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rels" ContentType="application/vnd.openxmlformats-package.relationships+xml"/>
  <Default Extension="emf" ContentType="image/x-em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810"/>
  <workbookPr showInkAnnotation="0" autoCompressPictures="0"/>
  <bookViews>
    <workbookView xWindow="5640" yWindow="0" windowWidth="25600" windowHeight="16060" tabRatio="500" firstSheet="7" activeTab="7"/>
  </bookViews>
  <sheets>
    <sheet name="Legend" sheetId="1" r:id="rId1"/>
    <sheet name="Power Plant Costs" sheetId="11" r:id="rId2"/>
    <sheet name="new technologies" sheetId="12" r:id="rId3"/>
    <sheet name="A_elecS_Delete" sheetId="2" r:id="rId4"/>
    <sheet name="A_elecS_misc" sheetId="8" r:id="rId5"/>
    <sheet name="A_elecS_subs_logit" sheetId="4" r:id="rId6"/>
    <sheet name="A_elecS_tech_logit" sheetId="5" r:id="rId7"/>
    <sheet name="A_elecS_subs_interp" sheetId="6" r:id="rId8"/>
    <sheet name="A_elecS_subs_sw" sheetId="7" r:id="rId9"/>
    <sheet name="A_elecS_tech_avail" sheetId="9" r:id="rId10"/>
    <sheet name="A_elecS_tech_input" sheetId="10" r:id="rId11"/>
    <sheet name="A_elecS_tech_exist" sheetId="13" r:id="rId12"/>
    <sheet name="A_elecS_tech_CCS" sheetId="14" r:id="rId13"/>
    <sheet name="A_elecS_tech_backup" sheetId="15" r:id="rId14"/>
  </sheets>
  <externalReferences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</externalReferences>
  <definedNames>
    <definedName name="CONV_HEAT_RATE_TO_EFF">'[1]1. Conversions'!$C$6</definedName>
    <definedName name="CONV_KWH_TO_GJ">'[1]1. Conversions'!$C$5</definedName>
    <definedName name="Conversion_1975_2005">[2]Conversions!$B$6</definedName>
    <definedName name="Conversion_1990_2005">[2]Conversions!$B$7</definedName>
    <definedName name="Conversion_C_CO2">[2]Conversions!$B$8</definedName>
    <definedName name="Conversion_EJ_BkWh">[2]Conversions!$B$5</definedName>
    <definedName name="Conversion_GJ_kWh">[2]Conversions!$B$4</definedName>
    <definedName name="Convert_07_75">'[3]Power Plant Costs'!$B$1</definedName>
    <definedName name="Convert_95_75">'[3]Power Plant Costs'!$B$3</definedName>
    <definedName name="CONVERT_kWh_GJ">'[3]Power Plant Costs'!$B$2</definedName>
    <definedName name="REAL_DISC_RATE">'[1]1. Conversions'!$C$4</definedName>
    <definedName name="Web_existingunits_SS">[4]Web_existingunits_SS!$A$6:$T$16812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5" i="6" l="1"/>
  <c r="A25" i="6"/>
  <c r="B20" i="6"/>
  <c r="B21" i="6"/>
  <c r="B22" i="6"/>
  <c r="A20" i="6"/>
  <c r="A21" i="6"/>
  <c r="A22" i="6"/>
  <c r="K17" i="10"/>
  <c r="L60" i="15"/>
  <c r="K60" i="15"/>
  <c r="L59" i="15"/>
  <c r="K59" i="15"/>
  <c r="L58" i="15"/>
  <c r="K58" i="15"/>
  <c r="L57" i="15"/>
  <c r="K57" i="15"/>
  <c r="L56" i="15"/>
  <c r="K56" i="15"/>
  <c r="L55" i="15"/>
  <c r="K55" i="15"/>
  <c r="L54" i="15"/>
  <c r="K54" i="15"/>
  <c r="L44" i="15"/>
  <c r="K44" i="15"/>
  <c r="L43" i="15"/>
  <c r="K43" i="15"/>
  <c r="L42" i="15"/>
  <c r="K42" i="15"/>
  <c r="L41" i="15"/>
  <c r="K41" i="15"/>
  <c r="L40" i="15"/>
  <c r="K40" i="15"/>
  <c r="L39" i="15"/>
  <c r="K39" i="15"/>
  <c r="L38" i="15"/>
  <c r="K38" i="15"/>
  <c r="L28" i="15"/>
  <c r="K28" i="15"/>
  <c r="L27" i="15"/>
  <c r="K27" i="15"/>
  <c r="L26" i="15"/>
  <c r="K26" i="15"/>
  <c r="L25" i="15"/>
  <c r="K25" i="15"/>
  <c r="L24" i="15"/>
  <c r="K24" i="15"/>
  <c r="L23" i="15"/>
  <c r="K23" i="15"/>
  <c r="L22" i="15"/>
  <c r="K22" i="15"/>
  <c r="L53" i="15"/>
  <c r="K53" i="15"/>
  <c r="L52" i="15"/>
  <c r="K52" i="15"/>
  <c r="L51" i="15"/>
  <c r="K51" i="15"/>
  <c r="L50" i="15"/>
  <c r="K50" i="15"/>
  <c r="L49" i="15"/>
  <c r="K49" i="15"/>
  <c r="L48" i="15"/>
  <c r="K48" i="15"/>
  <c r="L47" i="15"/>
  <c r="K47" i="15"/>
  <c r="L46" i="15"/>
  <c r="K46" i="15"/>
  <c r="L45" i="15"/>
  <c r="K45" i="15"/>
  <c r="L37" i="15"/>
  <c r="K37" i="15"/>
  <c r="L36" i="15"/>
  <c r="K36" i="15"/>
  <c r="L35" i="15"/>
  <c r="K35" i="15"/>
  <c r="L34" i="15"/>
  <c r="K34" i="15"/>
  <c r="L33" i="15"/>
  <c r="K33" i="15"/>
  <c r="L32" i="15"/>
  <c r="K32" i="15"/>
  <c r="L31" i="15"/>
  <c r="K31" i="15"/>
  <c r="L30" i="15"/>
  <c r="K30" i="15"/>
  <c r="L29" i="15"/>
  <c r="K29" i="15"/>
  <c r="L21" i="15"/>
  <c r="K21" i="15"/>
  <c r="L20" i="15"/>
  <c r="K20" i="15"/>
  <c r="L19" i="15"/>
  <c r="K19" i="15"/>
  <c r="L18" i="15"/>
  <c r="K18" i="15"/>
  <c r="L17" i="15"/>
  <c r="K17" i="15"/>
  <c r="L16" i="15"/>
  <c r="K16" i="15"/>
  <c r="L15" i="15"/>
  <c r="K15" i="15"/>
  <c r="L14" i="15"/>
  <c r="K14" i="15"/>
  <c r="L13" i="15"/>
  <c r="K13" i="15"/>
  <c r="L12" i="15"/>
  <c r="L11" i="15"/>
  <c r="L10" i="15"/>
  <c r="L9" i="15"/>
  <c r="L8" i="15"/>
  <c r="L7" i="15"/>
  <c r="L6" i="15"/>
  <c r="L5" i="15"/>
  <c r="L4" i="15"/>
  <c r="K12" i="15"/>
  <c r="K11" i="15"/>
  <c r="K10" i="15"/>
  <c r="K9" i="15"/>
  <c r="K8" i="15"/>
  <c r="K7" i="15"/>
  <c r="K5" i="15"/>
  <c r="K4" i="15"/>
  <c r="K6" i="15"/>
  <c r="O354" i="10"/>
  <c r="O355" i="10"/>
  <c r="O356" i="10"/>
  <c r="O357" i="10"/>
  <c r="O358" i="10"/>
  <c r="O359" i="10"/>
  <c r="O360" i="10"/>
  <c r="O361" i="10"/>
  <c r="O362" i="10"/>
  <c r="O363" i="10"/>
  <c r="O364" i="10"/>
  <c r="O365" i="10"/>
  <c r="O366" i="10"/>
  <c r="O367" i="10"/>
  <c r="O368" i="10"/>
  <c r="O369" i="10"/>
  <c r="O370" i="10"/>
  <c r="O371" i="10"/>
  <c r="O372" i="10"/>
  <c r="O373" i="10"/>
  <c r="O374" i="10"/>
  <c r="O375" i="10"/>
  <c r="O376" i="10"/>
  <c r="O377" i="10"/>
  <c r="O378" i="10"/>
  <c r="O379" i="10"/>
  <c r="O380" i="10"/>
  <c r="O381" i="10"/>
  <c r="O382" i="10"/>
  <c r="O383" i="10"/>
  <c r="O384" i="10"/>
  <c r="O385" i="10"/>
  <c r="O386" i="10"/>
  <c r="O387" i="10"/>
  <c r="O388" i="10"/>
  <c r="O389" i="10"/>
  <c r="O390" i="10"/>
  <c r="O391" i="10"/>
  <c r="O392" i="10"/>
  <c r="O393" i="10"/>
  <c r="O394" i="10"/>
  <c r="C12" i="13"/>
  <c r="E12" i="13"/>
  <c r="D12" i="13"/>
  <c r="B12" i="13"/>
  <c r="A22" i="1"/>
  <c r="A12" i="13"/>
  <c r="C13" i="13"/>
  <c r="E13" i="13"/>
  <c r="D13" i="13"/>
  <c r="B13" i="13"/>
  <c r="A23" i="1"/>
  <c r="A13" i="13"/>
  <c r="C7" i="13"/>
  <c r="E7" i="13"/>
  <c r="D7" i="13"/>
  <c r="B7" i="13"/>
  <c r="A17" i="1"/>
  <c r="A7" i="13"/>
  <c r="J47" i="15"/>
  <c r="J46" i="15"/>
  <c r="I47" i="15"/>
  <c r="I46" i="15"/>
  <c r="A45" i="1"/>
  <c r="A47" i="15"/>
  <c r="A46" i="15"/>
  <c r="F47" i="15"/>
  <c r="F46" i="15"/>
  <c r="E47" i="15"/>
  <c r="E46" i="15"/>
  <c r="D46" i="15"/>
  <c r="C47" i="15"/>
  <c r="C46" i="15"/>
  <c r="B47" i="15"/>
  <c r="B46" i="15"/>
  <c r="J45" i="15"/>
  <c r="I45" i="15"/>
  <c r="A45" i="15"/>
  <c r="F45" i="15"/>
  <c r="E45" i="15"/>
  <c r="D45" i="15"/>
  <c r="C45" i="15"/>
  <c r="B45" i="15"/>
  <c r="J31" i="15"/>
  <c r="J30" i="15"/>
  <c r="I31" i="15"/>
  <c r="I30" i="15"/>
  <c r="A44" i="1"/>
  <c r="A31" i="15"/>
  <c r="A30" i="15"/>
  <c r="F31" i="15"/>
  <c r="F30" i="15"/>
  <c r="E31" i="15"/>
  <c r="E30" i="15"/>
  <c r="D30" i="15"/>
  <c r="C31" i="15"/>
  <c r="C30" i="15"/>
  <c r="B31" i="15"/>
  <c r="B30" i="15"/>
  <c r="J29" i="15"/>
  <c r="I29" i="15"/>
  <c r="A29" i="15"/>
  <c r="F29" i="15"/>
  <c r="E29" i="15"/>
  <c r="D29" i="15"/>
  <c r="C29" i="15"/>
  <c r="B29" i="15"/>
  <c r="J15" i="15"/>
  <c r="J14" i="15"/>
  <c r="I15" i="15"/>
  <c r="I14" i="15"/>
  <c r="A43" i="1"/>
  <c r="A15" i="15"/>
  <c r="A14" i="15"/>
  <c r="F15" i="15"/>
  <c r="F14" i="15"/>
  <c r="E15" i="15"/>
  <c r="E14" i="15"/>
  <c r="D14" i="15"/>
  <c r="C15" i="15"/>
  <c r="C14" i="15"/>
  <c r="B15" i="15"/>
  <c r="B14" i="15"/>
  <c r="J13" i="15"/>
  <c r="I13" i="15"/>
  <c r="A13" i="15"/>
  <c r="F13" i="15"/>
  <c r="E13" i="15"/>
  <c r="D13" i="15"/>
  <c r="C13" i="15"/>
  <c r="B13" i="15"/>
  <c r="A38" i="1"/>
  <c r="A6" i="15"/>
  <c r="A5" i="15"/>
  <c r="A4" i="15"/>
  <c r="J6" i="15"/>
  <c r="J5" i="15"/>
  <c r="J4" i="15"/>
  <c r="I6" i="15"/>
  <c r="I5" i="15"/>
  <c r="I4" i="15"/>
  <c r="F6" i="15"/>
  <c r="F5" i="15"/>
  <c r="F4" i="15"/>
  <c r="E6" i="15"/>
  <c r="E5" i="15"/>
  <c r="E4" i="15"/>
  <c r="D5" i="15"/>
  <c r="D4" i="15"/>
  <c r="C6" i="15"/>
  <c r="C5" i="15"/>
  <c r="C4" i="15"/>
  <c r="B6" i="15"/>
  <c r="B5" i="15"/>
  <c r="B4" i="15"/>
  <c r="A54" i="15"/>
  <c r="A55" i="15"/>
  <c r="A56" i="15"/>
  <c r="A57" i="15"/>
  <c r="A58" i="15"/>
  <c r="A59" i="15"/>
  <c r="A60" i="15"/>
  <c r="A48" i="15"/>
  <c r="A49" i="15"/>
  <c r="A50" i="15"/>
  <c r="A51" i="15"/>
  <c r="A52" i="15"/>
  <c r="A53" i="15"/>
  <c r="A38" i="15"/>
  <c r="A39" i="15"/>
  <c r="A40" i="15"/>
  <c r="A41" i="15"/>
  <c r="A42" i="15"/>
  <c r="A43" i="15"/>
  <c r="A44" i="15"/>
  <c r="A32" i="15"/>
  <c r="A33" i="15"/>
  <c r="A34" i="15"/>
  <c r="A35" i="15"/>
  <c r="A36" i="15"/>
  <c r="A37" i="15"/>
  <c r="A22" i="15"/>
  <c r="A23" i="15"/>
  <c r="A24" i="15"/>
  <c r="A25" i="15"/>
  <c r="A26" i="15"/>
  <c r="A27" i="15"/>
  <c r="A28" i="15"/>
  <c r="A16" i="15"/>
  <c r="A17" i="15"/>
  <c r="A18" i="15"/>
  <c r="A19" i="15"/>
  <c r="A20" i="15"/>
  <c r="A21" i="15"/>
  <c r="A7" i="15"/>
  <c r="A8" i="15"/>
  <c r="A9" i="15"/>
  <c r="A10" i="15"/>
  <c r="A11" i="15"/>
  <c r="A12" i="15"/>
  <c r="J22" i="15"/>
  <c r="I22" i="15"/>
  <c r="F22" i="15"/>
  <c r="E22" i="15"/>
  <c r="J60" i="15"/>
  <c r="I60" i="15"/>
  <c r="F60" i="15"/>
  <c r="E60" i="15"/>
  <c r="J59" i="15"/>
  <c r="I59" i="15"/>
  <c r="F59" i="15"/>
  <c r="E59" i="15"/>
  <c r="J58" i="15"/>
  <c r="I58" i="15"/>
  <c r="F58" i="15"/>
  <c r="E58" i="15"/>
  <c r="J57" i="15"/>
  <c r="I57" i="15"/>
  <c r="F57" i="15"/>
  <c r="E57" i="15"/>
  <c r="J56" i="15"/>
  <c r="I56" i="15"/>
  <c r="F56" i="15"/>
  <c r="E56" i="15"/>
  <c r="J55" i="15"/>
  <c r="I55" i="15"/>
  <c r="F55" i="15"/>
  <c r="E55" i="15"/>
  <c r="D55" i="15"/>
  <c r="D56" i="15"/>
  <c r="D57" i="15"/>
  <c r="D58" i="15"/>
  <c r="D59" i="15"/>
  <c r="D60" i="15"/>
  <c r="C54" i="15"/>
  <c r="C55" i="15"/>
  <c r="C56" i="15"/>
  <c r="C57" i="15"/>
  <c r="C58" i="15"/>
  <c r="C59" i="15"/>
  <c r="C60" i="15"/>
  <c r="B54" i="15"/>
  <c r="B55" i="15"/>
  <c r="B56" i="15"/>
  <c r="B57" i="15"/>
  <c r="B58" i="15"/>
  <c r="B59" i="15"/>
  <c r="B60" i="15"/>
  <c r="J54" i="15"/>
  <c r="I54" i="15"/>
  <c r="F54" i="15"/>
  <c r="E54" i="15"/>
  <c r="J53" i="15"/>
  <c r="I53" i="15"/>
  <c r="F53" i="15"/>
  <c r="E53" i="15"/>
  <c r="J52" i="15"/>
  <c r="I52" i="15"/>
  <c r="F52" i="15"/>
  <c r="E52" i="15"/>
  <c r="J51" i="15"/>
  <c r="I51" i="15"/>
  <c r="F51" i="15"/>
  <c r="E51" i="15"/>
  <c r="J50" i="15"/>
  <c r="I50" i="15"/>
  <c r="F50" i="15"/>
  <c r="E50" i="15"/>
  <c r="J49" i="15"/>
  <c r="I49" i="15"/>
  <c r="F49" i="15"/>
  <c r="E49" i="15"/>
  <c r="J48" i="15"/>
  <c r="I48" i="15"/>
  <c r="F48" i="15"/>
  <c r="E48" i="15"/>
  <c r="D48" i="15"/>
  <c r="D49" i="15"/>
  <c r="D50" i="15"/>
  <c r="D51" i="15"/>
  <c r="D52" i="15"/>
  <c r="D53" i="15"/>
  <c r="C48" i="15"/>
  <c r="C49" i="15"/>
  <c r="C50" i="15"/>
  <c r="C51" i="15"/>
  <c r="C52" i="15"/>
  <c r="C53" i="15"/>
  <c r="B48" i="15"/>
  <c r="B49" i="15"/>
  <c r="B50" i="15"/>
  <c r="B51" i="15"/>
  <c r="B52" i="15"/>
  <c r="B53" i="15"/>
  <c r="J44" i="15"/>
  <c r="I44" i="15"/>
  <c r="F44" i="15"/>
  <c r="E44" i="15"/>
  <c r="J43" i="15"/>
  <c r="I43" i="15"/>
  <c r="F43" i="15"/>
  <c r="E43" i="15"/>
  <c r="J42" i="15"/>
  <c r="I42" i="15"/>
  <c r="F42" i="15"/>
  <c r="E42" i="15"/>
  <c r="J41" i="15"/>
  <c r="I41" i="15"/>
  <c r="F41" i="15"/>
  <c r="E41" i="15"/>
  <c r="J40" i="15"/>
  <c r="I40" i="15"/>
  <c r="F40" i="15"/>
  <c r="E40" i="15"/>
  <c r="J39" i="15"/>
  <c r="I39" i="15"/>
  <c r="F39" i="15"/>
  <c r="E39" i="15"/>
  <c r="D39" i="15"/>
  <c r="D40" i="15"/>
  <c r="D41" i="15"/>
  <c r="D42" i="15"/>
  <c r="D43" i="15"/>
  <c r="D44" i="15"/>
  <c r="C38" i="15"/>
  <c r="C39" i="15"/>
  <c r="C40" i="15"/>
  <c r="C41" i="15"/>
  <c r="C42" i="15"/>
  <c r="C43" i="15"/>
  <c r="C44" i="15"/>
  <c r="B38" i="15"/>
  <c r="B39" i="15"/>
  <c r="B40" i="15"/>
  <c r="B41" i="15"/>
  <c r="B42" i="15"/>
  <c r="B43" i="15"/>
  <c r="B44" i="15"/>
  <c r="J38" i="15"/>
  <c r="I38" i="15"/>
  <c r="F38" i="15"/>
  <c r="E38" i="15"/>
  <c r="J37" i="15"/>
  <c r="I37" i="15"/>
  <c r="F37" i="15"/>
  <c r="E37" i="15"/>
  <c r="J36" i="15"/>
  <c r="I36" i="15"/>
  <c r="F36" i="15"/>
  <c r="E36" i="15"/>
  <c r="J35" i="15"/>
  <c r="I35" i="15"/>
  <c r="F35" i="15"/>
  <c r="E35" i="15"/>
  <c r="J34" i="15"/>
  <c r="I34" i="15"/>
  <c r="F34" i="15"/>
  <c r="E34" i="15"/>
  <c r="J33" i="15"/>
  <c r="I33" i="15"/>
  <c r="F33" i="15"/>
  <c r="E33" i="15"/>
  <c r="J32" i="15"/>
  <c r="I32" i="15"/>
  <c r="F32" i="15"/>
  <c r="E32" i="15"/>
  <c r="D32" i="15"/>
  <c r="D33" i="15"/>
  <c r="D34" i="15"/>
  <c r="D35" i="15"/>
  <c r="D36" i="15"/>
  <c r="D37" i="15"/>
  <c r="C32" i="15"/>
  <c r="C33" i="15"/>
  <c r="C34" i="15"/>
  <c r="C35" i="15"/>
  <c r="C36" i="15"/>
  <c r="C37" i="15"/>
  <c r="B32" i="15"/>
  <c r="B33" i="15"/>
  <c r="B34" i="15"/>
  <c r="B35" i="15"/>
  <c r="B36" i="15"/>
  <c r="B37" i="15"/>
  <c r="J21" i="15"/>
  <c r="I21" i="15"/>
  <c r="F21" i="15"/>
  <c r="E21" i="15"/>
  <c r="J20" i="15"/>
  <c r="I20" i="15"/>
  <c r="F20" i="15"/>
  <c r="E20" i="15"/>
  <c r="J19" i="15"/>
  <c r="I19" i="15"/>
  <c r="F19" i="15"/>
  <c r="E19" i="15"/>
  <c r="J18" i="15"/>
  <c r="I18" i="15"/>
  <c r="F18" i="15"/>
  <c r="E18" i="15"/>
  <c r="J17" i="15"/>
  <c r="I17" i="15"/>
  <c r="F17" i="15"/>
  <c r="E17" i="15"/>
  <c r="J16" i="15"/>
  <c r="I16" i="15"/>
  <c r="F16" i="15"/>
  <c r="E16" i="15"/>
  <c r="J28" i="15"/>
  <c r="I28" i="15"/>
  <c r="F28" i="15"/>
  <c r="E28" i="15"/>
  <c r="J27" i="15"/>
  <c r="I27" i="15"/>
  <c r="F27" i="15"/>
  <c r="E27" i="15"/>
  <c r="J26" i="15"/>
  <c r="I26" i="15"/>
  <c r="F26" i="15"/>
  <c r="E26" i="15"/>
  <c r="J25" i="15"/>
  <c r="I25" i="15"/>
  <c r="F25" i="15"/>
  <c r="E25" i="15"/>
  <c r="J24" i="15"/>
  <c r="I24" i="15"/>
  <c r="F24" i="15"/>
  <c r="E24" i="15"/>
  <c r="J23" i="15"/>
  <c r="I23" i="15"/>
  <c r="F23" i="15"/>
  <c r="E23" i="15"/>
  <c r="D23" i="15"/>
  <c r="D24" i="15"/>
  <c r="D25" i="15"/>
  <c r="D26" i="15"/>
  <c r="D27" i="15"/>
  <c r="D28" i="15"/>
  <c r="C22" i="15"/>
  <c r="C23" i="15"/>
  <c r="C24" i="15"/>
  <c r="C25" i="15"/>
  <c r="C26" i="15"/>
  <c r="C27" i="15"/>
  <c r="C28" i="15"/>
  <c r="B22" i="15"/>
  <c r="B23" i="15"/>
  <c r="B24" i="15"/>
  <c r="B25" i="15"/>
  <c r="B26" i="15"/>
  <c r="B27" i="15"/>
  <c r="B28" i="15"/>
  <c r="C16" i="15"/>
  <c r="C17" i="15"/>
  <c r="C18" i="15"/>
  <c r="C19" i="15"/>
  <c r="C20" i="15"/>
  <c r="C21" i="15"/>
  <c r="B16" i="15"/>
  <c r="B17" i="15"/>
  <c r="B18" i="15"/>
  <c r="B19" i="15"/>
  <c r="B20" i="15"/>
  <c r="B21" i="15"/>
  <c r="D16" i="15"/>
  <c r="D17" i="15"/>
  <c r="D18" i="15"/>
  <c r="D19" i="15"/>
  <c r="D20" i="15"/>
  <c r="D21" i="15"/>
  <c r="C7" i="15"/>
  <c r="C8" i="15"/>
  <c r="C9" i="15"/>
  <c r="C10" i="15"/>
  <c r="C11" i="15"/>
  <c r="C12" i="15"/>
  <c r="B7" i="15"/>
  <c r="B8" i="15"/>
  <c r="B9" i="15"/>
  <c r="B10" i="15"/>
  <c r="B11" i="15"/>
  <c r="B12" i="15"/>
  <c r="J12" i="15"/>
  <c r="I12" i="15"/>
  <c r="F12" i="15"/>
  <c r="E12" i="15"/>
  <c r="J11" i="15"/>
  <c r="I11" i="15"/>
  <c r="F11" i="15"/>
  <c r="E11" i="15"/>
  <c r="J10" i="15"/>
  <c r="I10" i="15"/>
  <c r="F10" i="15"/>
  <c r="E10" i="15"/>
  <c r="J9" i="15"/>
  <c r="I9" i="15"/>
  <c r="F9" i="15"/>
  <c r="E9" i="15"/>
  <c r="J8" i="15"/>
  <c r="I8" i="15"/>
  <c r="F8" i="15"/>
  <c r="E8" i="15"/>
  <c r="J7" i="15"/>
  <c r="I7" i="15"/>
  <c r="F7" i="15"/>
  <c r="E7" i="15"/>
  <c r="D7" i="15"/>
  <c r="D8" i="15"/>
  <c r="D9" i="15"/>
  <c r="D10" i="15"/>
  <c r="D11" i="15"/>
  <c r="D12" i="15"/>
  <c r="C76" i="14"/>
  <c r="B76" i="14"/>
  <c r="A76" i="14"/>
  <c r="C70" i="14"/>
  <c r="B70" i="14"/>
  <c r="A70" i="14"/>
  <c r="C64" i="14"/>
  <c r="B64" i="14"/>
  <c r="A64" i="14"/>
  <c r="C58" i="14"/>
  <c r="B58" i="14"/>
  <c r="A58" i="14"/>
  <c r="C52" i="14"/>
  <c r="B52" i="14"/>
  <c r="A52" i="14"/>
  <c r="C46" i="14"/>
  <c r="B46" i="14"/>
  <c r="A46" i="14"/>
  <c r="D41" i="14"/>
  <c r="D42" i="14"/>
  <c r="D43" i="14"/>
  <c r="D44" i="14"/>
  <c r="D45" i="14"/>
  <c r="L232" i="12"/>
  <c r="G45" i="14"/>
  <c r="L196" i="12"/>
  <c r="E45" i="14"/>
  <c r="C40" i="14"/>
  <c r="C41" i="14"/>
  <c r="C42" i="14"/>
  <c r="C43" i="14"/>
  <c r="C44" i="14"/>
  <c r="C45" i="14"/>
  <c r="B40" i="14"/>
  <c r="B41" i="14"/>
  <c r="B42" i="14"/>
  <c r="B43" i="14"/>
  <c r="B44" i="14"/>
  <c r="B45" i="14"/>
  <c r="A40" i="14"/>
  <c r="A41" i="14"/>
  <c r="A42" i="14"/>
  <c r="A43" i="14"/>
  <c r="A44" i="14"/>
  <c r="A45" i="14"/>
  <c r="K232" i="12"/>
  <c r="G44" i="14"/>
  <c r="K196" i="12"/>
  <c r="E44" i="14"/>
  <c r="J232" i="12"/>
  <c r="G43" i="14"/>
  <c r="J196" i="12"/>
  <c r="E43" i="14"/>
  <c r="I232" i="12"/>
  <c r="G42" i="14"/>
  <c r="I196" i="12"/>
  <c r="E42" i="14"/>
  <c r="H232" i="12"/>
  <c r="G41" i="14"/>
  <c r="H196" i="12"/>
  <c r="E41" i="14"/>
  <c r="C34" i="14"/>
  <c r="B34" i="14"/>
  <c r="A34" i="14"/>
  <c r="C28" i="14"/>
  <c r="B28" i="14"/>
  <c r="A28" i="14"/>
  <c r="C22" i="14"/>
  <c r="B22" i="14"/>
  <c r="A22" i="14"/>
  <c r="D29" i="14"/>
  <c r="D30" i="14"/>
  <c r="D31" i="14"/>
  <c r="D32" i="14"/>
  <c r="D33" i="14"/>
  <c r="G33" i="14"/>
  <c r="E33" i="14"/>
  <c r="C29" i="14"/>
  <c r="C30" i="14"/>
  <c r="C31" i="14"/>
  <c r="C32" i="14"/>
  <c r="C33" i="14"/>
  <c r="B29" i="14"/>
  <c r="B30" i="14"/>
  <c r="B31" i="14"/>
  <c r="B32" i="14"/>
  <c r="B33" i="14"/>
  <c r="A29" i="14"/>
  <c r="A30" i="14"/>
  <c r="A31" i="14"/>
  <c r="A32" i="14"/>
  <c r="A33" i="14"/>
  <c r="G32" i="14"/>
  <c r="E32" i="14"/>
  <c r="G31" i="14"/>
  <c r="E31" i="14"/>
  <c r="G30" i="14"/>
  <c r="E30" i="14"/>
  <c r="G29" i="14"/>
  <c r="E29" i="14"/>
  <c r="D17" i="14"/>
  <c r="D18" i="14"/>
  <c r="D19" i="14"/>
  <c r="D20" i="14"/>
  <c r="D21" i="14"/>
  <c r="G21" i="14"/>
  <c r="E21" i="14"/>
  <c r="C16" i="14"/>
  <c r="C17" i="14"/>
  <c r="C18" i="14"/>
  <c r="C19" i="14"/>
  <c r="C20" i="14"/>
  <c r="C21" i="14"/>
  <c r="B16" i="14"/>
  <c r="B17" i="14"/>
  <c r="B18" i="14"/>
  <c r="B19" i="14"/>
  <c r="B20" i="14"/>
  <c r="B21" i="14"/>
  <c r="A16" i="14"/>
  <c r="A17" i="14"/>
  <c r="A18" i="14"/>
  <c r="A19" i="14"/>
  <c r="A20" i="14"/>
  <c r="A21" i="14"/>
  <c r="G20" i="14"/>
  <c r="E20" i="14"/>
  <c r="G19" i="14"/>
  <c r="E19" i="14"/>
  <c r="G18" i="14"/>
  <c r="E18" i="14"/>
  <c r="G17" i="14"/>
  <c r="E17" i="14"/>
  <c r="D77" i="14"/>
  <c r="D78" i="14"/>
  <c r="D79" i="14"/>
  <c r="D80" i="14"/>
  <c r="D81" i="14"/>
  <c r="G81" i="14"/>
  <c r="E81" i="14"/>
  <c r="C77" i="14"/>
  <c r="C78" i="14"/>
  <c r="C79" i="14"/>
  <c r="C80" i="14"/>
  <c r="C81" i="14"/>
  <c r="B77" i="14"/>
  <c r="B78" i="14"/>
  <c r="B79" i="14"/>
  <c r="B80" i="14"/>
  <c r="B81" i="14"/>
  <c r="A77" i="14"/>
  <c r="A78" i="14"/>
  <c r="A79" i="14"/>
  <c r="A80" i="14"/>
  <c r="A81" i="14"/>
  <c r="G80" i="14"/>
  <c r="E80" i="14"/>
  <c r="G79" i="14"/>
  <c r="E79" i="14"/>
  <c r="G78" i="14"/>
  <c r="E78" i="14"/>
  <c r="G77" i="14"/>
  <c r="E77" i="14"/>
  <c r="D71" i="14"/>
  <c r="D72" i="14"/>
  <c r="D73" i="14"/>
  <c r="D74" i="14"/>
  <c r="D75" i="14"/>
  <c r="G75" i="14"/>
  <c r="E75" i="14"/>
  <c r="C71" i="14"/>
  <c r="C72" i="14"/>
  <c r="C73" i="14"/>
  <c r="C74" i="14"/>
  <c r="C75" i="14"/>
  <c r="B71" i="14"/>
  <c r="B72" i="14"/>
  <c r="B73" i="14"/>
  <c r="B74" i="14"/>
  <c r="B75" i="14"/>
  <c r="A71" i="14"/>
  <c r="A72" i="14"/>
  <c r="A73" i="14"/>
  <c r="A74" i="14"/>
  <c r="A75" i="14"/>
  <c r="G74" i="14"/>
  <c r="E74" i="14"/>
  <c r="G73" i="14"/>
  <c r="E73" i="14"/>
  <c r="G72" i="14"/>
  <c r="E72" i="14"/>
  <c r="G71" i="14"/>
  <c r="E71" i="14"/>
  <c r="D65" i="14"/>
  <c r="D66" i="14"/>
  <c r="D67" i="14"/>
  <c r="D68" i="14"/>
  <c r="D69" i="14"/>
  <c r="G69" i="14"/>
  <c r="E69" i="14"/>
  <c r="C65" i="14"/>
  <c r="C66" i="14"/>
  <c r="C67" i="14"/>
  <c r="C68" i="14"/>
  <c r="C69" i="14"/>
  <c r="B65" i="14"/>
  <c r="B66" i="14"/>
  <c r="B67" i="14"/>
  <c r="B68" i="14"/>
  <c r="B69" i="14"/>
  <c r="A65" i="14"/>
  <c r="A66" i="14"/>
  <c r="A67" i="14"/>
  <c r="A68" i="14"/>
  <c r="A69" i="14"/>
  <c r="G68" i="14"/>
  <c r="E68" i="14"/>
  <c r="G67" i="14"/>
  <c r="E67" i="14"/>
  <c r="G66" i="14"/>
  <c r="E66" i="14"/>
  <c r="G65" i="14"/>
  <c r="E65" i="14"/>
  <c r="D59" i="14"/>
  <c r="D60" i="14"/>
  <c r="D61" i="14"/>
  <c r="D62" i="14"/>
  <c r="D63" i="14"/>
  <c r="G63" i="14"/>
  <c r="E63" i="14"/>
  <c r="C59" i="14"/>
  <c r="C60" i="14"/>
  <c r="C61" i="14"/>
  <c r="C62" i="14"/>
  <c r="C63" i="14"/>
  <c r="B59" i="14"/>
  <c r="B60" i="14"/>
  <c r="B61" i="14"/>
  <c r="B62" i="14"/>
  <c r="B63" i="14"/>
  <c r="A59" i="14"/>
  <c r="A60" i="14"/>
  <c r="A61" i="14"/>
  <c r="A62" i="14"/>
  <c r="A63" i="14"/>
  <c r="G62" i="14"/>
  <c r="E62" i="14"/>
  <c r="G61" i="14"/>
  <c r="E61" i="14"/>
  <c r="G60" i="14"/>
  <c r="E60" i="14"/>
  <c r="G59" i="14"/>
  <c r="E59" i="14"/>
  <c r="D53" i="14"/>
  <c r="D54" i="14"/>
  <c r="D55" i="14"/>
  <c r="D56" i="14"/>
  <c r="D57" i="14"/>
  <c r="G57" i="14"/>
  <c r="E57" i="14"/>
  <c r="C53" i="14"/>
  <c r="C54" i="14"/>
  <c r="C55" i="14"/>
  <c r="C56" i="14"/>
  <c r="C57" i="14"/>
  <c r="B53" i="14"/>
  <c r="B54" i="14"/>
  <c r="B55" i="14"/>
  <c r="B56" i="14"/>
  <c r="B57" i="14"/>
  <c r="A53" i="14"/>
  <c r="A54" i="14"/>
  <c r="A55" i="14"/>
  <c r="A56" i="14"/>
  <c r="A57" i="14"/>
  <c r="G56" i="14"/>
  <c r="E56" i="14"/>
  <c r="G55" i="14"/>
  <c r="E55" i="14"/>
  <c r="G54" i="14"/>
  <c r="E54" i="14"/>
  <c r="G53" i="14"/>
  <c r="E53" i="14"/>
  <c r="G232" i="12"/>
  <c r="G52" i="14"/>
  <c r="G196" i="12"/>
  <c r="E52" i="14"/>
  <c r="D47" i="14"/>
  <c r="D48" i="14"/>
  <c r="D49" i="14"/>
  <c r="D50" i="14"/>
  <c r="D51" i="14"/>
  <c r="G51" i="14"/>
  <c r="E51" i="14"/>
  <c r="C47" i="14"/>
  <c r="C48" i="14"/>
  <c r="C49" i="14"/>
  <c r="C50" i="14"/>
  <c r="C51" i="14"/>
  <c r="B47" i="14"/>
  <c r="B48" i="14"/>
  <c r="B49" i="14"/>
  <c r="B50" i="14"/>
  <c r="B51" i="14"/>
  <c r="A47" i="14"/>
  <c r="A48" i="14"/>
  <c r="A49" i="14"/>
  <c r="A50" i="14"/>
  <c r="A51" i="14"/>
  <c r="G50" i="14"/>
  <c r="E50" i="14"/>
  <c r="G49" i="14"/>
  <c r="E49" i="14"/>
  <c r="G48" i="14"/>
  <c r="E48" i="14"/>
  <c r="G47" i="14"/>
  <c r="E47" i="14"/>
  <c r="G46" i="14"/>
  <c r="E46" i="14"/>
  <c r="D35" i="14"/>
  <c r="D36" i="14"/>
  <c r="D37" i="14"/>
  <c r="D38" i="14"/>
  <c r="D39" i="14"/>
  <c r="G39" i="14"/>
  <c r="E39" i="14"/>
  <c r="C35" i="14"/>
  <c r="C36" i="14"/>
  <c r="C37" i="14"/>
  <c r="C38" i="14"/>
  <c r="C39" i="14"/>
  <c r="B35" i="14"/>
  <c r="B36" i="14"/>
  <c r="B37" i="14"/>
  <c r="B38" i="14"/>
  <c r="B39" i="14"/>
  <c r="A35" i="14"/>
  <c r="A36" i="14"/>
  <c r="A37" i="14"/>
  <c r="A38" i="14"/>
  <c r="A39" i="14"/>
  <c r="G38" i="14"/>
  <c r="E38" i="14"/>
  <c r="G37" i="14"/>
  <c r="E37" i="14"/>
  <c r="G36" i="14"/>
  <c r="E36" i="14"/>
  <c r="G35" i="14"/>
  <c r="E35" i="14"/>
  <c r="G34" i="14"/>
  <c r="E34" i="14"/>
  <c r="D23" i="14"/>
  <c r="D24" i="14"/>
  <c r="D25" i="14"/>
  <c r="D26" i="14"/>
  <c r="D27" i="14"/>
  <c r="G27" i="14"/>
  <c r="E27" i="14"/>
  <c r="C23" i="14"/>
  <c r="C24" i="14"/>
  <c r="C25" i="14"/>
  <c r="C26" i="14"/>
  <c r="C27" i="14"/>
  <c r="B23" i="14"/>
  <c r="B24" i="14"/>
  <c r="B25" i="14"/>
  <c r="B26" i="14"/>
  <c r="B27" i="14"/>
  <c r="A23" i="14"/>
  <c r="A24" i="14"/>
  <c r="A25" i="14"/>
  <c r="A26" i="14"/>
  <c r="A27" i="14"/>
  <c r="G26" i="14"/>
  <c r="E26" i="14"/>
  <c r="G25" i="14"/>
  <c r="E25" i="14"/>
  <c r="G24" i="14"/>
  <c r="E24" i="14"/>
  <c r="G23" i="14"/>
  <c r="E23" i="14"/>
  <c r="G22" i="14"/>
  <c r="E22" i="14"/>
  <c r="D11" i="14"/>
  <c r="D12" i="14"/>
  <c r="D13" i="14"/>
  <c r="D14" i="14"/>
  <c r="D15" i="14"/>
  <c r="G15" i="14"/>
  <c r="E15" i="14"/>
  <c r="C10" i="14"/>
  <c r="C11" i="14"/>
  <c r="C12" i="14"/>
  <c r="C13" i="14"/>
  <c r="C14" i="14"/>
  <c r="C15" i="14"/>
  <c r="B10" i="14"/>
  <c r="B11" i="14"/>
  <c r="B12" i="14"/>
  <c r="B13" i="14"/>
  <c r="B14" i="14"/>
  <c r="B15" i="14"/>
  <c r="A10" i="14"/>
  <c r="A11" i="14"/>
  <c r="A12" i="14"/>
  <c r="A13" i="14"/>
  <c r="A14" i="14"/>
  <c r="A15" i="14"/>
  <c r="G14" i="14"/>
  <c r="E14" i="14"/>
  <c r="G13" i="14"/>
  <c r="E13" i="14"/>
  <c r="G12" i="14"/>
  <c r="E12" i="14"/>
  <c r="G11" i="14"/>
  <c r="E11" i="14"/>
  <c r="G10" i="14"/>
  <c r="E10" i="14"/>
  <c r="D5" i="14"/>
  <c r="D6" i="14"/>
  <c r="D7" i="14"/>
  <c r="D8" i="14"/>
  <c r="D9" i="14"/>
  <c r="G9" i="14"/>
  <c r="E9" i="14"/>
  <c r="C4" i="14"/>
  <c r="C5" i="14"/>
  <c r="C6" i="14"/>
  <c r="C7" i="14"/>
  <c r="C8" i="14"/>
  <c r="C9" i="14"/>
  <c r="B4" i="14"/>
  <c r="B5" i="14"/>
  <c r="B6" i="14"/>
  <c r="B7" i="14"/>
  <c r="B8" i="14"/>
  <c r="B9" i="14"/>
  <c r="A4" i="14"/>
  <c r="A5" i="14"/>
  <c r="A6" i="14"/>
  <c r="A7" i="14"/>
  <c r="A8" i="14"/>
  <c r="A9" i="14"/>
  <c r="G8" i="14"/>
  <c r="E8" i="14"/>
  <c r="G7" i="14"/>
  <c r="E7" i="14"/>
  <c r="G6" i="14"/>
  <c r="E6" i="14"/>
  <c r="G5" i="14"/>
  <c r="E5" i="14"/>
  <c r="G76" i="14"/>
  <c r="E76" i="14"/>
  <c r="G70" i="14"/>
  <c r="E70" i="14"/>
  <c r="G64" i="14"/>
  <c r="E64" i="14"/>
  <c r="G58" i="14"/>
  <c r="E58" i="14"/>
  <c r="G40" i="14"/>
  <c r="E40" i="14"/>
  <c r="G28" i="14"/>
  <c r="E28" i="14"/>
  <c r="G16" i="14"/>
  <c r="E16" i="14"/>
  <c r="G4" i="14"/>
  <c r="E4" i="14"/>
  <c r="C18" i="13"/>
  <c r="D18" i="13"/>
  <c r="C17" i="13"/>
  <c r="D17" i="13"/>
  <c r="C16" i="13"/>
  <c r="D16" i="13"/>
  <c r="C15" i="13"/>
  <c r="D15" i="13"/>
  <c r="C14" i="13"/>
  <c r="D14" i="13"/>
  <c r="C11" i="13"/>
  <c r="D11" i="13"/>
  <c r="C10" i="13"/>
  <c r="D10" i="13"/>
  <c r="C9" i="13"/>
  <c r="D9" i="13"/>
  <c r="C8" i="13"/>
  <c r="D8" i="13"/>
  <c r="C6" i="13"/>
  <c r="D6" i="13"/>
  <c r="C5" i="13"/>
  <c r="D5" i="13"/>
  <c r="C4" i="13"/>
  <c r="D4" i="13"/>
  <c r="E18" i="13"/>
  <c r="E17" i="13"/>
  <c r="E16" i="13"/>
  <c r="E15" i="13"/>
  <c r="E14" i="13"/>
  <c r="E11" i="13"/>
  <c r="E10" i="13"/>
  <c r="E9" i="13"/>
  <c r="E8" i="13"/>
  <c r="E6" i="13"/>
  <c r="E5" i="13"/>
  <c r="E4" i="13"/>
  <c r="B18" i="13"/>
  <c r="A34" i="1"/>
  <c r="A18" i="13"/>
  <c r="B17" i="13"/>
  <c r="A27" i="1"/>
  <c r="A17" i="13"/>
  <c r="B16" i="13"/>
  <c r="A26" i="1"/>
  <c r="A16" i="13"/>
  <c r="B15" i="13"/>
  <c r="A25" i="1"/>
  <c r="A15" i="13"/>
  <c r="B14" i="13"/>
  <c r="A24" i="1"/>
  <c r="A14" i="13"/>
  <c r="B11" i="13"/>
  <c r="A21" i="1"/>
  <c r="A11" i="13"/>
  <c r="B10" i="13"/>
  <c r="A20" i="1"/>
  <c r="A10" i="13"/>
  <c r="B9" i="13"/>
  <c r="A19" i="1"/>
  <c r="A9" i="13"/>
  <c r="B8" i="13"/>
  <c r="A18" i="1"/>
  <c r="A8" i="13"/>
  <c r="B6" i="13"/>
  <c r="A16" i="1"/>
  <c r="A6" i="13"/>
  <c r="B5" i="13"/>
  <c r="A15" i="1"/>
  <c r="A5" i="13"/>
  <c r="B4" i="13"/>
  <c r="A14" i="1"/>
  <c r="A4" i="13"/>
  <c r="O12" i="10"/>
  <c r="O13" i="10"/>
  <c r="O14" i="10"/>
  <c r="O15" i="10"/>
  <c r="O16" i="10"/>
  <c r="O17" i="10"/>
  <c r="O18" i="10"/>
  <c r="O19" i="10"/>
  <c r="O20" i="10"/>
  <c r="O21" i="10"/>
  <c r="O22" i="10"/>
  <c r="O23" i="10"/>
  <c r="O24" i="10"/>
  <c r="O25" i="10"/>
  <c r="O26" i="10"/>
  <c r="O27" i="10"/>
  <c r="O28" i="10"/>
  <c r="O29" i="10"/>
  <c r="O30" i="10"/>
  <c r="O31" i="10"/>
  <c r="O32" i="10"/>
  <c r="O33" i="10"/>
  <c r="O34" i="10"/>
  <c r="O35" i="10"/>
  <c r="O36" i="10"/>
  <c r="O37" i="10"/>
  <c r="O38" i="10"/>
  <c r="O39" i="10"/>
  <c r="O40" i="10"/>
  <c r="O41" i="10"/>
  <c r="O42" i="10"/>
  <c r="O43" i="10"/>
  <c r="O44" i="10"/>
  <c r="O45" i="10"/>
  <c r="O46" i="10"/>
  <c r="O47" i="10"/>
  <c r="O48" i="10"/>
  <c r="O49" i="10"/>
  <c r="O50" i="10"/>
  <c r="O51" i="10"/>
  <c r="O52" i="10"/>
  <c r="O53" i="10"/>
  <c r="O54" i="10"/>
  <c r="O55" i="10"/>
  <c r="O56" i="10"/>
  <c r="O57" i="10"/>
  <c r="O58" i="10"/>
  <c r="O59" i="10"/>
  <c r="O60" i="10"/>
  <c r="O61" i="10"/>
  <c r="O62" i="10"/>
  <c r="O63" i="10"/>
  <c r="O64" i="10"/>
  <c r="O65" i="10"/>
  <c r="O66" i="10"/>
  <c r="O67" i="10"/>
  <c r="O68" i="10"/>
  <c r="O69" i="10"/>
  <c r="O70" i="10"/>
  <c r="O71" i="10"/>
  <c r="O72" i="10"/>
  <c r="O73" i="10"/>
  <c r="O75" i="10"/>
  <c r="O76" i="10"/>
  <c r="O77" i="10"/>
  <c r="O78" i="10"/>
  <c r="O79" i="10"/>
  <c r="O80" i="10"/>
  <c r="O81" i="10"/>
  <c r="O82" i="10"/>
  <c r="O83" i="10"/>
  <c r="O84" i="10"/>
  <c r="O85" i="10"/>
  <c r="O86" i="10"/>
  <c r="O87" i="10"/>
  <c r="O88" i="10"/>
  <c r="O89" i="10"/>
  <c r="O90" i="10"/>
  <c r="O91" i="10"/>
  <c r="O92" i="10"/>
  <c r="O93" i="10"/>
  <c r="O94" i="10"/>
  <c r="O95" i="10"/>
  <c r="O96" i="10"/>
  <c r="O97" i="10"/>
  <c r="O98" i="10"/>
  <c r="O99" i="10"/>
  <c r="O100" i="10"/>
  <c r="O101" i="10"/>
  <c r="O102" i="10"/>
  <c r="O103" i="10"/>
  <c r="O104" i="10"/>
  <c r="O105" i="10"/>
  <c r="O106" i="10"/>
  <c r="O107" i="10"/>
  <c r="O108" i="10"/>
  <c r="O109" i="10"/>
  <c r="O110" i="10"/>
  <c r="O111" i="10"/>
  <c r="O112" i="10"/>
  <c r="O113" i="10"/>
  <c r="O115" i="10"/>
  <c r="O116" i="10"/>
  <c r="O117" i="10"/>
  <c r="O118" i="10"/>
  <c r="O119" i="10"/>
  <c r="O120" i="10"/>
  <c r="O121" i="10"/>
  <c r="O122" i="10"/>
  <c r="O123" i="10"/>
  <c r="O124" i="10"/>
  <c r="O125" i="10"/>
  <c r="O126" i="10"/>
  <c r="O127" i="10"/>
  <c r="O128" i="10"/>
  <c r="O129" i="10"/>
  <c r="O130" i="10"/>
  <c r="O131" i="10"/>
  <c r="O132" i="10"/>
  <c r="O133" i="10"/>
  <c r="O134" i="10"/>
  <c r="O135" i="10"/>
  <c r="O136" i="10"/>
  <c r="O137" i="10"/>
  <c r="O138" i="10"/>
  <c r="O139" i="10"/>
  <c r="O140" i="10"/>
  <c r="O141" i="10"/>
  <c r="O142" i="10"/>
  <c r="O143" i="10"/>
  <c r="O144" i="10"/>
  <c r="O145" i="10"/>
  <c r="O146" i="10"/>
  <c r="O147" i="10"/>
  <c r="O148" i="10"/>
  <c r="O149" i="10"/>
  <c r="O150" i="10"/>
  <c r="O151" i="10"/>
  <c r="O152" i="10"/>
  <c r="O153" i="10"/>
  <c r="O154" i="10"/>
  <c r="O155" i="10"/>
  <c r="O156" i="10"/>
  <c r="O157" i="10"/>
  <c r="O158" i="10"/>
  <c r="O159" i="10"/>
  <c r="O160" i="10"/>
  <c r="O161" i="10"/>
  <c r="O162" i="10"/>
  <c r="O163" i="10"/>
  <c r="O164" i="10"/>
  <c r="O165" i="10"/>
  <c r="O166" i="10"/>
  <c r="O167" i="10"/>
  <c r="O168" i="10"/>
  <c r="O169" i="10"/>
  <c r="O170" i="10"/>
  <c r="O171" i="10"/>
  <c r="O172" i="10"/>
  <c r="O173" i="10"/>
  <c r="O174" i="10"/>
  <c r="O175" i="10"/>
  <c r="O176" i="10"/>
  <c r="O177" i="10"/>
  <c r="O178" i="10"/>
  <c r="O179" i="10"/>
  <c r="O180" i="10"/>
  <c r="O181" i="10"/>
  <c r="O182" i="10"/>
  <c r="O183" i="10"/>
  <c r="O184" i="10"/>
  <c r="O185" i="10"/>
  <c r="O186" i="10"/>
  <c r="O187" i="10"/>
  <c r="O188" i="10"/>
  <c r="O189" i="10"/>
  <c r="O190" i="10"/>
  <c r="O191" i="10"/>
  <c r="O192" i="10"/>
  <c r="O193" i="10"/>
  <c r="O194" i="10"/>
  <c r="O195" i="10"/>
  <c r="O196" i="10"/>
  <c r="O197" i="10"/>
  <c r="O198" i="10"/>
  <c r="O199" i="10"/>
  <c r="O200" i="10"/>
  <c r="O201" i="10"/>
  <c r="O202" i="10"/>
  <c r="O203" i="10"/>
  <c r="O204" i="10"/>
  <c r="O205" i="10"/>
  <c r="O206" i="10"/>
  <c r="O207" i="10"/>
  <c r="O208" i="10"/>
  <c r="O209" i="10"/>
  <c r="O210" i="10"/>
  <c r="O211" i="10"/>
  <c r="O212" i="10"/>
  <c r="O213" i="10"/>
  <c r="O214" i="10"/>
  <c r="O215" i="10"/>
  <c r="O216" i="10"/>
  <c r="O217" i="10"/>
  <c r="O218" i="10"/>
  <c r="O219" i="10"/>
  <c r="O220" i="10"/>
  <c r="O221" i="10"/>
  <c r="O222" i="10"/>
  <c r="O223" i="10"/>
  <c r="O224" i="10"/>
  <c r="O225" i="10"/>
  <c r="O226" i="10"/>
  <c r="O227" i="10"/>
  <c r="O228" i="10"/>
  <c r="O229" i="10"/>
  <c r="O230" i="10"/>
  <c r="O231" i="10"/>
  <c r="O232" i="10"/>
  <c r="O233" i="10"/>
  <c r="O234" i="10"/>
  <c r="O235" i="10"/>
  <c r="O236" i="10"/>
  <c r="O237" i="10"/>
  <c r="O238" i="10"/>
  <c r="O239" i="10"/>
  <c r="O240" i="10"/>
  <c r="O241" i="10"/>
  <c r="O242" i="10"/>
  <c r="O243" i="10"/>
  <c r="O244" i="10"/>
  <c r="O245" i="10"/>
  <c r="O246" i="10"/>
  <c r="O247" i="10"/>
  <c r="O248" i="10"/>
  <c r="O249" i="10"/>
  <c r="O250" i="10"/>
  <c r="O251" i="10"/>
  <c r="O252" i="10"/>
  <c r="O253" i="10"/>
  <c r="O254" i="10"/>
  <c r="O255" i="10"/>
  <c r="O256" i="10"/>
  <c r="O257" i="10"/>
  <c r="O258" i="10"/>
  <c r="O259" i="10"/>
  <c r="O260" i="10"/>
  <c r="O261" i="10"/>
  <c r="O262" i="10"/>
  <c r="O263" i="10"/>
  <c r="O264" i="10"/>
  <c r="O265" i="10"/>
  <c r="O266" i="10"/>
  <c r="O267" i="10"/>
  <c r="O268" i="10"/>
  <c r="O269" i="10"/>
  <c r="O270" i="10"/>
  <c r="O271" i="10"/>
  <c r="O272" i="10"/>
  <c r="O273" i="10"/>
  <c r="O274" i="10"/>
  <c r="O275" i="10"/>
  <c r="O276" i="10"/>
  <c r="O277" i="10"/>
  <c r="O278" i="10"/>
  <c r="O279" i="10"/>
  <c r="O280" i="10"/>
  <c r="O281" i="10"/>
  <c r="O282" i="10"/>
  <c r="O283" i="10"/>
  <c r="O284" i="10"/>
  <c r="O285" i="10"/>
  <c r="O286" i="10"/>
  <c r="O287" i="10"/>
  <c r="O288" i="10"/>
  <c r="O289" i="10"/>
  <c r="O290" i="10"/>
  <c r="O291" i="10"/>
  <c r="O292" i="10"/>
  <c r="O293" i="10"/>
  <c r="O294" i="10"/>
  <c r="O295" i="10"/>
  <c r="O296" i="10"/>
  <c r="O297" i="10"/>
  <c r="O298" i="10"/>
  <c r="O299" i="10"/>
  <c r="O300" i="10"/>
  <c r="O301" i="10"/>
  <c r="O302" i="10"/>
  <c r="O303" i="10"/>
  <c r="O304" i="10"/>
  <c r="O305" i="10"/>
  <c r="O306" i="10"/>
  <c r="O307" i="10"/>
  <c r="O308" i="10"/>
  <c r="O309" i="10"/>
  <c r="O310" i="10"/>
  <c r="O311" i="10"/>
  <c r="O312" i="10"/>
  <c r="O313" i="10"/>
  <c r="O314" i="10"/>
  <c r="O315" i="10"/>
  <c r="O316" i="10"/>
  <c r="O317" i="10"/>
  <c r="O318" i="10"/>
  <c r="O319" i="10"/>
  <c r="O320" i="10"/>
  <c r="O321" i="10"/>
  <c r="O322" i="10"/>
  <c r="O323" i="10"/>
  <c r="O324" i="10"/>
  <c r="O325" i="10"/>
  <c r="O326" i="10"/>
  <c r="O327" i="10"/>
  <c r="O328" i="10"/>
  <c r="O329" i="10"/>
  <c r="O330" i="10"/>
  <c r="O331" i="10"/>
  <c r="O332" i="10"/>
  <c r="O333" i="10"/>
  <c r="O334" i="10"/>
  <c r="O335" i="10"/>
  <c r="O336" i="10"/>
  <c r="O337" i="10"/>
  <c r="O338" i="10"/>
  <c r="O339" i="10"/>
  <c r="O340" i="10"/>
  <c r="O341" i="10"/>
  <c r="O342" i="10"/>
  <c r="O343" i="10"/>
  <c r="O344" i="10"/>
  <c r="O345" i="10"/>
  <c r="O346" i="10"/>
  <c r="O347" i="10"/>
  <c r="O348" i="10"/>
  <c r="O349" i="10"/>
  <c r="O350" i="10"/>
  <c r="O351" i="10"/>
  <c r="O352" i="10"/>
  <c r="O396" i="10"/>
  <c r="O397" i="10"/>
  <c r="O398" i="10"/>
  <c r="O399" i="10"/>
  <c r="O400" i="10"/>
  <c r="C3" i="13"/>
  <c r="B3" i="13"/>
  <c r="A3" i="13"/>
  <c r="N395" i="10"/>
  <c r="N396" i="10"/>
  <c r="N397" i="10"/>
  <c r="N398" i="10"/>
  <c r="N399" i="10"/>
  <c r="N400" i="10"/>
  <c r="M400" i="10"/>
  <c r="D396" i="10"/>
  <c r="D397" i="10"/>
  <c r="D398" i="10"/>
  <c r="D399" i="10"/>
  <c r="D400" i="10"/>
  <c r="B418" i="11"/>
  <c r="C418" i="11"/>
  <c r="D418" i="11"/>
  <c r="E418" i="11"/>
  <c r="F418" i="11"/>
  <c r="G418" i="11"/>
  <c r="H418" i="11"/>
  <c r="K400" i="10"/>
  <c r="L400" i="10"/>
  <c r="J400" i="10"/>
  <c r="H356" i="11"/>
  <c r="H370" i="11"/>
  <c r="I400" i="10"/>
  <c r="H387" i="11"/>
  <c r="H401" i="11"/>
  <c r="H400" i="10"/>
  <c r="C395" i="10"/>
  <c r="C396" i="10"/>
  <c r="C397" i="10"/>
  <c r="C398" i="10"/>
  <c r="C399" i="10"/>
  <c r="C400" i="10"/>
  <c r="E693" i="12"/>
  <c r="G400" i="10"/>
  <c r="H325" i="11"/>
  <c r="H339" i="11"/>
  <c r="F400" i="10"/>
  <c r="M399" i="10"/>
  <c r="K399" i="10"/>
  <c r="L399" i="10"/>
  <c r="J399" i="10"/>
  <c r="G356" i="11"/>
  <c r="G370" i="11"/>
  <c r="I399" i="10"/>
  <c r="G387" i="11"/>
  <c r="G401" i="11"/>
  <c r="H399" i="10"/>
  <c r="G399" i="10"/>
  <c r="G325" i="11"/>
  <c r="G339" i="11"/>
  <c r="F399" i="10"/>
  <c r="M398" i="10"/>
  <c r="K398" i="10"/>
  <c r="L398" i="10"/>
  <c r="J398" i="10"/>
  <c r="F356" i="11"/>
  <c r="F370" i="11"/>
  <c r="I398" i="10"/>
  <c r="F387" i="11"/>
  <c r="F401" i="11"/>
  <c r="H398" i="10"/>
  <c r="G398" i="10"/>
  <c r="F325" i="11"/>
  <c r="F339" i="11"/>
  <c r="F398" i="10"/>
  <c r="M397" i="10"/>
  <c r="K397" i="10"/>
  <c r="L397" i="10"/>
  <c r="J397" i="10"/>
  <c r="E356" i="11"/>
  <c r="E370" i="11"/>
  <c r="I397" i="10"/>
  <c r="E387" i="11"/>
  <c r="E401" i="11"/>
  <c r="H397" i="10"/>
  <c r="G397" i="10"/>
  <c r="E325" i="11"/>
  <c r="E339" i="11"/>
  <c r="F397" i="10"/>
  <c r="M396" i="10"/>
  <c r="K396" i="10"/>
  <c r="L396" i="10"/>
  <c r="J396" i="10"/>
  <c r="D356" i="11"/>
  <c r="D370" i="11"/>
  <c r="I396" i="10"/>
  <c r="D387" i="11"/>
  <c r="D401" i="11"/>
  <c r="H396" i="10"/>
  <c r="G396" i="10"/>
  <c r="D325" i="11"/>
  <c r="D339" i="11"/>
  <c r="F396" i="10"/>
  <c r="K395" i="10"/>
  <c r="L395" i="10"/>
  <c r="G395" i="10"/>
  <c r="J395" i="10"/>
  <c r="C356" i="11"/>
  <c r="C370" i="11"/>
  <c r="I395" i="10"/>
  <c r="C387" i="11"/>
  <c r="C401" i="11"/>
  <c r="H395" i="10"/>
  <c r="C325" i="11"/>
  <c r="C339" i="11"/>
  <c r="F395" i="10"/>
  <c r="M395" i="10"/>
  <c r="B395" i="10"/>
  <c r="B396" i="10"/>
  <c r="B397" i="10"/>
  <c r="B398" i="10"/>
  <c r="B399" i="10"/>
  <c r="B400" i="10"/>
  <c r="A395" i="10"/>
  <c r="A396" i="10"/>
  <c r="A397" i="10"/>
  <c r="A398" i="10"/>
  <c r="A399" i="10"/>
  <c r="A400" i="10"/>
  <c r="N388" i="10"/>
  <c r="N389" i="10"/>
  <c r="N390" i="10"/>
  <c r="N391" i="10"/>
  <c r="N392" i="10"/>
  <c r="N393" i="10"/>
  <c r="N394" i="10"/>
  <c r="D389" i="10"/>
  <c r="D390" i="10"/>
  <c r="D391" i="10"/>
  <c r="D392" i="10"/>
  <c r="D393" i="10"/>
  <c r="D394" i="10"/>
  <c r="B415" i="11"/>
  <c r="C415" i="11"/>
  <c r="D415" i="11"/>
  <c r="E415" i="11"/>
  <c r="F415" i="11"/>
  <c r="G415" i="11"/>
  <c r="H415" i="11"/>
  <c r="K394" i="10"/>
  <c r="L394" i="10"/>
  <c r="B622" i="12"/>
  <c r="J394" i="10"/>
  <c r="H367" i="11"/>
  <c r="I394" i="10"/>
  <c r="H384" i="11"/>
  <c r="H398" i="11"/>
  <c r="H394" i="10"/>
  <c r="C388" i="10"/>
  <c r="C389" i="10"/>
  <c r="C390" i="10"/>
  <c r="C391" i="10"/>
  <c r="C392" i="10"/>
  <c r="C393" i="10"/>
  <c r="C394" i="10"/>
  <c r="G394" i="10"/>
  <c r="H322" i="11"/>
  <c r="H336" i="11"/>
  <c r="F394" i="10"/>
  <c r="K393" i="10"/>
  <c r="L393" i="10"/>
  <c r="J393" i="10"/>
  <c r="G367" i="11"/>
  <c r="I393" i="10"/>
  <c r="G384" i="11"/>
  <c r="G398" i="11"/>
  <c r="H393" i="10"/>
  <c r="G393" i="10"/>
  <c r="G322" i="11"/>
  <c r="G336" i="11"/>
  <c r="F393" i="10"/>
  <c r="K392" i="10"/>
  <c r="L392" i="10"/>
  <c r="J392" i="10"/>
  <c r="F367" i="11"/>
  <c r="I392" i="10"/>
  <c r="F384" i="11"/>
  <c r="F398" i="11"/>
  <c r="H392" i="10"/>
  <c r="G392" i="10"/>
  <c r="F322" i="11"/>
  <c r="F336" i="11"/>
  <c r="F392" i="10"/>
  <c r="K391" i="10"/>
  <c r="L391" i="10"/>
  <c r="J391" i="10"/>
  <c r="E367" i="11"/>
  <c r="I391" i="10"/>
  <c r="E384" i="11"/>
  <c r="E398" i="11"/>
  <c r="H391" i="10"/>
  <c r="G391" i="10"/>
  <c r="E322" i="11"/>
  <c r="E336" i="11"/>
  <c r="F391" i="10"/>
  <c r="K390" i="10"/>
  <c r="L390" i="10"/>
  <c r="J390" i="10"/>
  <c r="D367" i="11"/>
  <c r="I390" i="10"/>
  <c r="D384" i="11"/>
  <c r="D398" i="11"/>
  <c r="H390" i="10"/>
  <c r="G390" i="10"/>
  <c r="D322" i="11"/>
  <c r="D336" i="11"/>
  <c r="F390" i="10"/>
  <c r="K389" i="10"/>
  <c r="L389" i="10"/>
  <c r="J389" i="10"/>
  <c r="C367" i="11"/>
  <c r="I389" i="10"/>
  <c r="C384" i="11"/>
  <c r="C398" i="11"/>
  <c r="H389" i="10"/>
  <c r="G389" i="10"/>
  <c r="C322" i="11"/>
  <c r="C336" i="11"/>
  <c r="F389" i="10"/>
  <c r="K388" i="10"/>
  <c r="L388" i="10"/>
  <c r="G388" i="10"/>
  <c r="J388" i="10"/>
  <c r="B367" i="11"/>
  <c r="I388" i="10"/>
  <c r="B384" i="11"/>
  <c r="B398" i="11"/>
  <c r="H388" i="10"/>
  <c r="B322" i="11"/>
  <c r="B336" i="11"/>
  <c r="F388" i="10"/>
  <c r="B388" i="10"/>
  <c r="B389" i="10"/>
  <c r="B390" i="10"/>
  <c r="B391" i="10"/>
  <c r="B392" i="10"/>
  <c r="B393" i="10"/>
  <c r="B394" i="10"/>
  <c r="A388" i="10"/>
  <c r="A389" i="10"/>
  <c r="A390" i="10"/>
  <c r="A391" i="10"/>
  <c r="A392" i="10"/>
  <c r="A393" i="10"/>
  <c r="A394" i="10"/>
  <c r="N381" i="10"/>
  <c r="N382" i="10"/>
  <c r="N383" i="10"/>
  <c r="N384" i="10"/>
  <c r="N385" i="10"/>
  <c r="N386" i="10"/>
  <c r="N387" i="10"/>
  <c r="D382" i="10"/>
  <c r="D383" i="10"/>
  <c r="D384" i="10"/>
  <c r="D385" i="10"/>
  <c r="D386" i="10"/>
  <c r="D387" i="10"/>
  <c r="K387" i="10"/>
  <c r="L387" i="10"/>
  <c r="J387" i="10"/>
  <c r="I387" i="10"/>
  <c r="H387" i="10"/>
  <c r="C381" i="10"/>
  <c r="C382" i="10"/>
  <c r="C383" i="10"/>
  <c r="C384" i="10"/>
  <c r="C385" i="10"/>
  <c r="C386" i="10"/>
  <c r="C387" i="10"/>
  <c r="G387" i="10"/>
  <c r="F387" i="10"/>
  <c r="K386" i="10"/>
  <c r="L386" i="10"/>
  <c r="J386" i="10"/>
  <c r="I386" i="10"/>
  <c r="H386" i="10"/>
  <c r="G386" i="10"/>
  <c r="F386" i="10"/>
  <c r="K385" i="10"/>
  <c r="L385" i="10"/>
  <c r="J385" i="10"/>
  <c r="I385" i="10"/>
  <c r="H385" i="10"/>
  <c r="G385" i="10"/>
  <c r="F385" i="10"/>
  <c r="K384" i="10"/>
  <c r="L384" i="10"/>
  <c r="J384" i="10"/>
  <c r="I384" i="10"/>
  <c r="H384" i="10"/>
  <c r="G384" i="10"/>
  <c r="F384" i="10"/>
  <c r="K383" i="10"/>
  <c r="L383" i="10"/>
  <c r="J383" i="10"/>
  <c r="I383" i="10"/>
  <c r="H383" i="10"/>
  <c r="G383" i="10"/>
  <c r="F383" i="10"/>
  <c r="K382" i="10"/>
  <c r="L382" i="10"/>
  <c r="J382" i="10"/>
  <c r="I382" i="10"/>
  <c r="H382" i="10"/>
  <c r="G382" i="10"/>
  <c r="F382" i="10"/>
  <c r="K381" i="10"/>
  <c r="L381" i="10"/>
  <c r="G381" i="10"/>
  <c r="J381" i="10"/>
  <c r="I381" i="10"/>
  <c r="H381" i="10"/>
  <c r="F381" i="10"/>
  <c r="B381" i="10"/>
  <c r="B382" i="10"/>
  <c r="B383" i="10"/>
  <c r="B384" i="10"/>
  <c r="B385" i="10"/>
  <c r="B386" i="10"/>
  <c r="B387" i="10"/>
  <c r="A381" i="10"/>
  <c r="A382" i="10"/>
  <c r="A383" i="10"/>
  <c r="A384" i="10"/>
  <c r="A385" i="10"/>
  <c r="A386" i="10"/>
  <c r="A387" i="10"/>
  <c r="N374" i="10"/>
  <c r="N375" i="10"/>
  <c r="N376" i="10"/>
  <c r="N377" i="10"/>
  <c r="N378" i="10"/>
  <c r="N379" i="10"/>
  <c r="N380" i="10"/>
  <c r="D375" i="10"/>
  <c r="D376" i="10"/>
  <c r="D377" i="10"/>
  <c r="D378" i="10"/>
  <c r="D379" i="10"/>
  <c r="D380" i="10"/>
  <c r="K380" i="10"/>
  <c r="L380" i="10"/>
  <c r="J380" i="10"/>
  <c r="I380" i="10"/>
  <c r="H380" i="10"/>
  <c r="C374" i="10"/>
  <c r="C375" i="10"/>
  <c r="C376" i="10"/>
  <c r="C377" i="10"/>
  <c r="C378" i="10"/>
  <c r="C379" i="10"/>
  <c r="C380" i="10"/>
  <c r="G380" i="10"/>
  <c r="F380" i="10"/>
  <c r="K379" i="10"/>
  <c r="L379" i="10"/>
  <c r="J379" i="10"/>
  <c r="I379" i="10"/>
  <c r="H379" i="10"/>
  <c r="G379" i="10"/>
  <c r="F379" i="10"/>
  <c r="K378" i="10"/>
  <c r="L378" i="10"/>
  <c r="J378" i="10"/>
  <c r="I378" i="10"/>
  <c r="H378" i="10"/>
  <c r="G378" i="10"/>
  <c r="F378" i="10"/>
  <c r="K377" i="10"/>
  <c r="L377" i="10"/>
  <c r="J377" i="10"/>
  <c r="I377" i="10"/>
  <c r="H377" i="10"/>
  <c r="G377" i="10"/>
  <c r="F377" i="10"/>
  <c r="K376" i="10"/>
  <c r="L376" i="10"/>
  <c r="J376" i="10"/>
  <c r="I376" i="10"/>
  <c r="H376" i="10"/>
  <c r="G376" i="10"/>
  <c r="F376" i="10"/>
  <c r="K375" i="10"/>
  <c r="L375" i="10"/>
  <c r="J375" i="10"/>
  <c r="I375" i="10"/>
  <c r="H375" i="10"/>
  <c r="G375" i="10"/>
  <c r="F375" i="10"/>
  <c r="K374" i="10"/>
  <c r="L374" i="10"/>
  <c r="G374" i="10"/>
  <c r="J374" i="10"/>
  <c r="I374" i="10"/>
  <c r="H374" i="10"/>
  <c r="F374" i="10"/>
  <c r="B374" i="10"/>
  <c r="B375" i="10"/>
  <c r="B376" i="10"/>
  <c r="B377" i="10"/>
  <c r="B378" i="10"/>
  <c r="B379" i="10"/>
  <c r="B380" i="10"/>
  <c r="A374" i="10"/>
  <c r="A375" i="10"/>
  <c r="A376" i="10"/>
  <c r="A377" i="10"/>
  <c r="A378" i="10"/>
  <c r="A379" i="10"/>
  <c r="A380" i="10"/>
  <c r="N367" i="10"/>
  <c r="N368" i="10"/>
  <c r="N369" i="10"/>
  <c r="N370" i="10"/>
  <c r="N371" i="10"/>
  <c r="N372" i="10"/>
  <c r="N373" i="10"/>
  <c r="D368" i="10"/>
  <c r="D369" i="10"/>
  <c r="D370" i="10"/>
  <c r="D371" i="10"/>
  <c r="D372" i="10"/>
  <c r="D373" i="10"/>
  <c r="B414" i="11"/>
  <c r="C414" i="11"/>
  <c r="D414" i="11"/>
  <c r="E414" i="11"/>
  <c r="F414" i="11"/>
  <c r="G414" i="11"/>
  <c r="H414" i="11"/>
  <c r="K373" i="10"/>
  <c r="L373" i="10"/>
  <c r="B623" i="12"/>
  <c r="J373" i="10"/>
  <c r="H366" i="11"/>
  <c r="I373" i="10"/>
  <c r="H383" i="11"/>
  <c r="H397" i="11"/>
  <c r="H373" i="10"/>
  <c r="C367" i="10"/>
  <c r="C368" i="10"/>
  <c r="C369" i="10"/>
  <c r="C370" i="10"/>
  <c r="C371" i="10"/>
  <c r="C372" i="10"/>
  <c r="C373" i="10"/>
  <c r="G373" i="10"/>
  <c r="H321" i="11"/>
  <c r="H335" i="11"/>
  <c r="F373" i="10"/>
  <c r="K372" i="10"/>
  <c r="L372" i="10"/>
  <c r="J372" i="10"/>
  <c r="G366" i="11"/>
  <c r="I372" i="10"/>
  <c r="G383" i="11"/>
  <c r="G397" i="11"/>
  <c r="H372" i="10"/>
  <c r="G372" i="10"/>
  <c r="G321" i="11"/>
  <c r="G335" i="11"/>
  <c r="F372" i="10"/>
  <c r="K371" i="10"/>
  <c r="L371" i="10"/>
  <c r="J371" i="10"/>
  <c r="F366" i="11"/>
  <c r="I371" i="10"/>
  <c r="F383" i="11"/>
  <c r="F397" i="11"/>
  <c r="H371" i="10"/>
  <c r="G371" i="10"/>
  <c r="F321" i="11"/>
  <c r="F335" i="11"/>
  <c r="F371" i="10"/>
  <c r="K370" i="10"/>
  <c r="L370" i="10"/>
  <c r="J370" i="10"/>
  <c r="E366" i="11"/>
  <c r="I370" i="10"/>
  <c r="E383" i="11"/>
  <c r="E397" i="11"/>
  <c r="H370" i="10"/>
  <c r="G370" i="10"/>
  <c r="E321" i="11"/>
  <c r="E335" i="11"/>
  <c r="F370" i="10"/>
  <c r="K369" i="10"/>
  <c r="L369" i="10"/>
  <c r="J369" i="10"/>
  <c r="D366" i="11"/>
  <c r="I369" i="10"/>
  <c r="D383" i="11"/>
  <c r="D397" i="11"/>
  <c r="H369" i="10"/>
  <c r="G369" i="10"/>
  <c r="D321" i="11"/>
  <c r="D335" i="11"/>
  <c r="F369" i="10"/>
  <c r="K368" i="10"/>
  <c r="L368" i="10"/>
  <c r="J368" i="10"/>
  <c r="C366" i="11"/>
  <c r="I368" i="10"/>
  <c r="C383" i="11"/>
  <c r="C397" i="11"/>
  <c r="H368" i="10"/>
  <c r="G368" i="10"/>
  <c r="C321" i="11"/>
  <c r="C335" i="11"/>
  <c r="F368" i="10"/>
  <c r="K367" i="10"/>
  <c r="L367" i="10"/>
  <c r="G367" i="10"/>
  <c r="J367" i="10"/>
  <c r="B366" i="11"/>
  <c r="I367" i="10"/>
  <c r="B383" i="11"/>
  <c r="B397" i="11"/>
  <c r="H367" i="10"/>
  <c r="B321" i="11"/>
  <c r="B335" i="11"/>
  <c r="F367" i="10"/>
  <c r="B367" i="10"/>
  <c r="B368" i="10"/>
  <c r="B369" i="10"/>
  <c r="B370" i="10"/>
  <c r="B371" i="10"/>
  <c r="B372" i="10"/>
  <c r="B373" i="10"/>
  <c r="A367" i="10"/>
  <c r="A368" i="10"/>
  <c r="A369" i="10"/>
  <c r="A370" i="10"/>
  <c r="A371" i="10"/>
  <c r="A372" i="10"/>
  <c r="A373" i="10"/>
  <c r="N360" i="10"/>
  <c r="N361" i="10"/>
  <c r="N362" i="10"/>
  <c r="N363" i="10"/>
  <c r="N364" i="10"/>
  <c r="N365" i="10"/>
  <c r="N366" i="10"/>
  <c r="D361" i="10"/>
  <c r="D362" i="10"/>
  <c r="D363" i="10"/>
  <c r="D364" i="10"/>
  <c r="D365" i="10"/>
  <c r="D366" i="10"/>
  <c r="C416" i="11"/>
  <c r="D416" i="11"/>
  <c r="E416" i="11"/>
  <c r="F416" i="11"/>
  <c r="G416" i="11"/>
  <c r="H416" i="11"/>
  <c r="K366" i="10"/>
  <c r="L366" i="10"/>
  <c r="B624" i="12"/>
  <c r="J366" i="10"/>
  <c r="H368" i="11"/>
  <c r="I366" i="10"/>
  <c r="H385" i="11"/>
  <c r="H399" i="11"/>
  <c r="H366" i="10"/>
  <c r="C360" i="10"/>
  <c r="C361" i="10"/>
  <c r="C362" i="10"/>
  <c r="C363" i="10"/>
  <c r="C364" i="10"/>
  <c r="C365" i="10"/>
  <c r="C366" i="10"/>
  <c r="G366" i="10"/>
  <c r="H323" i="11"/>
  <c r="H337" i="11"/>
  <c r="F366" i="10"/>
  <c r="K365" i="10"/>
  <c r="L365" i="10"/>
  <c r="J365" i="10"/>
  <c r="G368" i="11"/>
  <c r="I365" i="10"/>
  <c r="G385" i="11"/>
  <c r="G399" i="11"/>
  <c r="H365" i="10"/>
  <c r="G365" i="10"/>
  <c r="G323" i="11"/>
  <c r="G337" i="11"/>
  <c r="F365" i="10"/>
  <c r="K364" i="10"/>
  <c r="L364" i="10"/>
  <c r="J364" i="10"/>
  <c r="F368" i="11"/>
  <c r="I364" i="10"/>
  <c r="F385" i="11"/>
  <c r="F399" i="11"/>
  <c r="H364" i="10"/>
  <c r="G364" i="10"/>
  <c r="F323" i="11"/>
  <c r="F337" i="11"/>
  <c r="F364" i="10"/>
  <c r="K363" i="10"/>
  <c r="L363" i="10"/>
  <c r="J363" i="10"/>
  <c r="E368" i="11"/>
  <c r="I363" i="10"/>
  <c r="E385" i="11"/>
  <c r="E399" i="11"/>
  <c r="H363" i="10"/>
  <c r="G363" i="10"/>
  <c r="E323" i="11"/>
  <c r="E337" i="11"/>
  <c r="F363" i="10"/>
  <c r="K362" i="10"/>
  <c r="L362" i="10"/>
  <c r="J362" i="10"/>
  <c r="D368" i="11"/>
  <c r="I362" i="10"/>
  <c r="D385" i="11"/>
  <c r="D399" i="11"/>
  <c r="H362" i="10"/>
  <c r="G362" i="10"/>
  <c r="D323" i="11"/>
  <c r="D337" i="11"/>
  <c r="F362" i="10"/>
  <c r="K361" i="10"/>
  <c r="L361" i="10"/>
  <c r="J361" i="10"/>
  <c r="C368" i="11"/>
  <c r="I361" i="10"/>
  <c r="C385" i="11"/>
  <c r="C399" i="11"/>
  <c r="H361" i="10"/>
  <c r="G361" i="10"/>
  <c r="C323" i="11"/>
  <c r="C337" i="11"/>
  <c r="F361" i="10"/>
  <c r="G360" i="10"/>
  <c r="K360" i="10"/>
  <c r="L360" i="10"/>
  <c r="J360" i="10"/>
  <c r="B368" i="11"/>
  <c r="I360" i="10"/>
  <c r="B385" i="11"/>
  <c r="B399" i="11"/>
  <c r="H360" i="10"/>
  <c r="B323" i="11"/>
  <c r="B337" i="11"/>
  <c r="F360" i="10"/>
  <c r="B360" i="10"/>
  <c r="B361" i="10"/>
  <c r="B362" i="10"/>
  <c r="B363" i="10"/>
  <c r="B364" i="10"/>
  <c r="B365" i="10"/>
  <c r="B366" i="10"/>
  <c r="A360" i="10"/>
  <c r="A361" i="10"/>
  <c r="A362" i="10"/>
  <c r="A363" i="10"/>
  <c r="A364" i="10"/>
  <c r="A365" i="10"/>
  <c r="A366" i="10"/>
  <c r="N353" i="10"/>
  <c r="N354" i="10"/>
  <c r="N355" i="10"/>
  <c r="N356" i="10"/>
  <c r="N357" i="10"/>
  <c r="N358" i="10"/>
  <c r="N359" i="10"/>
  <c r="H546" i="12"/>
  <c r="M359" i="10"/>
  <c r="D354" i="10"/>
  <c r="D355" i="10"/>
  <c r="D356" i="10"/>
  <c r="D357" i="10"/>
  <c r="D358" i="10"/>
  <c r="D359" i="10"/>
  <c r="H413" i="11"/>
  <c r="K359" i="10"/>
  <c r="L359" i="10"/>
  <c r="B621" i="12"/>
  <c r="J359" i="10"/>
  <c r="H351" i="11"/>
  <c r="H365" i="11"/>
  <c r="I359" i="10"/>
  <c r="H382" i="11"/>
  <c r="H396" i="11"/>
  <c r="H359" i="10"/>
  <c r="C353" i="10"/>
  <c r="C354" i="10"/>
  <c r="C355" i="10"/>
  <c r="C356" i="10"/>
  <c r="C357" i="10"/>
  <c r="C358" i="10"/>
  <c r="C359" i="10"/>
  <c r="G359" i="10"/>
  <c r="H320" i="11"/>
  <c r="H334" i="11"/>
  <c r="F359" i="10"/>
  <c r="M358" i="10"/>
  <c r="G413" i="11"/>
  <c r="K358" i="10"/>
  <c r="L358" i="10"/>
  <c r="J358" i="10"/>
  <c r="G351" i="11"/>
  <c r="G365" i="11"/>
  <c r="I358" i="10"/>
  <c r="G382" i="11"/>
  <c r="G396" i="11"/>
  <c r="H358" i="10"/>
  <c r="G358" i="10"/>
  <c r="G320" i="11"/>
  <c r="G334" i="11"/>
  <c r="F358" i="10"/>
  <c r="M357" i="10"/>
  <c r="F413" i="11"/>
  <c r="K357" i="10"/>
  <c r="L357" i="10"/>
  <c r="J357" i="10"/>
  <c r="F351" i="11"/>
  <c r="F365" i="11"/>
  <c r="I357" i="10"/>
  <c r="F382" i="11"/>
  <c r="F396" i="11"/>
  <c r="H357" i="10"/>
  <c r="G357" i="10"/>
  <c r="F320" i="11"/>
  <c r="F334" i="11"/>
  <c r="F357" i="10"/>
  <c r="M356" i="10"/>
  <c r="E413" i="11"/>
  <c r="K356" i="10"/>
  <c r="L356" i="10"/>
  <c r="J356" i="10"/>
  <c r="E351" i="11"/>
  <c r="E365" i="11"/>
  <c r="I356" i="10"/>
  <c r="E382" i="11"/>
  <c r="E396" i="11"/>
  <c r="H356" i="10"/>
  <c r="G356" i="10"/>
  <c r="E320" i="11"/>
  <c r="E334" i="11"/>
  <c r="F356" i="10"/>
  <c r="M355" i="10"/>
  <c r="D413" i="11"/>
  <c r="K355" i="10"/>
  <c r="L355" i="10"/>
  <c r="J355" i="10"/>
  <c r="D351" i="11"/>
  <c r="D365" i="11"/>
  <c r="I355" i="10"/>
  <c r="D382" i="11"/>
  <c r="D396" i="11"/>
  <c r="H355" i="10"/>
  <c r="G355" i="10"/>
  <c r="D320" i="11"/>
  <c r="D334" i="11"/>
  <c r="F355" i="10"/>
  <c r="M354" i="10"/>
  <c r="M353" i="10"/>
  <c r="C413" i="11"/>
  <c r="K354" i="10"/>
  <c r="L354" i="10"/>
  <c r="J354" i="10"/>
  <c r="C351" i="11"/>
  <c r="C365" i="11"/>
  <c r="I354" i="10"/>
  <c r="C382" i="11"/>
  <c r="C396" i="11"/>
  <c r="H354" i="10"/>
  <c r="G354" i="10"/>
  <c r="C320" i="11"/>
  <c r="C334" i="11"/>
  <c r="F354" i="10"/>
  <c r="B413" i="11"/>
  <c r="K353" i="10"/>
  <c r="L353" i="10"/>
  <c r="J353" i="10"/>
  <c r="B351" i="11"/>
  <c r="B365" i="11"/>
  <c r="I353" i="10"/>
  <c r="B382" i="11"/>
  <c r="B396" i="11"/>
  <c r="H353" i="10"/>
  <c r="G353" i="10"/>
  <c r="B320" i="11"/>
  <c r="B334" i="11"/>
  <c r="F353" i="10"/>
  <c r="B353" i="10"/>
  <c r="B354" i="10"/>
  <c r="B355" i="10"/>
  <c r="B356" i="10"/>
  <c r="B357" i="10"/>
  <c r="B358" i="10"/>
  <c r="B359" i="10"/>
  <c r="A353" i="10"/>
  <c r="A354" i="10"/>
  <c r="A355" i="10"/>
  <c r="A356" i="10"/>
  <c r="A357" i="10"/>
  <c r="A358" i="10"/>
  <c r="A359" i="10"/>
  <c r="N346" i="10"/>
  <c r="N347" i="10"/>
  <c r="N348" i="10"/>
  <c r="N349" i="10"/>
  <c r="N350" i="10"/>
  <c r="N351" i="10"/>
  <c r="N352" i="10"/>
  <c r="D347" i="10"/>
  <c r="D348" i="10"/>
  <c r="D349" i="10"/>
  <c r="D350" i="10"/>
  <c r="D351" i="10"/>
  <c r="D352" i="10"/>
  <c r="M600" i="12"/>
  <c r="M352" i="10"/>
  <c r="C408" i="11"/>
  <c r="D408" i="11"/>
  <c r="E408" i="11"/>
  <c r="F408" i="11"/>
  <c r="G408" i="11"/>
  <c r="H408" i="11"/>
  <c r="K352" i="10"/>
  <c r="L352" i="10"/>
  <c r="B346" i="11"/>
  <c r="C346" i="11"/>
  <c r="D346" i="11"/>
  <c r="E346" i="11"/>
  <c r="F346" i="11"/>
  <c r="G346" i="11"/>
  <c r="H346" i="11"/>
  <c r="H360" i="11"/>
  <c r="I352" i="10"/>
  <c r="B377" i="11"/>
  <c r="C377" i="11"/>
  <c r="D377" i="11"/>
  <c r="E377" i="11"/>
  <c r="F377" i="11"/>
  <c r="G377" i="11"/>
  <c r="H377" i="11"/>
  <c r="H391" i="11"/>
  <c r="H352" i="10"/>
  <c r="C346" i="10"/>
  <c r="C347" i="10"/>
  <c r="C348" i="10"/>
  <c r="C349" i="10"/>
  <c r="C350" i="10"/>
  <c r="C351" i="10"/>
  <c r="C352" i="10"/>
  <c r="G352" i="10"/>
  <c r="B315" i="11"/>
  <c r="C315" i="11"/>
  <c r="D315" i="11"/>
  <c r="E315" i="11"/>
  <c r="F315" i="11"/>
  <c r="G315" i="11"/>
  <c r="H315" i="11"/>
  <c r="H329" i="11"/>
  <c r="F352" i="10"/>
  <c r="L600" i="12"/>
  <c r="M351" i="10"/>
  <c r="K351" i="10"/>
  <c r="L351" i="10"/>
  <c r="G360" i="11"/>
  <c r="I351" i="10"/>
  <c r="G391" i="11"/>
  <c r="H351" i="10"/>
  <c r="G351" i="10"/>
  <c r="G329" i="11"/>
  <c r="F351" i="10"/>
  <c r="K600" i="12"/>
  <c r="M350" i="10"/>
  <c r="K350" i="10"/>
  <c r="L350" i="10"/>
  <c r="F360" i="11"/>
  <c r="I350" i="10"/>
  <c r="F391" i="11"/>
  <c r="H350" i="10"/>
  <c r="G350" i="10"/>
  <c r="F329" i="11"/>
  <c r="F350" i="10"/>
  <c r="J600" i="12"/>
  <c r="M349" i="10"/>
  <c r="K349" i="10"/>
  <c r="L349" i="10"/>
  <c r="E360" i="11"/>
  <c r="I349" i="10"/>
  <c r="E391" i="11"/>
  <c r="H349" i="10"/>
  <c r="G349" i="10"/>
  <c r="E329" i="11"/>
  <c r="F349" i="10"/>
  <c r="I600" i="12"/>
  <c r="M348" i="10"/>
  <c r="K348" i="10"/>
  <c r="L348" i="10"/>
  <c r="D360" i="11"/>
  <c r="I348" i="10"/>
  <c r="D391" i="11"/>
  <c r="H348" i="10"/>
  <c r="G348" i="10"/>
  <c r="D329" i="11"/>
  <c r="F348" i="10"/>
  <c r="H600" i="12"/>
  <c r="M347" i="10"/>
  <c r="K347" i="10"/>
  <c r="L347" i="10"/>
  <c r="C360" i="11"/>
  <c r="I347" i="10"/>
  <c r="C391" i="11"/>
  <c r="H347" i="10"/>
  <c r="G347" i="10"/>
  <c r="C329" i="11"/>
  <c r="F347" i="10"/>
  <c r="K346" i="10"/>
  <c r="L346" i="10"/>
  <c r="B360" i="11"/>
  <c r="I346" i="10"/>
  <c r="B391" i="11"/>
  <c r="H346" i="10"/>
  <c r="G346" i="10"/>
  <c r="B329" i="11"/>
  <c r="F346" i="10"/>
  <c r="G600" i="12"/>
  <c r="M346" i="10"/>
  <c r="B346" i="10"/>
  <c r="B347" i="10"/>
  <c r="B348" i="10"/>
  <c r="B349" i="10"/>
  <c r="B350" i="10"/>
  <c r="B351" i="10"/>
  <c r="B352" i="10"/>
  <c r="A346" i="10"/>
  <c r="A347" i="10"/>
  <c r="A348" i="10"/>
  <c r="A349" i="10"/>
  <c r="A350" i="10"/>
  <c r="A351" i="10"/>
  <c r="A352" i="10"/>
  <c r="N340" i="10"/>
  <c r="N341" i="10"/>
  <c r="N342" i="10"/>
  <c r="N343" i="10"/>
  <c r="N344" i="10"/>
  <c r="N345" i="10"/>
  <c r="D341" i="10"/>
  <c r="D342" i="10"/>
  <c r="D343" i="10"/>
  <c r="D344" i="10"/>
  <c r="D345" i="10"/>
  <c r="N187" i="12"/>
  <c r="M345" i="10"/>
  <c r="K345" i="10"/>
  <c r="L345" i="10"/>
  <c r="H540" i="11"/>
  <c r="H547" i="11"/>
  <c r="I345" i="10"/>
  <c r="H524" i="11"/>
  <c r="H531" i="11"/>
  <c r="H345" i="10"/>
  <c r="C340" i="10"/>
  <c r="C341" i="10"/>
  <c r="C342" i="10"/>
  <c r="C343" i="10"/>
  <c r="C344" i="10"/>
  <c r="C345" i="10"/>
  <c r="G345" i="10"/>
  <c r="H508" i="11"/>
  <c r="H515" i="11"/>
  <c r="F345" i="10"/>
  <c r="M187" i="12"/>
  <c r="M344" i="10"/>
  <c r="K344" i="10"/>
  <c r="L344" i="10"/>
  <c r="G540" i="11"/>
  <c r="G547" i="11"/>
  <c r="I344" i="10"/>
  <c r="G524" i="11"/>
  <c r="G531" i="11"/>
  <c r="H344" i="10"/>
  <c r="G344" i="10"/>
  <c r="G508" i="11"/>
  <c r="G515" i="11"/>
  <c r="F344" i="10"/>
  <c r="L187" i="12"/>
  <c r="M343" i="10"/>
  <c r="K343" i="10"/>
  <c r="L343" i="10"/>
  <c r="F540" i="11"/>
  <c r="F547" i="11"/>
  <c r="I343" i="10"/>
  <c r="F524" i="11"/>
  <c r="F531" i="11"/>
  <c r="H343" i="10"/>
  <c r="G343" i="10"/>
  <c r="F508" i="11"/>
  <c r="F515" i="11"/>
  <c r="F343" i="10"/>
  <c r="K187" i="12"/>
  <c r="M342" i="10"/>
  <c r="K342" i="10"/>
  <c r="L342" i="10"/>
  <c r="E540" i="11"/>
  <c r="E547" i="11"/>
  <c r="I342" i="10"/>
  <c r="E524" i="11"/>
  <c r="E531" i="11"/>
  <c r="H342" i="10"/>
  <c r="G342" i="10"/>
  <c r="E508" i="11"/>
  <c r="E515" i="11"/>
  <c r="F342" i="10"/>
  <c r="J187" i="12"/>
  <c r="M341" i="10"/>
  <c r="K341" i="10"/>
  <c r="L341" i="10"/>
  <c r="D540" i="11"/>
  <c r="D547" i="11"/>
  <c r="I341" i="10"/>
  <c r="D524" i="11"/>
  <c r="D531" i="11"/>
  <c r="H341" i="10"/>
  <c r="G341" i="10"/>
  <c r="D508" i="11"/>
  <c r="D515" i="11"/>
  <c r="F341" i="10"/>
  <c r="K340" i="10"/>
  <c r="L340" i="10"/>
  <c r="C540" i="11"/>
  <c r="C547" i="11"/>
  <c r="I340" i="10"/>
  <c r="C524" i="11"/>
  <c r="C531" i="11"/>
  <c r="H340" i="10"/>
  <c r="G340" i="10"/>
  <c r="C508" i="11"/>
  <c r="C515" i="11"/>
  <c r="F340" i="10"/>
  <c r="I187" i="12"/>
  <c r="M340" i="10"/>
  <c r="B340" i="10"/>
  <c r="B341" i="10"/>
  <c r="B342" i="10"/>
  <c r="B343" i="10"/>
  <c r="B344" i="10"/>
  <c r="B345" i="10"/>
  <c r="A340" i="10"/>
  <c r="A341" i="10"/>
  <c r="A342" i="10"/>
  <c r="A343" i="10"/>
  <c r="A344" i="10"/>
  <c r="A345" i="10"/>
  <c r="N333" i="10"/>
  <c r="N334" i="10"/>
  <c r="N335" i="10"/>
  <c r="N336" i="10"/>
  <c r="N337" i="10"/>
  <c r="N338" i="10"/>
  <c r="N339" i="10"/>
  <c r="D334" i="10"/>
  <c r="D335" i="10"/>
  <c r="D336" i="10"/>
  <c r="D337" i="10"/>
  <c r="D338" i="10"/>
  <c r="D339" i="10"/>
  <c r="N40" i="12"/>
  <c r="M339" i="10"/>
  <c r="K339" i="10"/>
  <c r="L339" i="10"/>
  <c r="H160" i="11"/>
  <c r="H224" i="11"/>
  <c r="H241" i="11"/>
  <c r="I339" i="10"/>
  <c r="G160" i="11"/>
  <c r="H261" i="11"/>
  <c r="H278" i="11"/>
  <c r="H339" i="10"/>
  <c r="C333" i="10"/>
  <c r="C334" i="10"/>
  <c r="C335" i="10"/>
  <c r="C336" i="10"/>
  <c r="C337" i="10"/>
  <c r="C338" i="10"/>
  <c r="C339" i="10"/>
  <c r="G339" i="10"/>
  <c r="D160" i="11"/>
  <c r="H187" i="11"/>
  <c r="H204" i="11"/>
  <c r="F339" i="10"/>
  <c r="M40" i="12"/>
  <c r="M338" i="10"/>
  <c r="K338" i="10"/>
  <c r="L338" i="10"/>
  <c r="H141" i="11"/>
  <c r="G224" i="11"/>
  <c r="G241" i="11"/>
  <c r="I338" i="10"/>
  <c r="G141" i="11"/>
  <c r="G261" i="11"/>
  <c r="G278" i="11"/>
  <c r="H338" i="10"/>
  <c r="G338" i="10"/>
  <c r="D141" i="11"/>
  <c r="G187" i="11"/>
  <c r="G204" i="11"/>
  <c r="F338" i="10"/>
  <c r="L40" i="12"/>
  <c r="M337" i="10"/>
  <c r="K337" i="10"/>
  <c r="L337" i="10"/>
  <c r="H122" i="11"/>
  <c r="F224" i="11"/>
  <c r="F241" i="11"/>
  <c r="I337" i="10"/>
  <c r="G122" i="11"/>
  <c r="F261" i="11"/>
  <c r="F278" i="11"/>
  <c r="H337" i="10"/>
  <c r="G337" i="10"/>
  <c r="D122" i="11"/>
  <c r="F187" i="11"/>
  <c r="F204" i="11"/>
  <c r="F337" i="10"/>
  <c r="K40" i="12"/>
  <c r="M336" i="10"/>
  <c r="K336" i="10"/>
  <c r="L336" i="10"/>
  <c r="H103" i="11"/>
  <c r="E224" i="11"/>
  <c r="E241" i="11"/>
  <c r="I336" i="10"/>
  <c r="G103" i="11"/>
  <c r="E261" i="11"/>
  <c r="E278" i="11"/>
  <c r="H336" i="10"/>
  <c r="G336" i="10"/>
  <c r="D103" i="11"/>
  <c r="E187" i="11"/>
  <c r="E204" i="11"/>
  <c r="F336" i="10"/>
  <c r="J40" i="12"/>
  <c r="M335" i="10"/>
  <c r="K335" i="10"/>
  <c r="L335" i="10"/>
  <c r="H84" i="11"/>
  <c r="D224" i="11"/>
  <c r="D241" i="11"/>
  <c r="I335" i="10"/>
  <c r="G84" i="11"/>
  <c r="D261" i="11"/>
  <c r="D278" i="11"/>
  <c r="H335" i="10"/>
  <c r="G335" i="10"/>
  <c r="D84" i="11"/>
  <c r="D187" i="11"/>
  <c r="D204" i="11"/>
  <c r="F335" i="10"/>
  <c r="I40" i="12"/>
  <c r="M334" i="10"/>
  <c r="K334" i="10"/>
  <c r="L334" i="10"/>
  <c r="H65" i="11"/>
  <c r="C224" i="11"/>
  <c r="C241" i="11"/>
  <c r="I334" i="10"/>
  <c r="G65" i="11"/>
  <c r="C261" i="11"/>
  <c r="C278" i="11"/>
  <c r="H334" i="10"/>
  <c r="G334" i="10"/>
  <c r="D65" i="11"/>
  <c r="C187" i="11"/>
  <c r="C204" i="11"/>
  <c r="F334" i="10"/>
  <c r="K333" i="10"/>
  <c r="L333" i="10"/>
  <c r="H46" i="11"/>
  <c r="B224" i="11"/>
  <c r="B241" i="11"/>
  <c r="I333" i="10"/>
  <c r="G46" i="11"/>
  <c r="B261" i="11"/>
  <c r="B278" i="11"/>
  <c r="H333" i="10"/>
  <c r="D46" i="11"/>
  <c r="B187" i="11"/>
  <c r="B204" i="11"/>
  <c r="F333" i="10"/>
  <c r="G333" i="10"/>
  <c r="H40" i="12"/>
  <c r="M333" i="10"/>
  <c r="B333" i="10"/>
  <c r="B334" i="10"/>
  <c r="B335" i="10"/>
  <c r="B336" i="10"/>
  <c r="B337" i="10"/>
  <c r="B338" i="10"/>
  <c r="B339" i="10"/>
  <c r="A333" i="10"/>
  <c r="A334" i="10"/>
  <c r="A335" i="10"/>
  <c r="A336" i="10"/>
  <c r="A337" i="10"/>
  <c r="A338" i="10"/>
  <c r="A339" i="10"/>
  <c r="N326" i="10"/>
  <c r="N327" i="10"/>
  <c r="N328" i="10"/>
  <c r="N329" i="10"/>
  <c r="N330" i="10"/>
  <c r="N331" i="10"/>
  <c r="N332" i="10"/>
  <c r="D327" i="10"/>
  <c r="D328" i="10"/>
  <c r="D329" i="10"/>
  <c r="D330" i="10"/>
  <c r="D331" i="10"/>
  <c r="D332" i="10"/>
  <c r="N38" i="12"/>
  <c r="M332" i="10"/>
  <c r="K332" i="10"/>
  <c r="L332" i="10"/>
  <c r="H158" i="11"/>
  <c r="H222" i="11"/>
  <c r="H239" i="11"/>
  <c r="I332" i="10"/>
  <c r="G158" i="11"/>
  <c r="H259" i="11"/>
  <c r="H276" i="11"/>
  <c r="H332" i="10"/>
  <c r="C326" i="10"/>
  <c r="C327" i="10"/>
  <c r="C328" i="10"/>
  <c r="C329" i="10"/>
  <c r="C330" i="10"/>
  <c r="C331" i="10"/>
  <c r="C332" i="10"/>
  <c r="G332" i="10"/>
  <c r="D158" i="11"/>
  <c r="H185" i="11"/>
  <c r="H202" i="11"/>
  <c r="F332" i="10"/>
  <c r="M38" i="12"/>
  <c r="M331" i="10"/>
  <c r="K331" i="10"/>
  <c r="L331" i="10"/>
  <c r="H139" i="11"/>
  <c r="G222" i="11"/>
  <c r="G239" i="11"/>
  <c r="I331" i="10"/>
  <c r="G139" i="11"/>
  <c r="G259" i="11"/>
  <c r="G276" i="11"/>
  <c r="H331" i="10"/>
  <c r="G331" i="10"/>
  <c r="D139" i="11"/>
  <c r="G185" i="11"/>
  <c r="G202" i="11"/>
  <c r="F331" i="10"/>
  <c r="L38" i="12"/>
  <c r="M330" i="10"/>
  <c r="K330" i="10"/>
  <c r="L330" i="10"/>
  <c r="H120" i="11"/>
  <c r="F222" i="11"/>
  <c r="F239" i="11"/>
  <c r="I330" i="10"/>
  <c r="G120" i="11"/>
  <c r="F259" i="11"/>
  <c r="F276" i="11"/>
  <c r="H330" i="10"/>
  <c r="G330" i="10"/>
  <c r="D120" i="11"/>
  <c r="F185" i="11"/>
  <c r="F202" i="11"/>
  <c r="F330" i="10"/>
  <c r="K38" i="12"/>
  <c r="M329" i="10"/>
  <c r="K329" i="10"/>
  <c r="L329" i="10"/>
  <c r="H101" i="11"/>
  <c r="E222" i="11"/>
  <c r="E239" i="11"/>
  <c r="I329" i="10"/>
  <c r="G101" i="11"/>
  <c r="E259" i="11"/>
  <c r="E276" i="11"/>
  <c r="H329" i="10"/>
  <c r="G329" i="10"/>
  <c r="D101" i="11"/>
  <c r="E185" i="11"/>
  <c r="E202" i="11"/>
  <c r="F329" i="10"/>
  <c r="J38" i="12"/>
  <c r="M328" i="10"/>
  <c r="K328" i="10"/>
  <c r="L328" i="10"/>
  <c r="H82" i="11"/>
  <c r="D222" i="11"/>
  <c r="D239" i="11"/>
  <c r="I328" i="10"/>
  <c r="G82" i="11"/>
  <c r="D259" i="11"/>
  <c r="D276" i="11"/>
  <c r="H328" i="10"/>
  <c r="G328" i="10"/>
  <c r="D82" i="11"/>
  <c r="D185" i="11"/>
  <c r="D202" i="11"/>
  <c r="F328" i="10"/>
  <c r="I38" i="12"/>
  <c r="M327" i="10"/>
  <c r="K327" i="10"/>
  <c r="L327" i="10"/>
  <c r="H63" i="11"/>
  <c r="C222" i="11"/>
  <c r="C239" i="11"/>
  <c r="I327" i="10"/>
  <c r="G63" i="11"/>
  <c r="C259" i="11"/>
  <c r="C276" i="11"/>
  <c r="H327" i="10"/>
  <c r="G327" i="10"/>
  <c r="D63" i="11"/>
  <c r="C185" i="11"/>
  <c r="C202" i="11"/>
  <c r="F327" i="10"/>
  <c r="K326" i="10"/>
  <c r="L326" i="10"/>
  <c r="H44" i="11"/>
  <c r="B222" i="11"/>
  <c r="B239" i="11"/>
  <c r="I326" i="10"/>
  <c r="G44" i="11"/>
  <c r="B259" i="11"/>
  <c r="B276" i="11"/>
  <c r="H326" i="10"/>
  <c r="G326" i="10"/>
  <c r="D44" i="11"/>
  <c r="B185" i="11"/>
  <c r="B202" i="11"/>
  <c r="F326" i="10"/>
  <c r="H38" i="12"/>
  <c r="M326" i="10"/>
  <c r="B326" i="10"/>
  <c r="B327" i="10"/>
  <c r="B328" i="10"/>
  <c r="B329" i="10"/>
  <c r="B330" i="10"/>
  <c r="B331" i="10"/>
  <c r="B332" i="10"/>
  <c r="A326" i="10"/>
  <c r="A327" i="10"/>
  <c r="A328" i="10"/>
  <c r="A329" i="10"/>
  <c r="A330" i="10"/>
  <c r="A331" i="10"/>
  <c r="A332" i="10"/>
  <c r="N320" i="10"/>
  <c r="N321" i="10"/>
  <c r="N322" i="10"/>
  <c r="N323" i="10"/>
  <c r="N324" i="10"/>
  <c r="N325" i="10"/>
  <c r="D321" i="10"/>
  <c r="D322" i="10"/>
  <c r="D323" i="10"/>
  <c r="D324" i="10"/>
  <c r="D325" i="10"/>
  <c r="N186" i="12"/>
  <c r="M325" i="10"/>
  <c r="K325" i="10"/>
  <c r="L325" i="10"/>
  <c r="H539" i="11"/>
  <c r="H546" i="11"/>
  <c r="I325" i="10"/>
  <c r="H523" i="11"/>
  <c r="H530" i="11"/>
  <c r="H325" i="10"/>
  <c r="C320" i="10"/>
  <c r="C321" i="10"/>
  <c r="C322" i="10"/>
  <c r="C323" i="10"/>
  <c r="C324" i="10"/>
  <c r="C325" i="10"/>
  <c r="G325" i="10"/>
  <c r="H507" i="11"/>
  <c r="H514" i="11"/>
  <c r="F325" i="10"/>
  <c r="M186" i="12"/>
  <c r="M324" i="10"/>
  <c r="K324" i="10"/>
  <c r="L324" i="10"/>
  <c r="G539" i="11"/>
  <c r="G546" i="11"/>
  <c r="I324" i="10"/>
  <c r="G523" i="11"/>
  <c r="G530" i="11"/>
  <c r="H324" i="10"/>
  <c r="G324" i="10"/>
  <c r="G507" i="11"/>
  <c r="G514" i="11"/>
  <c r="F324" i="10"/>
  <c r="L186" i="12"/>
  <c r="M323" i="10"/>
  <c r="K323" i="10"/>
  <c r="L323" i="10"/>
  <c r="F539" i="11"/>
  <c r="F546" i="11"/>
  <c r="I323" i="10"/>
  <c r="F523" i="11"/>
  <c r="F530" i="11"/>
  <c r="H323" i="10"/>
  <c r="G323" i="10"/>
  <c r="F507" i="11"/>
  <c r="F514" i="11"/>
  <c r="F323" i="10"/>
  <c r="K186" i="12"/>
  <c r="M322" i="10"/>
  <c r="K322" i="10"/>
  <c r="L322" i="10"/>
  <c r="E539" i="11"/>
  <c r="E546" i="11"/>
  <c r="I322" i="10"/>
  <c r="E523" i="11"/>
  <c r="E530" i="11"/>
  <c r="H322" i="10"/>
  <c r="G322" i="10"/>
  <c r="E507" i="11"/>
  <c r="E514" i="11"/>
  <c r="F322" i="10"/>
  <c r="J186" i="12"/>
  <c r="M321" i="10"/>
  <c r="K321" i="10"/>
  <c r="L321" i="10"/>
  <c r="D539" i="11"/>
  <c r="D546" i="11"/>
  <c r="I321" i="10"/>
  <c r="D523" i="11"/>
  <c r="D530" i="11"/>
  <c r="H321" i="10"/>
  <c r="G321" i="10"/>
  <c r="D507" i="11"/>
  <c r="D514" i="11"/>
  <c r="F321" i="10"/>
  <c r="K320" i="10"/>
  <c r="L320" i="10"/>
  <c r="C539" i="11"/>
  <c r="C546" i="11"/>
  <c r="I320" i="10"/>
  <c r="C523" i="11"/>
  <c r="C530" i="11"/>
  <c r="H320" i="10"/>
  <c r="G320" i="10"/>
  <c r="C507" i="11"/>
  <c r="C514" i="11"/>
  <c r="F320" i="10"/>
  <c r="I186" i="12"/>
  <c r="M320" i="10"/>
  <c r="B320" i="10"/>
  <c r="B321" i="10"/>
  <c r="B322" i="10"/>
  <c r="B323" i="10"/>
  <c r="B324" i="10"/>
  <c r="B325" i="10"/>
  <c r="A320" i="10"/>
  <c r="A321" i="10"/>
  <c r="A322" i="10"/>
  <c r="A323" i="10"/>
  <c r="A324" i="10"/>
  <c r="A325" i="10"/>
  <c r="N313" i="10"/>
  <c r="N314" i="10"/>
  <c r="N315" i="10"/>
  <c r="N316" i="10"/>
  <c r="N317" i="10"/>
  <c r="N318" i="10"/>
  <c r="N319" i="10"/>
  <c r="D314" i="10"/>
  <c r="D315" i="10"/>
  <c r="D316" i="10"/>
  <c r="D317" i="10"/>
  <c r="D318" i="10"/>
  <c r="D319" i="10"/>
  <c r="N37" i="12"/>
  <c r="M319" i="10"/>
  <c r="K319" i="10"/>
  <c r="L319" i="10"/>
  <c r="H156" i="11"/>
  <c r="H220" i="11"/>
  <c r="H237" i="11"/>
  <c r="I319" i="10"/>
  <c r="G156" i="11"/>
  <c r="H257" i="11"/>
  <c r="H274" i="11"/>
  <c r="H319" i="10"/>
  <c r="C313" i="10"/>
  <c r="C314" i="10"/>
  <c r="C315" i="10"/>
  <c r="C316" i="10"/>
  <c r="C317" i="10"/>
  <c r="C318" i="10"/>
  <c r="C319" i="10"/>
  <c r="G319" i="10"/>
  <c r="D156" i="11"/>
  <c r="H183" i="11"/>
  <c r="H200" i="11"/>
  <c r="F319" i="10"/>
  <c r="M37" i="12"/>
  <c r="M318" i="10"/>
  <c r="K318" i="10"/>
  <c r="L318" i="10"/>
  <c r="H137" i="11"/>
  <c r="G220" i="11"/>
  <c r="G237" i="11"/>
  <c r="I318" i="10"/>
  <c r="G137" i="11"/>
  <c r="G257" i="11"/>
  <c r="G274" i="11"/>
  <c r="H318" i="10"/>
  <c r="G318" i="10"/>
  <c r="D137" i="11"/>
  <c r="G183" i="11"/>
  <c r="G200" i="11"/>
  <c r="F318" i="10"/>
  <c r="L37" i="12"/>
  <c r="M317" i="10"/>
  <c r="K317" i="10"/>
  <c r="L317" i="10"/>
  <c r="H118" i="11"/>
  <c r="F220" i="11"/>
  <c r="F237" i="11"/>
  <c r="I317" i="10"/>
  <c r="G118" i="11"/>
  <c r="F257" i="11"/>
  <c r="F274" i="11"/>
  <c r="H317" i="10"/>
  <c r="G317" i="10"/>
  <c r="D118" i="11"/>
  <c r="F183" i="11"/>
  <c r="F200" i="11"/>
  <c r="F317" i="10"/>
  <c r="K37" i="12"/>
  <c r="M316" i="10"/>
  <c r="K316" i="10"/>
  <c r="L316" i="10"/>
  <c r="H99" i="11"/>
  <c r="E220" i="11"/>
  <c r="E237" i="11"/>
  <c r="I316" i="10"/>
  <c r="G99" i="11"/>
  <c r="E257" i="11"/>
  <c r="E274" i="11"/>
  <c r="H316" i="10"/>
  <c r="G316" i="10"/>
  <c r="D99" i="11"/>
  <c r="E183" i="11"/>
  <c r="E200" i="11"/>
  <c r="F316" i="10"/>
  <c r="J37" i="12"/>
  <c r="M315" i="10"/>
  <c r="K315" i="10"/>
  <c r="L315" i="10"/>
  <c r="H80" i="11"/>
  <c r="D220" i="11"/>
  <c r="D237" i="11"/>
  <c r="I315" i="10"/>
  <c r="G80" i="11"/>
  <c r="D257" i="11"/>
  <c r="D274" i="11"/>
  <c r="H315" i="10"/>
  <c r="G315" i="10"/>
  <c r="D80" i="11"/>
  <c r="D183" i="11"/>
  <c r="D200" i="11"/>
  <c r="F315" i="10"/>
  <c r="I37" i="12"/>
  <c r="M314" i="10"/>
  <c r="K314" i="10"/>
  <c r="L314" i="10"/>
  <c r="H61" i="11"/>
  <c r="C220" i="11"/>
  <c r="C237" i="11"/>
  <c r="I314" i="10"/>
  <c r="G61" i="11"/>
  <c r="C257" i="11"/>
  <c r="C274" i="11"/>
  <c r="H314" i="10"/>
  <c r="G314" i="10"/>
  <c r="D61" i="11"/>
  <c r="C183" i="11"/>
  <c r="C200" i="11"/>
  <c r="F314" i="10"/>
  <c r="K313" i="10"/>
  <c r="L313" i="10"/>
  <c r="G313" i="10"/>
  <c r="H42" i="11"/>
  <c r="B220" i="11"/>
  <c r="B237" i="11"/>
  <c r="I313" i="10"/>
  <c r="G42" i="11"/>
  <c r="B257" i="11"/>
  <c r="B274" i="11"/>
  <c r="H313" i="10"/>
  <c r="D42" i="11"/>
  <c r="B183" i="11"/>
  <c r="B200" i="11"/>
  <c r="F313" i="10"/>
  <c r="H37" i="12"/>
  <c r="M313" i="10"/>
  <c r="B313" i="10"/>
  <c r="B314" i="10"/>
  <c r="B315" i="10"/>
  <c r="B316" i="10"/>
  <c r="B317" i="10"/>
  <c r="B318" i="10"/>
  <c r="B319" i="10"/>
  <c r="A313" i="10"/>
  <c r="A314" i="10"/>
  <c r="A315" i="10"/>
  <c r="A316" i="10"/>
  <c r="A317" i="10"/>
  <c r="A318" i="10"/>
  <c r="A319" i="10"/>
  <c r="N306" i="10"/>
  <c r="N307" i="10"/>
  <c r="N308" i="10"/>
  <c r="N309" i="10"/>
  <c r="N310" i="10"/>
  <c r="N311" i="10"/>
  <c r="N312" i="10"/>
  <c r="D307" i="10"/>
  <c r="D308" i="10"/>
  <c r="D309" i="10"/>
  <c r="D310" i="10"/>
  <c r="D311" i="10"/>
  <c r="D312" i="10"/>
  <c r="N35" i="12"/>
  <c r="M312" i="10"/>
  <c r="K312" i="10"/>
  <c r="L312" i="10"/>
  <c r="H154" i="11"/>
  <c r="H218" i="11"/>
  <c r="H235" i="11"/>
  <c r="I312" i="10"/>
  <c r="G154" i="11"/>
  <c r="H255" i="11"/>
  <c r="H272" i="11"/>
  <c r="H312" i="10"/>
  <c r="C306" i="10"/>
  <c r="C307" i="10"/>
  <c r="C308" i="10"/>
  <c r="C309" i="10"/>
  <c r="C310" i="10"/>
  <c r="C311" i="10"/>
  <c r="C312" i="10"/>
  <c r="G312" i="10"/>
  <c r="D154" i="11"/>
  <c r="H181" i="11"/>
  <c r="H198" i="11"/>
  <c r="F312" i="10"/>
  <c r="M35" i="12"/>
  <c r="M311" i="10"/>
  <c r="K311" i="10"/>
  <c r="L311" i="10"/>
  <c r="H135" i="11"/>
  <c r="G218" i="11"/>
  <c r="G235" i="11"/>
  <c r="I311" i="10"/>
  <c r="G135" i="11"/>
  <c r="G255" i="11"/>
  <c r="G272" i="11"/>
  <c r="H311" i="10"/>
  <c r="G311" i="10"/>
  <c r="D135" i="11"/>
  <c r="G181" i="11"/>
  <c r="G198" i="11"/>
  <c r="F311" i="10"/>
  <c r="L35" i="12"/>
  <c r="M310" i="10"/>
  <c r="K310" i="10"/>
  <c r="L310" i="10"/>
  <c r="H116" i="11"/>
  <c r="F218" i="11"/>
  <c r="F235" i="11"/>
  <c r="I310" i="10"/>
  <c r="G116" i="11"/>
  <c r="F255" i="11"/>
  <c r="F272" i="11"/>
  <c r="H310" i="10"/>
  <c r="G310" i="10"/>
  <c r="D116" i="11"/>
  <c r="F181" i="11"/>
  <c r="F198" i="11"/>
  <c r="F310" i="10"/>
  <c r="K35" i="12"/>
  <c r="M309" i="10"/>
  <c r="K309" i="10"/>
  <c r="L309" i="10"/>
  <c r="H97" i="11"/>
  <c r="E218" i="11"/>
  <c r="E235" i="11"/>
  <c r="I309" i="10"/>
  <c r="G97" i="11"/>
  <c r="E255" i="11"/>
  <c r="E272" i="11"/>
  <c r="H309" i="10"/>
  <c r="G309" i="10"/>
  <c r="D97" i="11"/>
  <c r="E181" i="11"/>
  <c r="E198" i="11"/>
  <c r="F309" i="10"/>
  <c r="J35" i="12"/>
  <c r="M308" i="10"/>
  <c r="K308" i="10"/>
  <c r="L308" i="10"/>
  <c r="H78" i="11"/>
  <c r="D218" i="11"/>
  <c r="D235" i="11"/>
  <c r="I308" i="10"/>
  <c r="G78" i="11"/>
  <c r="D255" i="11"/>
  <c r="D272" i="11"/>
  <c r="H308" i="10"/>
  <c r="G308" i="10"/>
  <c r="D78" i="11"/>
  <c r="D181" i="11"/>
  <c r="D198" i="11"/>
  <c r="F308" i="10"/>
  <c r="I35" i="12"/>
  <c r="M307" i="10"/>
  <c r="K307" i="10"/>
  <c r="L307" i="10"/>
  <c r="H59" i="11"/>
  <c r="C218" i="11"/>
  <c r="C235" i="11"/>
  <c r="I307" i="10"/>
  <c r="G59" i="11"/>
  <c r="C255" i="11"/>
  <c r="C272" i="11"/>
  <c r="H307" i="10"/>
  <c r="G307" i="10"/>
  <c r="D59" i="11"/>
  <c r="C181" i="11"/>
  <c r="C198" i="11"/>
  <c r="F307" i="10"/>
  <c r="K306" i="10"/>
  <c r="L306" i="10"/>
  <c r="H40" i="11"/>
  <c r="B218" i="11"/>
  <c r="B235" i="11"/>
  <c r="I306" i="10"/>
  <c r="G40" i="11"/>
  <c r="B255" i="11"/>
  <c r="B272" i="11"/>
  <c r="H306" i="10"/>
  <c r="G306" i="10"/>
  <c r="D40" i="11"/>
  <c r="B181" i="11"/>
  <c r="B198" i="11"/>
  <c r="F306" i="10"/>
  <c r="H35" i="12"/>
  <c r="M306" i="10"/>
  <c r="B306" i="10"/>
  <c r="B307" i="10"/>
  <c r="B308" i="10"/>
  <c r="B309" i="10"/>
  <c r="B310" i="10"/>
  <c r="B311" i="10"/>
  <c r="B312" i="10"/>
  <c r="A306" i="10"/>
  <c r="A307" i="10"/>
  <c r="A308" i="10"/>
  <c r="A309" i="10"/>
  <c r="A310" i="10"/>
  <c r="A311" i="10"/>
  <c r="A312" i="10"/>
  <c r="N300" i="10"/>
  <c r="N301" i="10"/>
  <c r="N302" i="10"/>
  <c r="N303" i="10"/>
  <c r="N304" i="10"/>
  <c r="N305" i="10"/>
  <c r="D301" i="10"/>
  <c r="D302" i="10"/>
  <c r="D303" i="10"/>
  <c r="D304" i="10"/>
  <c r="D305" i="10"/>
  <c r="N185" i="12"/>
  <c r="M305" i="10"/>
  <c r="K305" i="10"/>
  <c r="L305" i="10"/>
  <c r="H538" i="11"/>
  <c r="H545" i="11"/>
  <c r="I305" i="10"/>
  <c r="H522" i="11"/>
  <c r="H529" i="11"/>
  <c r="H305" i="10"/>
  <c r="C300" i="10"/>
  <c r="C301" i="10"/>
  <c r="C302" i="10"/>
  <c r="C303" i="10"/>
  <c r="C304" i="10"/>
  <c r="C305" i="10"/>
  <c r="G305" i="10"/>
  <c r="H506" i="11"/>
  <c r="H513" i="11"/>
  <c r="F305" i="10"/>
  <c r="M185" i="12"/>
  <c r="M304" i="10"/>
  <c r="K304" i="10"/>
  <c r="L304" i="10"/>
  <c r="G538" i="11"/>
  <c r="G545" i="11"/>
  <c r="I304" i="10"/>
  <c r="G522" i="11"/>
  <c r="G529" i="11"/>
  <c r="H304" i="10"/>
  <c r="G304" i="10"/>
  <c r="G506" i="11"/>
  <c r="G513" i="11"/>
  <c r="F304" i="10"/>
  <c r="L185" i="12"/>
  <c r="M303" i="10"/>
  <c r="K303" i="10"/>
  <c r="L303" i="10"/>
  <c r="F538" i="11"/>
  <c r="F545" i="11"/>
  <c r="I303" i="10"/>
  <c r="F522" i="11"/>
  <c r="F529" i="11"/>
  <c r="H303" i="10"/>
  <c r="G303" i="10"/>
  <c r="F506" i="11"/>
  <c r="F513" i="11"/>
  <c r="F303" i="10"/>
  <c r="K185" i="12"/>
  <c r="M302" i="10"/>
  <c r="K302" i="10"/>
  <c r="L302" i="10"/>
  <c r="E538" i="11"/>
  <c r="E545" i="11"/>
  <c r="I302" i="10"/>
  <c r="E522" i="11"/>
  <c r="E529" i="11"/>
  <c r="H302" i="10"/>
  <c r="G302" i="10"/>
  <c r="E506" i="11"/>
  <c r="E513" i="11"/>
  <c r="F302" i="10"/>
  <c r="J185" i="12"/>
  <c r="M301" i="10"/>
  <c r="K301" i="10"/>
  <c r="L301" i="10"/>
  <c r="D538" i="11"/>
  <c r="D545" i="11"/>
  <c r="I301" i="10"/>
  <c r="D522" i="11"/>
  <c r="D529" i="11"/>
  <c r="H301" i="10"/>
  <c r="G301" i="10"/>
  <c r="D506" i="11"/>
  <c r="D513" i="11"/>
  <c r="F301" i="10"/>
  <c r="K300" i="10"/>
  <c r="L300" i="10"/>
  <c r="C538" i="11"/>
  <c r="C545" i="11"/>
  <c r="I300" i="10"/>
  <c r="C522" i="11"/>
  <c r="C529" i="11"/>
  <c r="H300" i="10"/>
  <c r="C506" i="11"/>
  <c r="C513" i="11"/>
  <c r="F300" i="10"/>
  <c r="G300" i="10"/>
  <c r="I185" i="12"/>
  <c r="M300" i="10"/>
  <c r="B300" i="10"/>
  <c r="B301" i="10"/>
  <c r="B302" i="10"/>
  <c r="B303" i="10"/>
  <c r="B304" i="10"/>
  <c r="B305" i="10"/>
  <c r="A300" i="10"/>
  <c r="A301" i="10"/>
  <c r="A302" i="10"/>
  <c r="A303" i="10"/>
  <c r="A304" i="10"/>
  <c r="A305" i="10"/>
  <c r="N293" i="10"/>
  <c r="N294" i="10"/>
  <c r="N295" i="10"/>
  <c r="N296" i="10"/>
  <c r="N297" i="10"/>
  <c r="N298" i="10"/>
  <c r="N299" i="10"/>
  <c r="D294" i="10"/>
  <c r="D295" i="10"/>
  <c r="D296" i="10"/>
  <c r="D297" i="10"/>
  <c r="D298" i="10"/>
  <c r="D299" i="10"/>
  <c r="N34" i="12"/>
  <c r="M299" i="10"/>
  <c r="K299" i="10"/>
  <c r="L299" i="10"/>
  <c r="H152" i="11"/>
  <c r="H216" i="11"/>
  <c r="H233" i="11"/>
  <c r="I299" i="10"/>
  <c r="D221" i="10"/>
  <c r="D222" i="10"/>
  <c r="D223" i="10"/>
  <c r="D224" i="10"/>
  <c r="D225" i="10"/>
  <c r="D226" i="10"/>
  <c r="G152" i="11"/>
  <c r="H253" i="11"/>
  <c r="H270" i="11"/>
  <c r="H299" i="10"/>
  <c r="C293" i="10"/>
  <c r="C294" i="10"/>
  <c r="C295" i="10"/>
  <c r="C296" i="10"/>
  <c r="C297" i="10"/>
  <c r="C298" i="10"/>
  <c r="C299" i="10"/>
  <c r="G299" i="10"/>
  <c r="D152" i="11"/>
  <c r="H179" i="11"/>
  <c r="H196" i="11"/>
  <c r="F299" i="10"/>
  <c r="M34" i="12"/>
  <c r="M298" i="10"/>
  <c r="K298" i="10"/>
  <c r="L298" i="10"/>
  <c r="H133" i="11"/>
  <c r="G216" i="11"/>
  <c r="G233" i="11"/>
  <c r="I298" i="10"/>
  <c r="G133" i="11"/>
  <c r="G253" i="11"/>
  <c r="G270" i="11"/>
  <c r="H298" i="10"/>
  <c r="G298" i="10"/>
  <c r="D133" i="11"/>
  <c r="G179" i="11"/>
  <c r="G196" i="11"/>
  <c r="F298" i="10"/>
  <c r="L34" i="12"/>
  <c r="M297" i="10"/>
  <c r="K297" i="10"/>
  <c r="L297" i="10"/>
  <c r="H114" i="11"/>
  <c r="F216" i="11"/>
  <c r="F233" i="11"/>
  <c r="I297" i="10"/>
  <c r="G114" i="11"/>
  <c r="F253" i="11"/>
  <c r="F270" i="11"/>
  <c r="H297" i="10"/>
  <c r="G297" i="10"/>
  <c r="D114" i="11"/>
  <c r="F179" i="11"/>
  <c r="F196" i="11"/>
  <c r="F297" i="10"/>
  <c r="K34" i="12"/>
  <c r="M296" i="10"/>
  <c r="K296" i="10"/>
  <c r="L296" i="10"/>
  <c r="H95" i="11"/>
  <c r="E216" i="11"/>
  <c r="E233" i="11"/>
  <c r="I296" i="10"/>
  <c r="G95" i="11"/>
  <c r="E253" i="11"/>
  <c r="E270" i="11"/>
  <c r="H296" i="10"/>
  <c r="G296" i="10"/>
  <c r="D95" i="11"/>
  <c r="E179" i="11"/>
  <c r="E196" i="11"/>
  <c r="F296" i="10"/>
  <c r="J34" i="12"/>
  <c r="M295" i="10"/>
  <c r="K295" i="10"/>
  <c r="L295" i="10"/>
  <c r="H76" i="11"/>
  <c r="D216" i="11"/>
  <c r="D233" i="11"/>
  <c r="I295" i="10"/>
  <c r="G76" i="11"/>
  <c r="D253" i="11"/>
  <c r="D270" i="11"/>
  <c r="H295" i="10"/>
  <c r="G295" i="10"/>
  <c r="D76" i="11"/>
  <c r="D179" i="11"/>
  <c r="D196" i="11"/>
  <c r="F295" i="10"/>
  <c r="I34" i="12"/>
  <c r="M294" i="10"/>
  <c r="K294" i="10"/>
  <c r="L294" i="10"/>
  <c r="H57" i="11"/>
  <c r="C216" i="11"/>
  <c r="C233" i="11"/>
  <c r="I294" i="10"/>
  <c r="G57" i="11"/>
  <c r="C253" i="11"/>
  <c r="C270" i="11"/>
  <c r="H294" i="10"/>
  <c r="G294" i="10"/>
  <c r="D57" i="11"/>
  <c r="C179" i="11"/>
  <c r="C196" i="11"/>
  <c r="F294" i="10"/>
  <c r="K293" i="10"/>
  <c r="L293" i="10"/>
  <c r="H38" i="11"/>
  <c r="B216" i="11"/>
  <c r="B233" i="11"/>
  <c r="I293" i="10"/>
  <c r="G38" i="11"/>
  <c r="B253" i="11"/>
  <c r="B270" i="11"/>
  <c r="H293" i="10"/>
  <c r="D38" i="11"/>
  <c r="B179" i="11"/>
  <c r="B196" i="11"/>
  <c r="F293" i="10"/>
  <c r="G293" i="10"/>
  <c r="H34" i="12"/>
  <c r="M293" i="10"/>
  <c r="B293" i="10"/>
  <c r="B294" i="10"/>
  <c r="B295" i="10"/>
  <c r="B296" i="10"/>
  <c r="B297" i="10"/>
  <c r="B298" i="10"/>
  <c r="B299" i="10"/>
  <c r="A293" i="10"/>
  <c r="A294" i="10"/>
  <c r="A295" i="10"/>
  <c r="A296" i="10"/>
  <c r="A297" i="10"/>
  <c r="A298" i="10"/>
  <c r="A299" i="10"/>
  <c r="N287" i="10"/>
  <c r="N288" i="10"/>
  <c r="N289" i="10"/>
  <c r="N290" i="10"/>
  <c r="N291" i="10"/>
  <c r="N292" i="10"/>
  <c r="D288" i="10"/>
  <c r="D289" i="10"/>
  <c r="D290" i="10"/>
  <c r="D291" i="10"/>
  <c r="D292" i="10"/>
  <c r="M292" i="10"/>
  <c r="K292" i="10"/>
  <c r="L292" i="10"/>
  <c r="I292" i="10"/>
  <c r="H292" i="10"/>
  <c r="C287" i="10"/>
  <c r="C288" i="10"/>
  <c r="C289" i="10"/>
  <c r="C290" i="10"/>
  <c r="C291" i="10"/>
  <c r="C292" i="10"/>
  <c r="G292" i="10"/>
  <c r="F292" i="10"/>
  <c r="M291" i="10"/>
  <c r="K291" i="10"/>
  <c r="L291" i="10"/>
  <c r="I291" i="10"/>
  <c r="H291" i="10"/>
  <c r="G291" i="10"/>
  <c r="F291" i="10"/>
  <c r="M290" i="10"/>
  <c r="K290" i="10"/>
  <c r="L290" i="10"/>
  <c r="I290" i="10"/>
  <c r="H290" i="10"/>
  <c r="G290" i="10"/>
  <c r="F290" i="10"/>
  <c r="M289" i="10"/>
  <c r="K289" i="10"/>
  <c r="L289" i="10"/>
  <c r="I289" i="10"/>
  <c r="H289" i="10"/>
  <c r="G289" i="10"/>
  <c r="F289" i="10"/>
  <c r="M288" i="10"/>
  <c r="K288" i="10"/>
  <c r="L288" i="10"/>
  <c r="I288" i="10"/>
  <c r="H288" i="10"/>
  <c r="G288" i="10"/>
  <c r="F288" i="10"/>
  <c r="K287" i="10"/>
  <c r="L287" i="10"/>
  <c r="I287" i="10"/>
  <c r="H287" i="10"/>
  <c r="G287" i="10"/>
  <c r="F287" i="10"/>
  <c r="M287" i="10"/>
  <c r="B287" i="10"/>
  <c r="B288" i="10"/>
  <c r="B289" i="10"/>
  <c r="B290" i="10"/>
  <c r="B291" i="10"/>
  <c r="B292" i="10"/>
  <c r="A287" i="10"/>
  <c r="A288" i="10"/>
  <c r="A289" i="10"/>
  <c r="A290" i="10"/>
  <c r="A291" i="10"/>
  <c r="A292" i="10"/>
  <c r="N280" i="10"/>
  <c r="N281" i="10"/>
  <c r="N282" i="10"/>
  <c r="N283" i="10"/>
  <c r="N284" i="10"/>
  <c r="N285" i="10"/>
  <c r="N286" i="10"/>
  <c r="D281" i="10"/>
  <c r="D282" i="10"/>
  <c r="D283" i="10"/>
  <c r="D284" i="10"/>
  <c r="D285" i="10"/>
  <c r="D286" i="10"/>
  <c r="M286" i="10"/>
  <c r="K286" i="10"/>
  <c r="L286" i="10"/>
  <c r="I286" i="10"/>
  <c r="H286" i="10"/>
  <c r="C280" i="10"/>
  <c r="C281" i="10"/>
  <c r="C282" i="10"/>
  <c r="C283" i="10"/>
  <c r="C284" i="10"/>
  <c r="C285" i="10"/>
  <c r="C286" i="10"/>
  <c r="G286" i="10"/>
  <c r="F286" i="10"/>
  <c r="M285" i="10"/>
  <c r="K285" i="10"/>
  <c r="L285" i="10"/>
  <c r="I285" i="10"/>
  <c r="H285" i="10"/>
  <c r="G285" i="10"/>
  <c r="F285" i="10"/>
  <c r="M284" i="10"/>
  <c r="K284" i="10"/>
  <c r="L284" i="10"/>
  <c r="I284" i="10"/>
  <c r="H284" i="10"/>
  <c r="G284" i="10"/>
  <c r="F284" i="10"/>
  <c r="M283" i="10"/>
  <c r="K283" i="10"/>
  <c r="L283" i="10"/>
  <c r="I283" i="10"/>
  <c r="H283" i="10"/>
  <c r="G283" i="10"/>
  <c r="F283" i="10"/>
  <c r="M282" i="10"/>
  <c r="K282" i="10"/>
  <c r="L282" i="10"/>
  <c r="I282" i="10"/>
  <c r="H282" i="10"/>
  <c r="G282" i="10"/>
  <c r="F282" i="10"/>
  <c r="M281" i="10"/>
  <c r="K281" i="10"/>
  <c r="L281" i="10"/>
  <c r="I281" i="10"/>
  <c r="H281" i="10"/>
  <c r="G281" i="10"/>
  <c r="F281" i="10"/>
  <c r="K280" i="10"/>
  <c r="L280" i="10"/>
  <c r="I280" i="10"/>
  <c r="H280" i="10"/>
  <c r="G280" i="10"/>
  <c r="F280" i="10"/>
  <c r="M280" i="10"/>
  <c r="B280" i="10"/>
  <c r="B281" i="10"/>
  <c r="B282" i="10"/>
  <c r="B283" i="10"/>
  <c r="B284" i="10"/>
  <c r="B285" i="10"/>
  <c r="B286" i="10"/>
  <c r="A280" i="10"/>
  <c r="A281" i="10"/>
  <c r="A282" i="10"/>
  <c r="A283" i="10"/>
  <c r="A284" i="10"/>
  <c r="A285" i="10"/>
  <c r="A286" i="10"/>
  <c r="N273" i="10"/>
  <c r="N274" i="10"/>
  <c r="N275" i="10"/>
  <c r="N276" i="10"/>
  <c r="N277" i="10"/>
  <c r="N278" i="10"/>
  <c r="N279" i="10"/>
  <c r="D274" i="10"/>
  <c r="D275" i="10"/>
  <c r="D276" i="10"/>
  <c r="D277" i="10"/>
  <c r="D278" i="10"/>
  <c r="D279" i="10"/>
  <c r="M279" i="10"/>
  <c r="K279" i="10"/>
  <c r="L279" i="10"/>
  <c r="I279" i="10"/>
  <c r="H279" i="10"/>
  <c r="C273" i="10"/>
  <c r="C274" i="10"/>
  <c r="C275" i="10"/>
  <c r="C276" i="10"/>
  <c r="C277" i="10"/>
  <c r="C278" i="10"/>
  <c r="C279" i="10"/>
  <c r="G279" i="10"/>
  <c r="F279" i="10"/>
  <c r="M278" i="10"/>
  <c r="K278" i="10"/>
  <c r="L278" i="10"/>
  <c r="I278" i="10"/>
  <c r="H278" i="10"/>
  <c r="G278" i="10"/>
  <c r="F278" i="10"/>
  <c r="M277" i="10"/>
  <c r="K277" i="10"/>
  <c r="L277" i="10"/>
  <c r="I277" i="10"/>
  <c r="H277" i="10"/>
  <c r="G277" i="10"/>
  <c r="F277" i="10"/>
  <c r="M276" i="10"/>
  <c r="K276" i="10"/>
  <c r="L276" i="10"/>
  <c r="I276" i="10"/>
  <c r="H276" i="10"/>
  <c r="G276" i="10"/>
  <c r="F276" i="10"/>
  <c r="M275" i="10"/>
  <c r="K275" i="10"/>
  <c r="L275" i="10"/>
  <c r="I275" i="10"/>
  <c r="H275" i="10"/>
  <c r="G275" i="10"/>
  <c r="F275" i="10"/>
  <c r="M274" i="10"/>
  <c r="K274" i="10"/>
  <c r="L274" i="10"/>
  <c r="I274" i="10"/>
  <c r="H274" i="10"/>
  <c r="G274" i="10"/>
  <c r="F274" i="10"/>
  <c r="K273" i="10"/>
  <c r="L273" i="10"/>
  <c r="I273" i="10"/>
  <c r="H273" i="10"/>
  <c r="G273" i="10"/>
  <c r="F273" i="10"/>
  <c r="M273" i="10"/>
  <c r="B273" i="10"/>
  <c r="B274" i="10"/>
  <c r="B275" i="10"/>
  <c r="B276" i="10"/>
  <c r="B277" i="10"/>
  <c r="B278" i="10"/>
  <c r="B279" i="10"/>
  <c r="A273" i="10"/>
  <c r="A274" i="10"/>
  <c r="A275" i="10"/>
  <c r="A276" i="10"/>
  <c r="A277" i="10"/>
  <c r="A278" i="10"/>
  <c r="A279" i="10"/>
  <c r="N267" i="10"/>
  <c r="N268" i="10"/>
  <c r="N269" i="10"/>
  <c r="N270" i="10"/>
  <c r="N271" i="10"/>
  <c r="N272" i="10"/>
  <c r="D268" i="10"/>
  <c r="D269" i="10"/>
  <c r="D270" i="10"/>
  <c r="D271" i="10"/>
  <c r="D272" i="10"/>
  <c r="N188" i="12"/>
  <c r="M272" i="10"/>
  <c r="K272" i="10"/>
  <c r="L272" i="10"/>
  <c r="H541" i="11"/>
  <c r="H548" i="11"/>
  <c r="I272" i="10"/>
  <c r="H525" i="11"/>
  <c r="H532" i="11"/>
  <c r="H272" i="10"/>
  <c r="C267" i="10"/>
  <c r="C268" i="10"/>
  <c r="C269" i="10"/>
  <c r="C270" i="10"/>
  <c r="C271" i="10"/>
  <c r="C272" i="10"/>
  <c r="G272" i="10"/>
  <c r="H509" i="11"/>
  <c r="H516" i="11"/>
  <c r="F272" i="10"/>
  <c r="M188" i="12"/>
  <c r="M271" i="10"/>
  <c r="K271" i="10"/>
  <c r="L271" i="10"/>
  <c r="G541" i="11"/>
  <c r="G548" i="11"/>
  <c r="I271" i="10"/>
  <c r="G525" i="11"/>
  <c r="G532" i="11"/>
  <c r="H271" i="10"/>
  <c r="G271" i="10"/>
  <c r="G509" i="11"/>
  <c r="G516" i="11"/>
  <c r="F271" i="10"/>
  <c r="L188" i="12"/>
  <c r="M270" i="10"/>
  <c r="K270" i="10"/>
  <c r="L270" i="10"/>
  <c r="F541" i="11"/>
  <c r="F548" i="11"/>
  <c r="I270" i="10"/>
  <c r="F525" i="11"/>
  <c r="F532" i="11"/>
  <c r="H270" i="10"/>
  <c r="G270" i="10"/>
  <c r="F509" i="11"/>
  <c r="F516" i="11"/>
  <c r="F270" i="10"/>
  <c r="K188" i="12"/>
  <c r="M269" i="10"/>
  <c r="K269" i="10"/>
  <c r="L269" i="10"/>
  <c r="E541" i="11"/>
  <c r="E548" i="11"/>
  <c r="I269" i="10"/>
  <c r="E525" i="11"/>
  <c r="E532" i="11"/>
  <c r="H269" i="10"/>
  <c r="G269" i="10"/>
  <c r="E509" i="11"/>
  <c r="E516" i="11"/>
  <c r="F269" i="10"/>
  <c r="J188" i="12"/>
  <c r="M268" i="10"/>
  <c r="K268" i="10"/>
  <c r="L268" i="10"/>
  <c r="D541" i="11"/>
  <c r="D548" i="11"/>
  <c r="I268" i="10"/>
  <c r="D525" i="11"/>
  <c r="D532" i="11"/>
  <c r="H268" i="10"/>
  <c r="G268" i="10"/>
  <c r="D509" i="11"/>
  <c r="D516" i="11"/>
  <c r="F268" i="10"/>
  <c r="K267" i="10"/>
  <c r="L267" i="10"/>
  <c r="C541" i="11"/>
  <c r="C548" i="11"/>
  <c r="I267" i="10"/>
  <c r="C525" i="11"/>
  <c r="C532" i="11"/>
  <c r="H267" i="10"/>
  <c r="G267" i="10"/>
  <c r="C509" i="11"/>
  <c r="C516" i="11"/>
  <c r="F267" i="10"/>
  <c r="I188" i="12"/>
  <c r="M267" i="10"/>
  <c r="B267" i="10"/>
  <c r="B268" i="10"/>
  <c r="B269" i="10"/>
  <c r="B270" i="10"/>
  <c r="B271" i="10"/>
  <c r="B272" i="10"/>
  <c r="A267" i="10"/>
  <c r="A268" i="10"/>
  <c r="A269" i="10"/>
  <c r="A270" i="10"/>
  <c r="A271" i="10"/>
  <c r="A272" i="10"/>
  <c r="N260" i="10"/>
  <c r="N261" i="10"/>
  <c r="N262" i="10"/>
  <c r="N263" i="10"/>
  <c r="N264" i="10"/>
  <c r="N265" i="10"/>
  <c r="N266" i="10"/>
  <c r="D261" i="10"/>
  <c r="D262" i="10"/>
  <c r="D263" i="10"/>
  <c r="D264" i="10"/>
  <c r="D265" i="10"/>
  <c r="D266" i="10"/>
  <c r="N42" i="12"/>
  <c r="M266" i="10"/>
  <c r="K266" i="10"/>
  <c r="L266" i="10"/>
  <c r="H163" i="11"/>
  <c r="H227" i="11"/>
  <c r="H244" i="11"/>
  <c r="I266" i="10"/>
  <c r="G163" i="11"/>
  <c r="H264" i="11"/>
  <c r="H281" i="11"/>
  <c r="H266" i="10"/>
  <c r="C260" i="10"/>
  <c r="C261" i="10"/>
  <c r="C262" i="10"/>
  <c r="C263" i="10"/>
  <c r="C264" i="10"/>
  <c r="C265" i="10"/>
  <c r="C266" i="10"/>
  <c r="G266" i="10"/>
  <c r="F266" i="10"/>
  <c r="M42" i="12"/>
  <c r="M265" i="10"/>
  <c r="K265" i="10"/>
  <c r="L265" i="10"/>
  <c r="H144" i="11"/>
  <c r="G227" i="11"/>
  <c r="G244" i="11"/>
  <c r="I265" i="10"/>
  <c r="G144" i="11"/>
  <c r="G264" i="11"/>
  <c r="G281" i="11"/>
  <c r="H265" i="10"/>
  <c r="G265" i="10"/>
  <c r="F265" i="10"/>
  <c r="L42" i="12"/>
  <c r="M264" i="10"/>
  <c r="K264" i="10"/>
  <c r="L264" i="10"/>
  <c r="H125" i="11"/>
  <c r="F227" i="11"/>
  <c r="F244" i="11"/>
  <c r="I264" i="10"/>
  <c r="G125" i="11"/>
  <c r="F264" i="11"/>
  <c r="F281" i="11"/>
  <c r="H264" i="10"/>
  <c r="G264" i="10"/>
  <c r="F264" i="10"/>
  <c r="K42" i="12"/>
  <c r="M263" i="10"/>
  <c r="K263" i="10"/>
  <c r="L263" i="10"/>
  <c r="H106" i="11"/>
  <c r="E227" i="11"/>
  <c r="E244" i="11"/>
  <c r="I263" i="10"/>
  <c r="G106" i="11"/>
  <c r="E264" i="11"/>
  <c r="E281" i="11"/>
  <c r="H263" i="10"/>
  <c r="G263" i="10"/>
  <c r="F263" i="10"/>
  <c r="J42" i="12"/>
  <c r="M262" i="10"/>
  <c r="K262" i="10"/>
  <c r="L262" i="10"/>
  <c r="H87" i="11"/>
  <c r="D227" i="11"/>
  <c r="D244" i="11"/>
  <c r="I262" i="10"/>
  <c r="G87" i="11"/>
  <c r="D264" i="11"/>
  <c r="D281" i="11"/>
  <c r="H262" i="10"/>
  <c r="G262" i="10"/>
  <c r="F262" i="10"/>
  <c r="I42" i="12"/>
  <c r="M261" i="10"/>
  <c r="K261" i="10"/>
  <c r="L261" i="10"/>
  <c r="H68" i="11"/>
  <c r="C227" i="11"/>
  <c r="C244" i="11"/>
  <c r="I261" i="10"/>
  <c r="G68" i="11"/>
  <c r="C264" i="11"/>
  <c r="C281" i="11"/>
  <c r="H261" i="10"/>
  <c r="G261" i="10"/>
  <c r="F261" i="10"/>
  <c r="K260" i="10"/>
  <c r="L260" i="10"/>
  <c r="H49" i="11"/>
  <c r="B227" i="11"/>
  <c r="B244" i="11"/>
  <c r="I260" i="10"/>
  <c r="G49" i="11"/>
  <c r="B264" i="11"/>
  <c r="B281" i="11"/>
  <c r="H260" i="10"/>
  <c r="G260" i="10"/>
  <c r="B507" i="11"/>
  <c r="B514" i="11"/>
  <c r="F260" i="10"/>
  <c r="H42" i="12"/>
  <c r="M260" i="10"/>
  <c r="B260" i="10"/>
  <c r="B261" i="10"/>
  <c r="B262" i="10"/>
  <c r="B263" i="10"/>
  <c r="B264" i="10"/>
  <c r="B265" i="10"/>
  <c r="B266" i="10"/>
  <c r="A260" i="10"/>
  <c r="A261" i="10"/>
  <c r="A262" i="10"/>
  <c r="A263" i="10"/>
  <c r="A264" i="10"/>
  <c r="A265" i="10"/>
  <c r="A266" i="10"/>
  <c r="N253" i="10"/>
  <c r="N254" i="10"/>
  <c r="N255" i="10"/>
  <c r="N256" i="10"/>
  <c r="N257" i="10"/>
  <c r="N258" i="10"/>
  <c r="N259" i="10"/>
  <c r="D254" i="10"/>
  <c r="D255" i="10"/>
  <c r="D256" i="10"/>
  <c r="D257" i="10"/>
  <c r="D258" i="10"/>
  <c r="D259" i="10"/>
  <c r="N41" i="12"/>
  <c r="M259" i="10"/>
  <c r="K259" i="10"/>
  <c r="L259" i="10"/>
  <c r="H162" i="11"/>
  <c r="H226" i="11"/>
  <c r="H243" i="11"/>
  <c r="I259" i="10"/>
  <c r="G162" i="11"/>
  <c r="H263" i="11"/>
  <c r="H280" i="11"/>
  <c r="H259" i="10"/>
  <c r="C253" i="10"/>
  <c r="C254" i="10"/>
  <c r="C255" i="10"/>
  <c r="C256" i="10"/>
  <c r="C257" i="10"/>
  <c r="C258" i="10"/>
  <c r="C259" i="10"/>
  <c r="G259" i="10"/>
  <c r="D162" i="11"/>
  <c r="H189" i="11"/>
  <c r="H206" i="11"/>
  <c r="F259" i="10"/>
  <c r="M41" i="12"/>
  <c r="M258" i="10"/>
  <c r="K258" i="10"/>
  <c r="L258" i="10"/>
  <c r="H143" i="11"/>
  <c r="G226" i="11"/>
  <c r="G243" i="11"/>
  <c r="I258" i="10"/>
  <c r="G143" i="11"/>
  <c r="G263" i="11"/>
  <c r="G280" i="11"/>
  <c r="H258" i="10"/>
  <c r="G258" i="10"/>
  <c r="D143" i="11"/>
  <c r="G189" i="11"/>
  <c r="G206" i="11"/>
  <c r="F258" i="10"/>
  <c r="L41" i="12"/>
  <c r="M257" i="10"/>
  <c r="K257" i="10"/>
  <c r="L257" i="10"/>
  <c r="H124" i="11"/>
  <c r="F226" i="11"/>
  <c r="F243" i="11"/>
  <c r="I257" i="10"/>
  <c r="G124" i="11"/>
  <c r="F263" i="11"/>
  <c r="F280" i="11"/>
  <c r="H257" i="10"/>
  <c r="G257" i="10"/>
  <c r="D124" i="11"/>
  <c r="F189" i="11"/>
  <c r="F206" i="11"/>
  <c r="F257" i="10"/>
  <c r="K41" i="12"/>
  <c r="M256" i="10"/>
  <c r="K256" i="10"/>
  <c r="L256" i="10"/>
  <c r="H105" i="11"/>
  <c r="E226" i="11"/>
  <c r="E243" i="11"/>
  <c r="I256" i="10"/>
  <c r="G105" i="11"/>
  <c r="E263" i="11"/>
  <c r="E280" i="11"/>
  <c r="H256" i="10"/>
  <c r="G256" i="10"/>
  <c r="D105" i="11"/>
  <c r="E189" i="11"/>
  <c r="E206" i="11"/>
  <c r="F256" i="10"/>
  <c r="J41" i="12"/>
  <c r="M255" i="10"/>
  <c r="K255" i="10"/>
  <c r="L255" i="10"/>
  <c r="H86" i="11"/>
  <c r="D226" i="11"/>
  <c r="D243" i="11"/>
  <c r="I255" i="10"/>
  <c r="G86" i="11"/>
  <c r="D263" i="11"/>
  <c r="D280" i="11"/>
  <c r="H255" i="10"/>
  <c r="G255" i="10"/>
  <c r="D86" i="11"/>
  <c r="D189" i="11"/>
  <c r="D206" i="11"/>
  <c r="F255" i="10"/>
  <c r="I41" i="12"/>
  <c r="M254" i="10"/>
  <c r="K254" i="10"/>
  <c r="L254" i="10"/>
  <c r="H67" i="11"/>
  <c r="C226" i="11"/>
  <c r="C243" i="11"/>
  <c r="I254" i="10"/>
  <c r="G67" i="11"/>
  <c r="C263" i="11"/>
  <c r="C280" i="11"/>
  <c r="H254" i="10"/>
  <c r="G254" i="10"/>
  <c r="D67" i="11"/>
  <c r="C189" i="11"/>
  <c r="C206" i="11"/>
  <c r="F254" i="10"/>
  <c r="K253" i="10"/>
  <c r="L253" i="10"/>
  <c r="H48" i="11"/>
  <c r="B226" i="11"/>
  <c r="B243" i="11"/>
  <c r="I253" i="10"/>
  <c r="G48" i="11"/>
  <c r="B263" i="11"/>
  <c r="B280" i="11"/>
  <c r="H253" i="10"/>
  <c r="G253" i="10"/>
  <c r="D48" i="11"/>
  <c r="B189" i="11"/>
  <c r="B206" i="11"/>
  <c r="F253" i="10"/>
  <c r="H41" i="12"/>
  <c r="M253" i="10"/>
  <c r="B253" i="10"/>
  <c r="B254" i="10"/>
  <c r="B255" i="10"/>
  <c r="B256" i="10"/>
  <c r="B257" i="10"/>
  <c r="B258" i="10"/>
  <c r="B259" i="10"/>
  <c r="A253" i="10"/>
  <c r="A254" i="10"/>
  <c r="A255" i="10"/>
  <c r="A256" i="10"/>
  <c r="A257" i="10"/>
  <c r="A258" i="10"/>
  <c r="A259" i="10"/>
  <c r="N247" i="10"/>
  <c r="N248" i="10"/>
  <c r="N249" i="10"/>
  <c r="N250" i="10"/>
  <c r="N251" i="10"/>
  <c r="N252" i="10"/>
  <c r="D248" i="10"/>
  <c r="D249" i="10"/>
  <c r="D250" i="10"/>
  <c r="D251" i="10"/>
  <c r="D252" i="10"/>
  <c r="M252" i="10"/>
  <c r="K252" i="10"/>
  <c r="L252" i="10"/>
  <c r="I252" i="10"/>
  <c r="H252" i="10"/>
  <c r="C247" i="10"/>
  <c r="C248" i="10"/>
  <c r="C249" i="10"/>
  <c r="C250" i="10"/>
  <c r="C251" i="10"/>
  <c r="C252" i="10"/>
  <c r="G252" i="10"/>
  <c r="F252" i="10"/>
  <c r="M251" i="10"/>
  <c r="K251" i="10"/>
  <c r="L251" i="10"/>
  <c r="I251" i="10"/>
  <c r="H251" i="10"/>
  <c r="G251" i="10"/>
  <c r="F251" i="10"/>
  <c r="M250" i="10"/>
  <c r="K250" i="10"/>
  <c r="L250" i="10"/>
  <c r="I250" i="10"/>
  <c r="H250" i="10"/>
  <c r="G250" i="10"/>
  <c r="F250" i="10"/>
  <c r="M249" i="10"/>
  <c r="K249" i="10"/>
  <c r="L249" i="10"/>
  <c r="I249" i="10"/>
  <c r="H249" i="10"/>
  <c r="G249" i="10"/>
  <c r="F249" i="10"/>
  <c r="M248" i="10"/>
  <c r="K248" i="10"/>
  <c r="L248" i="10"/>
  <c r="I248" i="10"/>
  <c r="H248" i="10"/>
  <c r="G248" i="10"/>
  <c r="F248" i="10"/>
  <c r="K247" i="10"/>
  <c r="L247" i="10"/>
  <c r="I247" i="10"/>
  <c r="H247" i="10"/>
  <c r="G247" i="10"/>
  <c r="F247" i="10"/>
  <c r="B247" i="10"/>
  <c r="B248" i="10"/>
  <c r="B249" i="10"/>
  <c r="B250" i="10"/>
  <c r="B251" i="10"/>
  <c r="B252" i="10"/>
  <c r="A247" i="10"/>
  <c r="A248" i="10"/>
  <c r="A249" i="10"/>
  <c r="A250" i="10"/>
  <c r="A251" i="10"/>
  <c r="A252" i="10"/>
  <c r="N240" i="10"/>
  <c r="N241" i="10"/>
  <c r="N242" i="10"/>
  <c r="N243" i="10"/>
  <c r="N244" i="10"/>
  <c r="N245" i="10"/>
  <c r="N246" i="10"/>
  <c r="D241" i="10"/>
  <c r="D242" i="10"/>
  <c r="D243" i="10"/>
  <c r="D244" i="10"/>
  <c r="D245" i="10"/>
  <c r="D246" i="10"/>
  <c r="M246" i="10"/>
  <c r="K246" i="10"/>
  <c r="L246" i="10"/>
  <c r="I246" i="10"/>
  <c r="H246" i="10"/>
  <c r="C240" i="10"/>
  <c r="C241" i="10"/>
  <c r="C242" i="10"/>
  <c r="C243" i="10"/>
  <c r="C244" i="10"/>
  <c r="C245" i="10"/>
  <c r="C246" i="10"/>
  <c r="G246" i="10"/>
  <c r="F246" i="10"/>
  <c r="M245" i="10"/>
  <c r="K245" i="10"/>
  <c r="L245" i="10"/>
  <c r="I245" i="10"/>
  <c r="H245" i="10"/>
  <c r="G245" i="10"/>
  <c r="F245" i="10"/>
  <c r="M244" i="10"/>
  <c r="K244" i="10"/>
  <c r="L244" i="10"/>
  <c r="I244" i="10"/>
  <c r="H244" i="10"/>
  <c r="G244" i="10"/>
  <c r="F244" i="10"/>
  <c r="M243" i="10"/>
  <c r="K243" i="10"/>
  <c r="L243" i="10"/>
  <c r="I243" i="10"/>
  <c r="H243" i="10"/>
  <c r="G243" i="10"/>
  <c r="F243" i="10"/>
  <c r="M242" i="10"/>
  <c r="K242" i="10"/>
  <c r="L242" i="10"/>
  <c r="I242" i="10"/>
  <c r="H242" i="10"/>
  <c r="G242" i="10"/>
  <c r="F242" i="10"/>
  <c r="M241" i="10"/>
  <c r="K241" i="10"/>
  <c r="L241" i="10"/>
  <c r="I241" i="10"/>
  <c r="H241" i="10"/>
  <c r="G241" i="10"/>
  <c r="F241" i="10"/>
  <c r="K240" i="10"/>
  <c r="L240" i="10"/>
  <c r="I240" i="10"/>
  <c r="H240" i="10"/>
  <c r="G240" i="10"/>
  <c r="F240" i="10"/>
  <c r="B240" i="10"/>
  <c r="B241" i="10"/>
  <c r="B242" i="10"/>
  <c r="B243" i="10"/>
  <c r="B244" i="10"/>
  <c r="B245" i="10"/>
  <c r="B246" i="10"/>
  <c r="A240" i="10"/>
  <c r="A241" i="10"/>
  <c r="A242" i="10"/>
  <c r="A243" i="10"/>
  <c r="A244" i="10"/>
  <c r="A245" i="10"/>
  <c r="A246" i="10"/>
  <c r="N233" i="10"/>
  <c r="N234" i="10"/>
  <c r="N235" i="10"/>
  <c r="N236" i="10"/>
  <c r="N237" i="10"/>
  <c r="N238" i="10"/>
  <c r="N239" i="10"/>
  <c r="D234" i="10"/>
  <c r="D235" i="10"/>
  <c r="D236" i="10"/>
  <c r="D237" i="10"/>
  <c r="D238" i="10"/>
  <c r="D239" i="10"/>
  <c r="M239" i="10"/>
  <c r="K239" i="10"/>
  <c r="L239" i="10"/>
  <c r="I239" i="10"/>
  <c r="H239" i="10"/>
  <c r="C233" i="10"/>
  <c r="C234" i="10"/>
  <c r="C235" i="10"/>
  <c r="C236" i="10"/>
  <c r="C237" i="10"/>
  <c r="C238" i="10"/>
  <c r="C239" i="10"/>
  <c r="G239" i="10"/>
  <c r="F239" i="10"/>
  <c r="M238" i="10"/>
  <c r="K238" i="10"/>
  <c r="L238" i="10"/>
  <c r="I238" i="10"/>
  <c r="H238" i="10"/>
  <c r="G238" i="10"/>
  <c r="F238" i="10"/>
  <c r="M237" i="10"/>
  <c r="K237" i="10"/>
  <c r="L237" i="10"/>
  <c r="I237" i="10"/>
  <c r="H237" i="10"/>
  <c r="G237" i="10"/>
  <c r="F237" i="10"/>
  <c r="M236" i="10"/>
  <c r="K236" i="10"/>
  <c r="L236" i="10"/>
  <c r="I236" i="10"/>
  <c r="H236" i="10"/>
  <c r="G236" i="10"/>
  <c r="F236" i="10"/>
  <c r="M235" i="10"/>
  <c r="K235" i="10"/>
  <c r="L235" i="10"/>
  <c r="I235" i="10"/>
  <c r="H235" i="10"/>
  <c r="G235" i="10"/>
  <c r="F235" i="10"/>
  <c r="M234" i="10"/>
  <c r="K234" i="10"/>
  <c r="L234" i="10"/>
  <c r="I234" i="10"/>
  <c r="H234" i="10"/>
  <c r="G234" i="10"/>
  <c r="F234" i="10"/>
  <c r="K233" i="10"/>
  <c r="L233" i="10"/>
  <c r="I233" i="10"/>
  <c r="H233" i="10"/>
  <c r="G233" i="10"/>
  <c r="F233" i="10"/>
  <c r="M247" i="10"/>
  <c r="M240" i="10"/>
  <c r="M233" i="10"/>
  <c r="B233" i="10"/>
  <c r="B234" i="10"/>
  <c r="B235" i="10"/>
  <c r="B236" i="10"/>
  <c r="B237" i="10"/>
  <c r="B238" i="10"/>
  <c r="B239" i="10"/>
  <c r="A233" i="10"/>
  <c r="A234" i="10"/>
  <c r="A235" i="10"/>
  <c r="A236" i="10"/>
  <c r="A237" i="10"/>
  <c r="A238" i="10"/>
  <c r="A239" i="10"/>
  <c r="N227" i="10"/>
  <c r="N228" i="10"/>
  <c r="N229" i="10"/>
  <c r="N230" i="10"/>
  <c r="N231" i="10"/>
  <c r="N232" i="10"/>
  <c r="D228" i="10"/>
  <c r="D229" i="10"/>
  <c r="D230" i="10"/>
  <c r="D231" i="10"/>
  <c r="D232" i="10"/>
  <c r="M232" i="10"/>
  <c r="K232" i="10"/>
  <c r="L232" i="10"/>
  <c r="I232" i="10"/>
  <c r="H232" i="10"/>
  <c r="C227" i="10"/>
  <c r="C228" i="10"/>
  <c r="C229" i="10"/>
  <c r="C230" i="10"/>
  <c r="C231" i="10"/>
  <c r="C232" i="10"/>
  <c r="G232" i="10"/>
  <c r="F232" i="10"/>
  <c r="M231" i="10"/>
  <c r="K231" i="10"/>
  <c r="L231" i="10"/>
  <c r="I231" i="10"/>
  <c r="H231" i="10"/>
  <c r="G231" i="10"/>
  <c r="F231" i="10"/>
  <c r="M230" i="10"/>
  <c r="K230" i="10"/>
  <c r="L230" i="10"/>
  <c r="I230" i="10"/>
  <c r="H230" i="10"/>
  <c r="G230" i="10"/>
  <c r="F230" i="10"/>
  <c r="M229" i="10"/>
  <c r="K229" i="10"/>
  <c r="L229" i="10"/>
  <c r="I229" i="10"/>
  <c r="H229" i="10"/>
  <c r="G229" i="10"/>
  <c r="F229" i="10"/>
  <c r="M228" i="10"/>
  <c r="K228" i="10"/>
  <c r="L228" i="10"/>
  <c r="I228" i="10"/>
  <c r="H228" i="10"/>
  <c r="G228" i="10"/>
  <c r="F228" i="10"/>
  <c r="K227" i="10"/>
  <c r="L227" i="10"/>
  <c r="I227" i="10"/>
  <c r="H227" i="10"/>
  <c r="G227" i="10"/>
  <c r="F227" i="10"/>
  <c r="M227" i="10"/>
  <c r="B227" i="10"/>
  <c r="B228" i="10"/>
  <c r="B229" i="10"/>
  <c r="B230" i="10"/>
  <c r="B231" i="10"/>
  <c r="B232" i="10"/>
  <c r="A227" i="10"/>
  <c r="A228" i="10"/>
  <c r="A229" i="10"/>
  <c r="A230" i="10"/>
  <c r="A231" i="10"/>
  <c r="A232" i="10"/>
  <c r="N220" i="10"/>
  <c r="N221" i="10"/>
  <c r="N222" i="10"/>
  <c r="N223" i="10"/>
  <c r="N224" i="10"/>
  <c r="N225" i="10"/>
  <c r="N226" i="10"/>
  <c r="M226" i="10"/>
  <c r="K226" i="10"/>
  <c r="L226" i="10"/>
  <c r="I226" i="10"/>
  <c r="H226" i="10"/>
  <c r="C220" i="10"/>
  <c r="C221" i="10"/>
  <c r="C222" i="10"/>
  <c r="C223" i="10"/>
  <c r="C224" i="10"/>
  <c r="C225" i="10"/>
  <c r="C226" i="10"/>
  <c r="G226" i="10"/>
  <c r="F226" i="10"/>
  <c r="M225" i="10"/>
  <c r="K225" i="10"/>
  <c r="L225" i="10"/>
  <c r="I225" i="10"/>
  <c r="H225" i="10"/>
  <c r="G225" i="10"/>
  <c r="F225" i="10"/>
  <c r="M224" i="10"/>
  <c r="K224" i="10"/>
  <c r="L224" i="10"/>
  <c r="I224" i="10"/>
  <c r="H224" i="10"/>
  <c r="G224" i="10"/>
  <c r="F224" i="10"/>
  <c r="M223" i="10"/>
  <c r="K223" i="10"/>
  <c r="L223" i="10"/>
  <c r="I223" i="10"/>
  <c r="H223" i="10"/>
  <c r="G223" i="10"/>
  <c r="F223" i="10"/>
  <c r="M222" i="10"/>
  <c r="K222" i="10"/>
  <c r="L222" i="10"/>
  <c r="I222" i="10"/>
  <c r="H222" i="10"/>
  <c r="G222" i="10"/>
  <c r="F222" i="10"/>
  <c r="M221" i="10"/>
  <c r="K221" i="10"/>
  <c r="L221" i="10"/>
  <c r="I221" i="10"/>
  <c r="H221" i="10"/>
  <c r="G221" i="10"/>
  <c r="F221" i="10"/>
  <c r="K220" i="10"/>
  <c r="L220" i="10"/>
  <c r="I220" i="10"/>
  <c r="H220" i="10"/>
  <c r="G220" i="10"/>
  <c r="F220" i="10"/>
  <c r="M220" i="10"/>
  <c r="B220" i="10"/>
  <c r="B221" i="10"/>
  <c r="B222" i="10"/>
  <c r="B223" i="10"/>
  <c r="B224" i="10"/>
  <c r="B225" i="10"/>
  <c r="B226" i="10"/>
  <c r="A220" i="10"/>
  <c r="A221" i="10"/>
  <c r="A222" i="10"/>
  <c r="A223" i="10"/>
  <c r="A224" i="10"/>
  <c r="A225" i="10"/>
  <c r="A226" i="10"/>
  <c r="N213" i="10"/>
  <c r="N214" i="10"/>
  <c r="N215" i="10"/>
  <c r="N216" i="10"/>
  <c r="N217" i="10"/>
  <c r="N218" i="10"/>
  <c r="N219" i="10"/>
  <c r="D214" i="10"/>
  <c r="D215" i="10"/>
  <c r="D216" i="10"/>
  <c r="D217" i="10"/>
  <c r="D218" i="10"/>
  <c r="D219" i="10"/>
  <c r="N33" i="12"/>
  <c r="M219" i="10"/>
  <c r="K219" i="10"/>
  <c r="L219" i="10"/>
  <c r="H151" i="11"/>
  <c r="H215" i="11"/>
  <c r="H232" i="11"/>
  <c r="I219" i="10"/>
  <c r="G151" i="11"/>
  <c r="H252" i="11"/>
  <c r="H269" i="11"/>
  <c r="H219" i="10"/>
  <c r="C213" i="10"/>
  <c r="C214" i="10"/>
  <c r="C215" i="10"/>
  <c r="C216" i="10"/>
  <c r="C217" i="10"/>
  <c r="C218" i="10"/>
  <c r="C219" i="10"/>
  <c r="G219" i="10"/>
  <c r="D151" i="11"/>
  <c r="H178" i="11"/>
  <c r="H195" i="11"/>
  <c r="F219" i="10"/>
  <c r="M33" i="12"/>
  <c r="M218" i="10"/>
  <c r="K218" i="10"/>
  <c r="L218" i="10"/>
  <c r="H132" i="11"/>
  <c r="G215" i="11"/>
  <c r="G232" i="11"/>
  <c r="I218" i="10"/>
  <c r="G132" i="11"/>
  <c r="G252" i="11"/>
  <c r="G269" i="11"/>
  <c r="H218" i="10"/>
  <c r="G218" i="10"/>
  <c r="D132" i="11"/>
  <c r="G178" i="11"/>
  <c r="G195" i="11"/>
  <c r="F218" i="10"/>
  <c r="L33" i="12"/>
  <c r="M217" i="10"/>
  <c r="K217" i="10"/>
  <c r="L217" i="10"/>
  <c r="H113" i="11"/>
  <c r="F215" i="11"/>
  <c r="F232" i="11"/>
  <c r="I217" i="10"/>
  <c r="G113" i="11"/>
  <c r="F252" i="11"/>
  <c r="F269" i="11"/>
  <c r="H217" i="10"/>
  <c r="G217" i="10"/>
  <c r="D113" i="11"/>
  <c r="F178" i="11"/>
  <c r="F195" i="11"/>
  <c r="F217" i="10"/>
  <c r="K33" i="12"/>
  <c r="M216" i="10"/>
  <c r="K216" i="10"/>
  <c r="L216" i="10"/>
  <c r="H94" i="11"/>
  <c r="E215" i="11"/>
  <c r="E232" i="11"/>
  <c r="I216" i="10"/>
  <c r="G94" i="11"/>
  <c r="E252" i="11"/>
  <c r="E269" i="11"/>
  <c r="H216" i="10"/>
  <c r="G216" i="10"/>
  <c r="D94" i="11"/>
  <c r="E178" i="11"/>
  <c r="E195" i="11"/>
  <c r="F216" i="10"/>
  <c r="J33" i="12"/>
  <c r="M215" i="10"/>
  <c r="K215" i="10"/>
  <c r="L215" i="10"/>
  <c r="H75" i="11"/>
  <c r="D215" i="11"/>
  <c r="D232" i="11"/>
  <c r="I215" i="10"/>
  <c r="G75" i="11"/>
  <c r="D252" i="11"/>
  <c r="D269" i="11"/>
  <c r="H215" i="10"/>
  <c r="G215" i="10"/>
  <c r="D75" i="11"/>
  <c r="D178" i="11"/>
  <c r="D195" i="11"/>
  <c r="F215" i="10"/>
  <c r="I33" i="12"/>
  <c r="M214" i="10"/>
  <c r="K214" i="10"/>
  <c r="L214" i="10"/>
  <c r="H56" i="11"/>
  <c r="C215" i="11"/>
  <c r="C232" i="11"/>
  <c r="I214" i="10"/>
  <c r="G56" i="11"/>
  <c r="C252" i="11"/>
  <c r="C269" i="11"/>
  <c r="H214" i="10"/>
  <c r="G214" i="10"/>
  <c r="D56" i="11"/>
  <c r="C178" i="11"/>
  <c r="C195" i="11"/>
  <c r="F214" i="10"/>
  <c r="K213" i="10"/>
  <c r="L213" i="10"/>
  <c r="H37" i="11"/>
  <c r="B215" i="11"/>
  <c r="B232" i="11"/>
  <c r="I213" i="10"/>
  <c r="G37" i="11"/>
  <c r="B252" i="11"/>
  <c r="B269" i="11"/>
  <c r="H213" i="10"/>
  <c r="G213" i="10"/>
  <c r="D37" i="11"/>
  <c r="B178" i="11"/>
  <c r="B195" i="11"/>
  <c r="F213" i="10"/>
  <c r="H33" i="12"/>
  <c r="M213" i="10"/>
  <c r="B213" i="10"/>
  <c r="B214" i="10"/>
  <c r="B215" i="10"/>
  <c r="B216" i="10"/>
  <c r="B217" i="10"/>
  <c r="B218" i="10"/>
  <c r="B219" i="10"/>
  <c r="A213" i="10"/>
  <c r="A214" i="10"/>
  <c r="A215" i="10"/>
  <c r="A216" i="10"/>
  <c r="A217" i="10"/>
  <c r="A218" i="10"/>
  <c r="A219" i="10"/>
  <c r="N207" i="10"/>
  <c r="N208" i="10"/>
  <c r="N209" i="10"/>
  <c r="N210" i="10"/>
  <c r="N211" i="10"/>
  <c r="N212" i="10"/>
  <c r="D208" i="10"/>
  <c r="D209" i="10"/>
  <c r="D210" i="10"/>
  <c r="D211" i="10"/>
  <c r="D212" i="10"/>
  <c r="M212" i="10"/>
  <c r="K212" i="10"/>
  <c r="L212" i="10"/>
  <c r="I212" i="10"/>
  <c r="H212" i="10"/>
  <c r="C207" i="10"/>
  <c r="C208" i="10"/>
  <c r="C209" i="10"/>
  <c r="C210" i="10"/>
  <c r="C211" i="10"/>
  <c r="C212" i="10"/>
  <c r="G212" i="10"/>
  <c r="F212" i="10"/>
  <c r="M211" i="10"/>
  <c r="K211" i="10"/>
  <c r="L211" i="10"/>
  <c r="I211" i="10"/>
  <c r="H211" i="10"/>
  <c r="G211" i="10"/>
  <c r="F211" i="10"/>
  <c r="M210" i="10"/>
  <c r="K210" i="10"/>
  <c r="L210" i="10"/>
  <c r="I210" i="10"/>
  <c r="H210" i="10"/>
  <c r="G210" i="10"/>
  <c r="F210" i="10"/>
  <c r="M209" i="10"/>
  <c r="K209" i="10"/>
  <c r="L209" i="10"/>
  <c r="I209" i="10"/>
  <c r="H209" i="10"/>
  <c r="G209" i="10"/>
  <c r="F209" i="10"/>
  <c r="M208" i="10"/>
  <c r="K208" i="10"/>
  <c r="L208" i="10"/>
  <c r="I208" i="10"/>
  <c r="H208" i="10"/>
  <c r="G208" i="10"/>
  <c r="F208" i="10"/>
  <c r="K207" i="10"/>
  <c r="L207" i="10"/>
  <c r="I207" i="10"/>
  <c r="H207" i="10"/>
  <c r="G207" i="10"/>
  <c r="F207" i="10"/>
  <c r="M207" i="10"/>
  <c r="B207" i="10"/>
  <c r="B208" i="10"/>
  <c r="B209" i="10"/>
  <c r="B210" i="10"/>
  <c r="B211" i="10"/>
  <c r="B212" i="10"/>
  <c r="A207" i="10"/>
  <c r="A208" i="10"/>
  <c r="A209" i="10"/>
  <c r="A210" i="10"/>
  <c r="A211" i="10"/>
  <c r="A212" i="10"/>
  <c r="N200" i="10"/>
  <c r="N201" i="10"/>
  <c r="N202" i="10"/>
  <c r="N203" i="10"/>
  <c r="N204" i="10"/>
  <c r="N205" i="10"/>
  <c r="N206" i="10"/>
  <c r="D201" i="10"/>
  <c r="D202" i="10"/>
  <c r="D203" i="10"/>
  <c r="D204" i="10"/>
  <c r="D205" i="10"/>
  <c r="D206" i="10"/>
  <c r="M206" i="10"/>
  <c r="K206" i="10"/>
  <c r="L206" i="10"/>
  <c r="I206" i="10"/>
  <c r="H206" i="10"/>
  <c r="C200" i="10"/>
  <c r="C201" i="10"/>
  <c r="C202" i="10"/>
  <c r="C203" i="10"/>
  <c r="C204" i="10"/>
  <c r="C205" i="10"/>
  <c r="C206" i="10"/>
  <c r="G206" i="10"/>
  <c r="F206" i="10"/>
  <c r="M205" i="10"/>
  <c r="K205" i="10"/>
  <c r="L205" i="10"/>
  <c r="I205" i="10"/>
  <c r="H205" i="10"/>
  <c r="G205" i="10"/>
  <c r="F205" i="10"/>
  <c r="M204" i="10"/>
  <c r="K204" i="10"/>
  <c r="L204" i="10"/>
  <c r="I204" i="10"/>
  <c r="H204" i="10"/>
  <c r="G204" i="10"/>
  <c r="F204" i="10"/>
  <c r="M203" i="10"/>
  <c r="K203" i="10"/>
  <c r="L203" i="10"/>
  <c r="I203" i="10"/>
  <c r="H203" i="10"/>
  <c r="G203" i="10"/>
  <c r="F203" i="10"/>
  <c r="M202" i="10"/>
  <c r="K202" i="10"/>
  <c r="L202" i="10"/>
  <c r="I202" i="10"/>
  <c r="H202" i="10"/>
  <c r="G202" i="10"/>
  <c r="F202" i="10"/>
  <c r="M201" i="10"/>
  <c r="K201" i="10"/>
  <c r="L201" i="10"/>
  <c r="I201" i="10"/>
  <c r="H201" i="10"/>
  <c r="G201" i="10"/>
  <c r="F201" i="10"/>
  <c r="K200" i="10"/>
  <c r="L200" i="10"/>
  <c r="I200" i="10"/>
  <c r="H200" i="10"/>
  <c r="G200" i="10"/>
  <c r="F200" i="10"/>
  <c r="M200" i="10"/>
  <c r="B200" i="10"/>
  <c r="B201" i="10"/>
  <c r="B202" i="10"/>
  <c r="B203" i="10"/>
  <c r="B204" i="10"/>
  <c r="B205" i="10"/>
  <c r="B206" i="10"/>
  <c r="A200" i="10"/>
  <c r="A201" i="10"/>
  <c r="A202" i="10"/>
  <c r="A203" i="10"/>
  <c r="A204" i="10"/>
  <c r="A205" i="10"/>
  <c r="A206" i="10"/>
  <c r="N194" i="10"/>
  <c r="N195" i="10"/>
  <c r="N196" i="10"/>
  <c r="N197" i="10"/>
  <c r="N198" i="10"/>
  <c r="N199" i="10"/>
  <c r="D195" i="10"/>
  <c r="D196" i="10"/>
  <c r="D197" i="10"/>
  <c r="D198" i="10"/>
  <c r="D199" i="10"/>
  <c r="M199" i="10"/>
  <c r="K199" i="10"/>
  <c r="L199" i="10"/>
  <c r="I199" i="10"/>
  <c r="H199" i="10"/>
  <c r="C194" i="10"/>
  <c r="C195" i="10"/>
  <c r="C196" i="10"/>
  <c r="C197" i="10"/>
  <c r="C198" i="10"/>
  <c r="C199" i="10"/>
  <c r="G199" i="10"/>
  <c r="F199" i="10"/>
  <c r="M198" i="10"/>
  <c r="K198" i="10"/>
  <c r="L198" i="10"/>
  <c r="I198" i="10"/>
  <c r="H198" i="10"/>
  <c r="G198" i="10"/>
  <c r="F198" i="10"/>
  <c r="M197" i="10"/>
  <c r="K197" i="10"/>
  <c r="L197" i="10"/>
  <c r="I197" i="10"/>
  <c r="H197" i="10"/>
  <c r="G197" i="10"/>
  <c r="F197" i="10"/>
  <c r="M196" i="10"/>
  <c r="K196" i="10"/>
  <c r="L196" i="10"/>
  <c r="I196" i="10"/>
  <c r="H196" i="10"/>
  <c r="G196" i="10"/>
  <c r="F196" i="10"/>
  <c r="M195" i="10"/>
  <c r="K195" i="10"/>
  <c r="L195" i="10"/>
  <c r="I195" i="10"/>
  <c r="H195" i="10"/>
  <c r="G195" i="10"/>
  <c r="F195" i="10"/>
  <c r="K194" i="10"/>
  <c r="L194" i="10"/>
  <c r="K193" i="10"/>
  <c r="L193" i="10"/>
  <c r="I194" i="10"/>
  <c r="H194" i="10"/>
  <c r="G194" i="10"/>
  <c r="F194" i="10"/>
  <c r="M194" i="10"/>
  <c r="B194" i="10"/>
  <c r="B195" i="10"/>
  <c r="B196" i="10"/>
  <c r="B197" i="10"/>
  <c r="B198" i="10"/>
  <c r="B199" i="10"/>
  <c r="A194" i="10"/>
  <c r="A195" i="10"/>
  <c r="A196" i="10"/>
  <c r="A197" i="10"/>
  <c r="A198" i="10"/>
  <c r="A199" i="10"/>
  <c r="N187" i="10"/>
  <c r="N188" i="10"/>
  <c r="N189" i="10"/>
  <c r="N190" i="10"/>
  <c r="N191" i="10"/>
  <c r="N192" i="10"/>
  <c r="N193" i="10"/>
  <c r="D188" i="10"/>
  <c r="D189" i="10"/>
  <c r="D190" i="10"/>
  <c r="D191" i="10"/>
  <c r="D192" i="10"/>
  <c r="D193" i="10"/>
  <c r="M193" i="10"/>
  <c r="I193" i="10"/>
  <c r="H193" i="10"/>
  <c r="C187" i="10"/>
  <c r="C188" i="10"/>
  <c r="C189" i="10"/>
  <c r="C190" i="10"/>
  <c r="C191" i="10"/>
  <c r="C192" i="10"/>
  <c r="C193" i="10"/>
  <c r="G193" i="10"/>
  <c r="D163" i="11"/>
  <c r="H190" i="11"/>
  <c r="H207" i="11"/>
  <c r="F193" i="10"/>
  <c r="M192" i="10"/>
  <c r="K192" i="10"/>
  <c r="L192" i="10"/>
  <c r="I192" i="10"/>
  <c r="H192" i="10"/>
  <c r="G192" i="10"/>
  <c r="D144" i="11"/>
  <c r="G190" i="11"/>
  <c r="G207" i="11"/>
  <c r="F192" i="10"/>
  <c r="M191" i="10"/>
  <c r="K191" i="10"/>
  <c r="L191" i="10"/>
  <c r="I191" i="10"/>
  <c r="H191" i="10"/>
  <c r="G191" i="10"/>
  <c r="D125" i="11"/>
  <c r="F190" i="11"/>
  <c r="F207" i="11"/>
  <c r="F191" i="10"/>
  <c r="M190" i="10"/>
  <c r="K190" i="10"/>
  <c r="L190" i="10"/>
  <c r="I190" i="10"/>
  <c r="H190" i="10"/>
  <c r="G190" i="10"/>
  <c r="D106" i="11"/>
  <c r="E190" i="11"/>
  <c r="E207" i="11"/>
  <c r="F190" i="10"/>
  <c r="M189" i="10"/>
  <c r="K189" i="10"/>
  <c r="L189" i="10"/>
  <c r="I189" i="10"/>
  <c r="H189" i="10"/>
  <c r="G189" i="10"/>
  <c r="D87" i="11"/>
  <c r="D190" i="11"/>
  <c r="D207" i="11"/>
  <c r="F189" i="10"/>
  <c r="M188" i="10"/>
  <c r="K188" i="10"/>
  <c r="L188" i="10"/>
  <c r="I188" i="10"/>
  <c r="H188" i="10"/>
  <c r="G188" i="10"/>
  <c r="D68" i="11"/>
  <c r="C190" i="11"/>
  <c r="C207" i="11"/>
  <c r="F188" i="10"/>
  <c r="K187" i="10"/>
  <c r="L187" i="10"/>
  <c r="I187" i="10"/>
  <c r="H187" i="10"/>
  <c r="G187" i="10"/>
  <c r="D49" i="11"/>
  <c r="B190" i="11"/>
  <c r="B207" i="11"/>
  <c r="F187" i="10"/>
  <c r="M187" i="10"/>
  <c r="B187" i="10"/>
  <c r="B188" i="10"/>
  <c r="B189" i="10"/>
  <c r="B190" i="10"/>
  <c r="B191" i="10"/>
  <c r="B192" i="10"/>
  <c r="B193" i="10"/>
  <c r="A187" i="10"/>
  <c r="A188" i="10"/>
  <c r="A189" i="10"/>
  <c r="A190" i="10"/>
  <c r="A191" i="10"/>
  <c r="A192" i="10"/>
  <c r="A193" i="10"/>
  <c r="N180" i="10"/>
  <c r="N181" i="10"/>
  <c r="N182" i="10"/>
  <c r="N183" i="10"/>
  <c r="N184" i="10"/>
  <c r="N185" i="10"/>
  <c r="N186" i="10"/>
  <c r="D181" i="10"/>
  <c r="D182" i="10"/>
  <c r="D183" i="10"/>
  <c r="D184" i="10"/>
  <c r="D185" i="10"/>
  <c r="D186" i="10"/>
  <c r="M186" i="10"/>
  <c r="K186" i="10"/>
  <c r="L186" i="10"/>
  <c r="I186" i="10"/>
  <c r="H186" i="10"/>
  <c r="C180" i="10"/>
  <c r="C181" i="10"/>
  <c r="C182" i="10"/>
  <c r="C183" i="10"/>
  <c r="C184" i="10"/>
  <c r="C185" i="10"/>
  <c r="C186" i="10"/>
  <c r="G186" i="10"/>
  <c r="F186" i="10"/>
  <c r="M185" i="10"/>
  <c r="K185" i="10"/>
  <c r="L185" i="10"/>
  <c r="I185" i="10"/>
  <c r="H185" i="10"/>
  <c r="G185" i="10"/>
  <c r="F185" i="10"/>
  <c r="M184" i="10"/>
  <c r="K184" i="10"/>
  <c r="L184" i="10"/>
  <c r="I184" i="10"/>
  <c r="H184" i="10"/>
  <c r="G184" i="10"/>
  <c r="F184" i="10"/>
  <c r="M183" i="10"/>
  <c r="K183" i="10"/>
  <c r="L183" i="10"/>
  <c r="I183" i="10"/>
  <c r="H183" i="10"/>
  <c r="G183" i="10"/>
  <c r="F183" i="10"/>
  <c r="M182" i="10"/>
  <c r="K182" i="10"/>
  <c r="L182" i="10"/>
  <c r="I182" i="10"/>
  <c r="H182" i="10"/>
  <c r="G182" i="10"/>
  <c r="F182" i="10"/>
  <c r="M181" i="10"/>
  <c r="K181" i="10"/>
  <c r="L181" i="10"/>
  <c r="I181" i="10"/>
  <c r="H181" i="10"/>
  <c r="G181" i="10"/>
  <c r="F181" i="10"/>
  <c r="K180" i="10"/>
  <c r="L180" i="10"/>
  <c r="I180" i="10"/>
  <c r="H180" i="10"/>
  <c r="G180" i="10"/>
  <c r="F180" i="10"/>
  <c r="M180" i="10"/>
  <c r="B180" i="10"/>
  <c r="B181" i="10"/>
  <c r="B182" i="10"/>
  <c r="B183" i="10"/>
  <c r="B184" i="10"/>
  <c r="B185" i="10"/>
  <c r="B186" i="10"/>
  <c r="A180" i="10"/>
  <c r="A181" i="10"/>
  <c r="A182" i="10"/>
  <c r="A183" i="10"/>
  <c r="A184" i="10"/>
  <c r="A185" i="10"/>
  <c r="A186" i="10"/>
  <c r="N174" i="10"/>
  <c r="N175" i="10"/>
  <c r="N176" i="10"/>
  <c r="N177" i="10"/>
  <c r="N178" i="10"/>
  <c r="N179" i="10"/>
  <c r="D175" i="10"/>
  <c r="D176" i="10"/>
  <c r="D177" i="10"/>
  <c r="D178" i="10"/>
  <c r="D179" i="10"/>
  <c r="M179" i="10"/>
  <c r="K179" i="10"/>
  <c r="L179" i="10"/>
  <c r="I179" i="10"/>
  <c r="H179" i="10"/>
  <c r="C174" i="10"/>
  <c r="C175" i="10"/>
  <c r="C176" i="10"/>
  <c r="C177" i="10"/>
  <c r="C178" i="10"/>
  <c r="C179" i="10"/>
  <c r="G179" i="10"/>
  <c r="F179" i="10"/>
  <c r="M178" i="10"/>
  <c r="K178" i="10"/>
  <c r="L178" i="10"/>
  <c r="I178" i="10"/>
  <c r="H178" i="10"/>
  <c r="G178" i="10"/>
  <c r="F178" i="10"/>
  <c r="M177" i="10"/>
  <c r="K177" i="10"/>
  <c r="L177" i="10"/>
  <c r="I177" i="10"/>
  <c r="H177" i="10"/>
  <c r="G177" i="10"/>
  <c r="F177" i="10"/>
  <c r="M176" i="10"/>
  <c r="K176" i="10"/>
  <c r="L176" i="10"/>
  <c r="I176" i="10"/>
  <c r="H176" i="10"/>
  <c r="G176" i="10"/>
  <c r="F176" i="10"/>
  <c r="M175" i="10"/>
  <c r="K175" i="10"/>
  <c r="L175" i="10"/>
  <c r="I175" i="10"/>
  <c r="H175" i="10"/>
  <c r="G175" i="10"/>
  <c r="F175" i="10"/>
  <c r="K174" i="10"/>
  <c r="L174" i="10"/>
  <c r="I174" i="10"/>
  <c r="H174" i="10"/>
  <c r="G174" i="10"/>
  <c r="F174" i="10"/>
  <c r="M174" i="10"/>
  <c r="B174" i="10"/>
  <c r="B175" i="10"/>
  <c r="B176" i="10"/>
  <c r="B177" i="10"/>
  <c r="B178" i="10"/>
  <c r="B179" i="10"/>
  <c r="A174" i="10"/>
  <c r="A175" i="10"/>
  <c r="A176" i="10"/>
  <c r="A177" i="10"/>
  <c r="A178" i="10"/>
  <c r="A179" i="10"/>
  <c r="N167" i="10"/>
  <c r="N168" i="10"/>
  <c r="N169" i="10"/>
  <c r="N170" i="10"/>
  <c r="N171" i="10"/>
  <c r="N172" i="10"/>
  <c r="N173" i="10"/>
  <c r="D168" i="10"/>
  <c r="D169" i="10"/>
  <c r="D170" i="10"/>
  <c r="D171" i="10"/>
  <c r="D172" i="10"/>
  <c r="D173" i="10"/>
  <c r="M173" i="10"/>
  <c r="K173" i="10"/>
  <c r="L173" i="10"/>
  <c r="I173" i="10"/>
  <c r="H173" i="10"/>
  <c r="C167" i="10"/>
  <c r="C168" i="10"/>
  <c r="C169" i="10"/>
  <c r="C170" i="10"/>
  <c r="C171" i="10"/>
  <c r="C172" i="10"/>
  <c r="C173" i="10"/>
  <c r="G173" i="10"/>
  <c r="F173" i="10"/>
  <c r="M172" i="10"/>
  <c r="K172" i="10"/>
  <c r="L172" i="10"/>
  <c r="I172" i="10"/>
  <c r="H172" i="10"/>
  <c r="G172" i="10"/>
  <c r="F172" i="10"/>
  <c r="M171" i="10"/>
  <c r="K171" i="10"/>
  <c r="L171" i="10"/>
  <c r="I171" i="10"/>
  <c r="H171" i="10"/>
  <c r="G171" i="10"/>
  <c r="F171" i="10"/>
  <c r="M170" i="10"/>
  <c r="K170" i="10"/>
  <c r="L170" i="10"/>
  <c r="I170" i="10"/>
  <c r="H170" i="10"/>
  <c r="G170" i="10"/>
  <c r="F170" i="10"/>
  <c r="M169" i="10"/>
  <c r="K169" i="10"/>
  <c r="L169" i="10"/>
  <c r="I169" i="10"/>
  <c r="H169" i="10"/>
  <c r="G169" i="10"/>
  <c r="F169" i="10"/>
  <c r="M168" i="10"/>
  <c r="K168" i="10"/>
  <c r="L168" i="10"/>
  <c r="I168" i="10"/>
  <c r="H168" i="10"/>
  <c r="G168" i="10"/>
  <c r="F168" i="10"/>
  <c r="K167" i="10"/>
  <c r="L167" i="10"/>
  <c r="I167" i="10"/>
  <c r="H167" i="10"/>
  <c r="G167" i="10"/>
  <c r="F167" i="10"/>
  <c r="M167" i="10"/>
  <c r="B167" i="10"/>
  <c r="B168" i="10"/>
  <c r="B169" i="10"/>
  <c r="B170" i="10"/>
  <c r="B171" i="10"/>
  <c r="B172" i="10"/>
  <c r="B173" i="10"/>
  <c r="A167" i="10"/>
  <c r="A168" i="10"/>
  <c r="A169" i="10"/>
  <c r="A170" i="10"/>
  <c r="A171" i="10"/>
  <c r="A172" i="10"/>
  <c r="A173" i="10"/>
  <c r="N161" i="10"/>
  <c r="N162" i="10"/>
  <c r="N163" i="10"/>
  <c r="N164" i="10"/>
  <c r="N165" i="10"/>
  <c r="N166" i="10"/>
  <c r="D162" i="10"/>
  <c r="D163" i="10"/>
  <c r="D164" i="10"/>
  <c r="D165" i="10"/>
  <c r="D166" i="10"/>
  <c r="M166" i="10"/>
  <c r="K166" i="10"/>
  <c r="L166" i="10"/>
  <c r="I166" i="10"/>
  <c r="H166" i="10"/>
  <c r="C161" i="10"/>
  <c r="C162" i="10"/>
  <c r="C163" i="10"/>
  <c r="C164" i="10"/>
  <c r="C165" i="10"/>
  <c r="C166" i="10"/>
  <c r="G166" i="10"/>
  <c r="F166" i="10"/>
  <c r="M165" i="10"/>
  <c r="K165" i="10"/>
  <c r="L165" i="10"/>
  <c r="I165" i="10"/>
  <c r="H165" i="10"/>
  <c r="G165" i="10"/>
  <c r="F165" i="10"/>
  <c r="M164" i="10"/>
  <c r="K164" i="10"/>
  <c r="L164" i="10"/>
  <c r="I164" i="10"/>
  <c r="H164" i="10"/>
  <c r="G164" i="10"/>
  <c r="F164" i="10"/>
  <c r="M163" i="10"/>
  <c r="K163" i="10"/>
  <c r="L163" i="10"/>
  <c r="I163" i="10"/>
  <c r="H163" i="10"/>
  <c r="G163" i="10"/>
  <c r="F163" i="10"/>
  <c r="M162" i="10"/>
  <c r="K162" i="10"/>
  <c r="L162" i="10"/>
  <c r="I162" i="10"/>
  <c r="H162" i="10"/>
  <c r="G162" i="10"/>
  <c r="F162" i="10"/>
  <c r="K161" i="10"/>
  <c r="L161" i="10"/>
  <c r="I161" i="10"/>
  <c r="H161" i="10"/>
  <c r="G161" i="10"/>
  <c r="F161" i="10"/>
  <c r="M161" i="10"/>
  <c r="B161" i="10"/>
  <c r="B162" i="10"/>
  <c r="B163" i="10"/>
  <c r="B164" i="10"/>
  <c r="B165" i="10"/>
  <c r="B166" i="10"/>
  <c r="A161" i="10"/>
  <c r="A162" i="10"/>
  <c r="A163" i="10"/>
  <c r="A164" i="10"/>
  <c r="A165" i="10"/>
  <c r="A166" i="10"/>
  <c r="N154" i="10"/>
  <c r="N155" i="10"/>
  <c r="N156" i="10"/>
  <c r="N157" i="10"/>
  <c r="N158" i="10"/>
  <c r="N159" i="10"/>
  <c r="N160" i="10"/>
  <c r="D155" i="10"/>
  <c r="D156" i="10"/>
  <c r="D157" i="10"/>
  <c r="D158" i="10"/>
  <c r="D159" i="10"/>
  <c r="D160" i="10"/>
  <c r="M160" i="10"/>
  <c r="K160" i="10"/>
  <c r="L160" i="10"/>
  <c r="I160" i="10"/>
  <c r="H160" i="10"/>
  <c r="C154" i="10"/>
  <c r="C155" i="10"/>
  <c r="C156" i="10"/>
  <c r="C157" i="10"/>
  <c r="C158" i="10"/>
  <c r="C159" i="10"/>
  <c r="C160" i="10"/>
  <c r="G160" i="10"/>
  <c r="F160" i="10"/>
  <c r="M159" i="10"/>
  <c r="K159" i="10"/>
  <c r="L159" i="10"/>
  <c r="I159" i="10"/>
  <c r="H159" i="10"/>
  <c r="G159" i="10"/>
  <c r="F159" i="10"/>
  <c r="M158" i="10"/>
  <c r="K158" i="10"/>
  <c r="L158" i="10"/>
  <c r="I158" i="10"/>
  <c r="H158" i="10"/>
  <c r="G158" i="10"/>
  <c r="F158" i="10"/>
  <c r="M157" i="10"/>
  <c r="K157" i="10"/>
  <c r="L157" i="10"/>
  <c r="I157" i="10"/>
  <c r="H157" i="10"/>
  <c r="G157" i="10"/>
  <c r="F157" i="10"/>
  <c r="M156" i="10"/>
  <c r="K156" i="10"/>
  <c r="L156" i="10"/>
  <c r="I156" i="10"/>
  <c r="H156" i="10"/>
  <c r="G156" i="10"/>
  <c r="F156" i="10"/>
  <c r="M155" i="10"/>
  <c r="K155" i="10"/>
  <c r="L155" i="10"/>
  <c r="I155" i="10"/>
  <c r="H155" i="10"/>
  <c r="G155" i="10"/>
  <c r="F155" i="10"/>
  <c r="K154" i="10"/>
  <c r="L154" i="10"/>
  <c r="I154" i="10"/>
  <c r="H154" i="10"/>
  <c r="G154" i="10"/>
  <c r="F154" i="10"/>
  <c r="M154" i="10"/>
  <c r="B154" i="10"/>
  <c r="B155" i="10"/>
  <c r="B156" i="10"/>
  <c r="B157" i="10"/>
  <c r="B158" i="10"/>
  <c r="B159" i="10"/>
  <c r="B160" i="10"/>
  <c r="A154" i="10"/>
  <c r="A155" i="10"/>
  <c r="A156" i="10"/>
  <c r="A157" i="10"/>
  <c r="A158" i="10"/>
  <c r="A159" i="10"/>
  <c r="A160" i="10"/>
  <c r="N148" i="10"/>
  <c r="N149" i="10"/>
  <c r="N150" i="10"/>
  <c r="N151" i="10"/>
  <c r="N152" i="10"/>
  <c r="N153" i="10"/>
  <c r="D149" i="10"/>
  <c r="D150" i="10"/>
  <c r="D151" i="10"/>
  <c r="D152" i="10"/>
  <c r="D153" i="10"/>
  <c r="M153" i="10"/>
  <c r="K153" i="10"/>
  <c r="L153" i="10"/>
  <c r="I153" i="10"/>
  <c r="H153" i="10"/>
  <c r="C148" i="10"/>
  <c r="C149" i="10"/>
  <c r="C150" i="10"/>
  <c r="C151" i="10"/>
  <c r="C152" i="10"/>
  <c r="C153" i="10"/>
  <c r="G153" i="10"/>
  <c r="F153" i="10"/>
  <c r="M152" i="10"/>
  <c r="K152" i="10"/>
  <c r="L152" i="10"/>
  <c r="I152" i="10"/>
  <c r="H152" i="10"/>
  <c r="G152" i="10"/>
  <c r="F152" i="10"/>
  <c r="M151" i="10"/>
  <c r="K151" i="10"/>
  <c r="L151" i="10"/>
  <c r="I151" i="10"/>
  <c r="H151" i="10"/>
  <c r="G151" i="10"/>
  <c r="F151" i="10"/>
  <c r="M150" i="10"/>
  <c r="K150" i="10"/>
  <c r="L150" i="10"/>
  <c r="I150" i="10"/>
  <c r="H150" i="10"/>
  <c r="G150" i="10"/>
  <c r="F150" i="10"/>
  <c r="M149" i="10"/>
  <c r="K149" i="10"/>
  <c r="L149" i="10"/>
  <c r="I149" i="10"/>
  <c r="H149" i="10"/>
  <c r="G149" i="10"/>
  <c r="F149" i="10"/>
  <c r="M148" i="10"/>
  <c r="K148" i="10"/>
  <c r="L148" i="10"/>
  <c r="I148" i="10"/>
  <c r="H148" i="10"/>
  <c r="G148" i="10"/>
  <c r="F148" i="10"/>
  <c r="B148" i="10"/>
  <c r="B149" i="10"/>
  <c r="B150" i="10"/>
  <c r="B151" i="10"/>
  <c r="B152" i="10"/>
  <c r="B153" i="10"/>
  <c r="A148" i="10"/>
  <c r="A149" i="10"/>
  <c r="A150" i="10"/>
  <c r="A151" i="10"/>
  <c r="A152" i="10"/>
  <c r="A153" i="10"/>
  <c r="N141" i="10"/>
  <c r="N142" i="10"/>
  <c r="N143" i="10"/>
  <c r="N144" i="10"/>
  <c r="N145" i="10"/>
  <c r="N146" i="10"/>
  <c r="N147" i="10"/>
  <c r="D142" i="10"/>
  <c r="D143" i="10"/>
  <c r="D144" i="10"/>
  <c r="D145" i="10"/>
  <c r="D146" i="10"/>
  <c r="D147" i="10"/>
  <c r="M147" i="10"/>
  <c r="K147" i="10"/>
  <c r="L147" i="10"/>
  <c r="I147" i="10"/>
  <c r="H147" i="10"/>
  <c r="C141" i="10"/>
  <c r="C142" i="10"/>
  <c r="C143" i="10"/>
  <c r="C144" i="10"/>
  <c r="C145" i="10"/>
  <c r="C146" i="10"/>
  <c r="C147" i="10"/>
  <c r="G147" i="10"/>
  <c r="F147" i="10"/>
  <c r="M146" i="10"/>
  <c r="K146" i="10"/>
  <c r="L146" i="10"/>
  <c r="I146" i="10"/>
  <c r="H146" i="10"/>
  <c r="G146" i="10"/>
  <c r="F146" i="10"/>
  <c r="M145" i="10"/>
  <c r="K145" i="10"/>
  <c r="L145" i="10"/>
  <c r="I145" i="10"/>
  <c r="H145" i="10"/>
  <c r="G145" i="10"/>
  <c r="F145" i="10"/>
  <c r="M144" i="10"/>
  <c r="K144" i="10"/>
  <c r="L144" i="10"/>
  <c r="I144" i="10"/>
  <c r="H144" i="10"/>
  <c r="G144" i="10"/>
  <c r="F144" i="10"/>
  <c r="M143" i="10"/>
  <c r="K143" i="10"/>
  <c r="L143" i="10"/>
  <c r="I143" i="10"/>
  <c r="H143" i="10"/>
  <c r="G143" i="10"/>
  <c r="F143" i="10"/>
  <c r="M142" i="10"/>
  <c r="K142" i="10"/>
  <c r="L142" i="10"/>
  <c r="I142" i="10"/>
  <c r="H142" i="10"/>
  <c r="G142" i="10"/>
  <c r="F142" i="10"/>
  <c r="K141" i="10"/>
  <c r="L141" i="10"/>
  <c r="I141" i="10"/>
  <c r="H141" i="10"/>
  <c r="G141" i="10"/>
  <c r="F141" i="10"/>
  <c r="M141" i="10"/>
  <c r="B141" i="10"/>
  <c r="B142" i="10"/>
  <c r="B143" i="10"/>
  <c r="B144" i="10"/>
  <c r="B145" i="10"/>
  <c r="B146" i="10"/>
  <c r="B147" i="10"/>
  <c r="A141" i="10"/>
  <c r="A142" i="10"/>
  <c r="A143" i="10"/>
  <c r="A144" i="10"/>
  <c r="A145" i="10"/>
  <c r="A146" i="10"/>
  <c r="A147" i="10"/>
  <c r="N134" i="10"/>
  <c r="N135" i="10"/>
  <c r="N136" i="10"/>
  <c r="N137" i="10"/>
  <c r="N138" i="10"/>
  <c r="N139" i="10"/>
  <c r="N140" i="10"/>
  <c r="D135" i="10"/>
  <c r="D136" i="10"/>
  <c r="D137" i="10"/>
  <c r="D138" i="10"/>
  <c r="D139" i="10"/>
  <c r="D140" i="10"/>
  <c r="M140" i="10"/>
  <c r="K140" i="10"/>
  <c r="L140" i="10"/>
  <c r="I140" i="10"/>
  <c r="H140" i="10"/>
  <c r="C134" i="10"/>
  <c r="C135" i="10"/>
  <c r="C136" i="10"/>
  <c r="C137" i="10"/>
  <c r="C138" i="10"/>
  <c r="C139" i="10"/>
  <c r="C140" i="10"/>
  <c r="G140" i="10"/>
  <c r="F140" i="10"/>
  <c r="M139" i="10"/>
  <c r="K139" i="10"/>
  <c r="L139" i="10"/>
  <c r="I139" i="10"/>
  <c r="H139" i="10"/>
  <c r="G139" i="10"/>
  <c r="F139" i="10"/>
  <c r="M138" i="10"/>
  <c r="K138" i="10"/>
  <c r="L138" i="10"/>
  <c r="I138" i="10"/>
  <c r="H138" i="10"/>
  <c r="G138" i="10"/>
  <c r="F138" i="10"/>
  <c r="M137" i="10"/>
  <c r="K137" i="10"/>
  <c r="L137" i="10"/>
  <c r="I137" i="10"/>
  <c r="H137" i="10"/>
  <c r="G137" i="10"/>
  <c r="F137" i="10"/>
  <c r="M136" i="10"/>
  <c r="K136" i="10"/>
  <c r="L136" i="10"/>
  <c r="I136" i="10"/>
  <c r="H136" i="10"/>
  <c r="G136" i="10"/>
  <c r="F136" i="10"/>
  <c r="M135" i="10"/>
  <c r="K135" i="10"/>
  <c r="L135" i="10"/>
  <c r="I135" i="10"/>
  <c r="H135" i="10"/>
  <c r="G135" i="10"/>
  <c r="F135" i="10"/>
  <c r="K134" i="10"/>
  <c r="L134" i="10"/>
  <c r="I134" i="10"/>
  <c r="H134" i="10"/>
  <c r="G134" i="10"/>
  <c r="F134" i="10"/>
  <c r="M134" i="10"/>
  <c r="B134" i="10"/>
  <c r="B135" i="10"/>
  <c r="B136" i="10"/>
  <c r="B137" i="10"/>
  <c r="B138" i="10"/>
  <c r="B139" i="10"/>
  <c r="B140" i="10"/>
  <c r="A134" i="10"/>
  <c r="A135" i="10"/>
  <c r="A136" i="10"/>
  <c r="A137" i="10"/>
  <c r="A138" i="10"/>
  <c r="A139" i="10"/>
  <c r="A140" i="10"/>
  <c r="N128" i="10"/>
  <c r="N129" i="10"/>
  <c r="N130" i="10"/>
  <c r="N131" i="10"/>
  <c r="N132" i="10"/>
  <c r="N133" i="10"/>
  <c r="D129" i="10"/>
  <c r="D130" i="10"/>
  <c r="D131" i="10"/>
  <c r="D132" i="10"/>
  <c r="D133" i="10"/>
  <c r="M133" i="10"/>
  <c r="K133" i="10"/>
  <c r="L133" i="10"/>
  <c r="I133" i="10"/>
  <c r="H133" i="10"/>
  <c r="C128" i="10"/>
  <c r="C129" i="10"/>
  <c r="C130" i="10"/>
  <c r="C131" i="10"/>
  <c r="C132" i="10"/>
  <c r="C133" i="10"/>
  <c r="G133" i="10"/>
  <c r="F133" i="10"/>
  <c r="M132" i="10"/>
  <c r="K132" i="10"/>
  <c r="L132" i="10"/>
  <c r="I132" i="10"/>
  <c r="H132" i="10"/>
  <c r="G132" i="10"/>
  <c r="F132" i="10"/>
  <c r="M131" i="10"/>
  <c r="K131" i="10"/>
  <c r="L131" i="10"/>
  <c r="I131" i="10"/>
  <c r="H131" i="10"/>
  <c r="G131" i="10"/>
  <c r="F131" i="10"/>
  <c r="M130" i="10"/>
  <c r="K130" i="10"/>
  <c r="L130" i="10"/>
  <c r="I130" i="10"/>
  <c r="H130" i="10"/>
  <c r="G130" i="10"/>
  <c r="F130" i="10"/>
  <c r="M129" i="10"/>
  <c r="K129" i="10"/>
  <c r="L129" i="10"/>
  <c r="I129" i="10"/>
  <c r="H129" i="10"/>
  <c r="G129" i="10"/>
  <c r="F129" i="10"/>
  <c r="K128" i="10"/>
  <c r="K127" i="10"/>
  <c r="K126" i="10"/>
  <c r="K125" i="10"/>
  <c r="K124" i="10"/>
  <c r="K123" i="10"/>
  <c r="K122" i="10"/>
  <c r="K121" i="10"/>
  <c r="L128" i="10"/>
  <c r="I128" i="10"/>
  <c r="H128" i="10"/>
  <c r="G128" i="10"/>
  <c r="F128" i="10"/>
  <c r="M128" i="10"/>
  <c r="B128" i="10"/>
  <c r="B129" i="10"/>
  <c r="B130" i="10"/>
  <c r="B131" i="10"/>
  <c r="B132" i="10"/>
  <c r="B133" i="10"/>
  <c r="A128" i="10"/>
  <c r="A129" i="10"/>
  <c r="A130" i="10"/>
  <c r="A131" i="10"/>
  <c r="A132" i="10"/>
  <c r="A133" i="10"/>
  <c r="N121" i="10"/>
  <c r="N122" i="10"/>
  <c r="N123" i="10"/>
  <c r="N124" i="10"/>
  <c r="N125" i="10"/>
  <c r="N126" i="10"/>
  <c r="N127" i="10"/>
  <c r="D122" i="10"/>
  <c r="D123" i="10"/>
  <c r="D124" i="10"/>
  <c r="D125" i="10"/>
  <c r="D126" i="10"/>
  <c r="D127" i="10"/>
  <c r="M127" i="10"/>
  <c r="L127" i="10"/>
  <c r="I127" i="10"/>
  <c r="H127" i="10"/>
  <c r="C121" i="10"/>
  <c r="C122" i="10"/>
  <c r="C123" i="10"/>
  <c r="C124" i="10"/>
  <c r="C125" i="10"/>
  <c r="C126" i="10"/>
  <c r="C127" i="10"/>
  <c r="G127" i="10"/>
  <c r="F127" i="10"/>
  <c r="M126" i="10"/>
  <c r="L126" i="10"/>
  <c r="I126" i="10"/>
  <c r="H126" i="10"/>
  <c r="G126" i="10"/>
  <c r="F126" i="10"/>
  <c r="M125" i="10"/>
  <c r="L125" i="10"/>
  <c r="I125" i="10"/>
  <c r="H125" i="10"/>
  <c r="G125" i="10"/>
  <c r="F125" i="10"/>
  <c r="M124" i="10"/>
  <c r="L124" i="10"/>
  <c r="I124" i="10"/>
  <c r="H124" i="10"/>
  <c r="G124" i="10"/>
  <c r="F124" i="10"/>
  <c r="M123" i="10"/>
  <c r="L123" i="10"/>
  <c r="I123" i="10"/>
  <c r="H123" i="10"/>
  <c r="G123" i="10"/>
  <c r="F123" i="10"/>
  <c r="M122" i="10"/>
  <c r="L122" i="10"/>
  <c r="I122" i="10"/>
  <c r="H122" i="10"/>
  <c r="G122" i="10"/>
  <c r="F122" i="10"/>
  <c r="M121" i="10"/>
  <c r="L121" i="10"/>
  <c r="G121" i="10"/>
  <c r="I121" i="10"/>
  <c r="H121" i="10"/>
  <c r="F121" i="10"/>
  <c r="B121" i="10"/>
  <c r="B122" i="10"/>
  <c r="B123" i="10"/>
  <c r="B124" i="10"/>
  <c r="B125" i="10"/>
  <c r="B126" i="10"/>
  <c r="B127" i="10"/>
  <c r="A121" i="10"/>
  <c r="A122" i="10"/>
  <c r="A123" i="10"/>
  <c r="A124" i="10"/>
  <c r="A125" i="10"/>
  <c r="A126" i="10"/>
  <c r="A127" i="10"/>
  <c r="N114" i="10"/>
  <c r="N115" i="10"/>
  <c r="N116" i="10"/>
  <c r="N117" i="10"/>
  <c r="N118" i="10"/>
  <c r="N119" i="10"/>
  <c r="N120" i="10"/>
  <c r="D115" i="10"/>
  <c r="D116" i="10"/>
  <c r="D117" i="10"/>
  <c r="D118" i="10"/>
  <c r="D119" i="10"/>
  <c r="D120" i="10"/>
  <c r="M120" i="10"/>
  <c r="K120" i="10"/>
  <c r="L120" i="10"/>
  <c r="I120" i="10"/>
  <c r="H120" i="10"/>
  <c r="C114" i="10"/>
  <c r="C115" i="10"/>
  <c r="C116" i="10"/>
  <c r="C117" i="10"/>
  <c r="C118" i="10"/>
  <c r="C119" i="10"/>
  <c r="C120" i="10"/>
  <c r="G120" i="10"/>
  <c r="F120" i="10"/>
  <c r="M119" i="10"/>
  <c r="K119" i="10"/>
  <c r="L119" i="10"/>
  <c r="I119" i="10"/>
  <c r="H119" i="10"/>
  <c r="G119" i="10"/>
  <c r="F119" i="10"/>
  <c r="M118" i="10"/>
  <c r="K118" i="10"/>
  <c r="L118" i="10"/>
  <c r="I118" i="10"/>
  <c r="H118" i="10"/>
  <c r="G118" i="10"/>
  <c r="F118" i="10"/>
  <c r="M117" i="10"/>
  <c r="K117" i="10"/>
  <c r="L117" i="10"/>
  <c r="I117" i="10"/>
  <c r="H117" i="10"/>
  <c r="G117" i="10"/>
  <c r="F117" i="10"/>
  <c r="M116" i="10"/>
  <c r="K116" i="10"/>
  <c r="L116" i="10"/>
  <c r="I116" i="10"/>
  <c r="H116" i="10"/>
  <c r="G116" i="10"/>
  <c r="F116" i="10"/>
  <c r="M115" i="10"/>
  <c r="K115" i="10"/>
  <c r="L115" i="10"/>
  <c r="I115" i="10"/>
  <c r="H115" i="10"/>
  <c r="G115" i="10"/>
  <c r="F115" i="10"/>
  <c r="M114" i="10"/>
  <c r="K114" i="10"/>
  <c r="L114" i="10"/>
  <c r="I114" i="10"/>
  <c r="H114" i="10"/>
  <c r="G114" i="10"/>
  <c r="F114" i="10"/>
  <c r="B114" i="10"/>
  <c r="B115" i="10"/>
  <c r="B116" i="10"/>
  <c r="B117" i="10"/>
  <c r="B118" i="10"/>
  <c r="B119" i="10"/>
  <c r="B120" i="10"/>
  <c r="A114" i="10"/>
  <c r="A115" i="10"/>
  <c r="A116" i="10"/>
  <c r="A117" i="10"/>
  <c r="A118" i="10"/>
  <c r="A119" i="10"/>
  <c r="A120" i="10"/>
  <c r="M106" i="10"/>
  <c r="M105" i="10"/>
  <c r="D106" i="10"/>
  <c r="D107" i="10"/>
  <c r="B417" i="11"/>
  <c r="K107" i="10"/>
  <c r="L107" i="10"/>
  <c r="L106" i="10"/>
  <c r="L105" i="10"/>
  <c r="K106" i="10"/>
  <c r="K105" i="10"/>
  <c r="J107" i="10"/>
  <c r="J106" i="10"/>
  <c r="J105" i="10"/>
  <c r="B369" i="11"/>
  <c r="I107" i="10"/>
  <c r="I106" i="10"/>
  <c r="I105" i="10"/>
  <c r="B386" i="11"/>
  <c r="B400" i="11"/>
  <c r="H107" i="10"/>
  <c r="H106" i="10"/>
  <c r="H105" i="10"/>
  <c r="G105" i="10"/>
  <c r="B324" i="11"/>
  <c r="B338" i="11"/>
  <c r="F107" i="10"/>
  <c r="F106" i="10"/>
  <c r="F105" i="10"/>
  <c r="D108" i="10"/>
  <c r="D109" i="10"/>
  <c r="D110" i="10"/>
  <c r="D111" i="10"/>
  <c r="D112" i="10"/>
  <c r="D113" i="10"/>
  <c r="C417" i="11"/>
  <c r="D417" i="11"/>
  <c r="E417" i="11"/>
  <c r="F417" i="11"/>
  <c r="G417" i="11"/>
  <c r="H417" i="11"/>
  <c r="K113" i="10"/>
  <c r="L113" i="10"/>
  <c r="J113" i="10"/>
  <c r="H369" i="11"/>
  <c r="I113" i="10"/>
  <c r="H386" i="11"/>
  <c r="H400" i="11"/>
  <c r="H113" i="10"/>
  <c r="C105" i="10"/>
  <c r="C106" i="10"/>
  <c r="C107" i="10"/>
  <c r="C108" i="10"/>
  <c r="C109" i="10"/>
  <c r="C110" i="10"/>
  <c r="C111" i="10"/>
  <c r="C112" i="10"/>
  <c r="C113" i="10"/>
  <c r="G113" i="10"/>
  <c r="H324" i="11"/>
  <c r="H338" i="11"/>
  <c r="F113" i="10"/>
  <c r="K112" i="10"/>
  <c r="L112" i="10"/>
  <c r="J112" i="10"/>
  <c r="G369" i="11"/>
  <c r="I112" i="10"/>
  <c r="G386" i="11"/>
  <c r="G400" i="11"/>
  <c r="H112" i="10"/>
  <c r="G112" i="10"/>
  <c r="G324" i="11"/>
  <c r="G338" i="11"/>
  <c r="F112" i="10"/>
  <c r="K111" i="10"/>
  <c r="L111" i="10"/>
  <c r="J111" i="10"/>
  <c r="F369" i="11"/>
  <c r="I111" i="10"/>
  <c r="F386" i="11"/>
  <c r="F400" i="11"/>
  <c r="H111" i="10"/>
  <c r="G111" i="10"/>
  <c r="F324" i="11"/>
  <c r="F338" i="11"/>
  <c r="F111" i="10"/>
  <c r="K110" i="10"/>
  <c r="L110" i="10"/>
  <c r="J110" i="10"/>
  <c r="E369" i="11"/>
  <c r="I110" i="10"/>
  <c r="E386" i="11"/>
  <c r="E400" i="11"/>
  <c r="H110" i="10"/>
  <c r="G110" i="10"/>
  <c r="E324" i="11"/>
  <c r="E338" i="11"/>
  <c r="F110" i="10"/>
  <c r="K109" i="10"/>
  <c r="L109" i="10"/>
  <c r="J109" i="10"/>
  <c r="D369" i="11"/>
  <c r="I109" i="10"/>
  <c r="D386" i="11"/>
  <c r="D400" i="11"/>
  <c r="H109" i="10"/>
  <c r="G109" i="10"/>
  <c r="D324" i="11"/>
  <c r="D338" i="11"/>
  <c r="F109" i="10"/>
  <c r="K108" i="10"/>
  <c r="L108" i="10"/>
  <c r="J108" i="10"/>
  <c r="C369" i="11"/>
  <c r="I108" i="10"/>
  <c r="C386" i="11"/>
  <c r="C400" i="11"/>
  <c r="H108" i="10"/>
  <c r="G108" i="10"/>
  <c r="C324" i="11"/>
  <c r="C338" i="11"/>
  <c r="F108" i="10"/>
  <c r="G107" i="10"/>
  <c r="N105" i="10"/>
  <c r="N106" i="10"/>
  <c r="N107" i="10"/>
  <c r="N108" i="10"/>
  <c r="N109" i="10"/>
  <c r="N110" i="10"/>
  <c r="N111" i="10"/>
  <c r="N112" i="10"/>
  <c r="N113" i="10"/>
  <c r="B105" i="10"/>
  <c r="B106" i="10"/>
  <c r="B107" i="10"/>
  <c r="B108" i="10"/>
  <c r="B109" i="10"/>
  <c r="B110" i="10"/>
  <c r="B111" i="10"/>
  <c r="B112" i="10"/>
  <c r="B113" i="10"/>
  <c r="A105" i="10"/>
  <c r="A106" i="10"/>
  <c r="A107" i="10"/>
  <c r="A108" i="10"/>
  <c r="A109" i="10"/>
  <c r="A110" i="10"/>
  <c r="A111" i="10"/>
  <c r="A112" i="10"/>
  <c r="A113" i="10"/>
  <c r="M97" i="10"/>
  <c r="M96" i="10"/>
  <c r="D97" i="10"/>
  <c r="D98" i="10"/>
  <c r="K98" i="10"/>
  <c r="L98" i="10"/>
  <c r="L97" i="10"/>
  <c r="L96" i="10"/>
  <c r="K97" i="10"/>
  <c r="K96" i="10"/>
  <c r="J98" i="10"/>
  <c r="J97" i="10"/>
  <c r="J96" i="10"/>
  <c r="I98" i="10"/>
  <c r="I97" i="10"/>
  <c r="I96" i="10"/>
  <c r="H98" i="10"/>
  <c r="H97" i="10"/>
  <c r="H96" i="10"/>
  <c r="F98" i="10"/>
  <c r="F97" i="10"/>
  <c r="F96" i="10"/>
  <c r="D99" i="10"/>
  <c r="D100" i="10"/>
  <c r="D101" i="10"/>
  <c r="D102" i="10"/>
  <c r="D103" i="10"/>
  <c r="D104" i="10"/>
  <c r="K104" i="10"/>
  <c r="L104" i="10"/>
  <c r="J104" i="10"/>
  <c r="I104" i="10"/>
  <c r="H104" i="10"/>
  <c r="C96" i="10"/>
  <c r="C97" i="10"/>
  <c r="C98" i="10"/>
  <c r="C99" i="10"/>
  <c r="C100" i="10"/>
  <c r="C101" i="10"/>
  <c r="C102" i="10"/>
  <c r="C103" i="10"/>
  <c r="C104" i="10"/>
  <c r="G104" i="10"/>
  <c r="F104" i="10"/>
  <c r="K103" i="10"/>
  <c r="L103" i="10"/>
  <c r="J103" i="10"/>
  <c r="I103" i="10"/>
  <c r="H103" i="10"/>
  <c r="G103" i="10"/>
  <c r="F103" i="10"/>
  <c r="K102" i="10"/>
  <c r="L102" i="10"/>
  <c r="J102" i="10"/>
  <c r="I102" i="10"/>
  <c r="H102" i="10"/>
  <c r="G102" i="10"/>
  <c r="F102" i="10"/>
  <c r="K101" i="10"/>
  <c r="L101" i="10"/>
  <c r="J101" i="10"/>
  <c r="I101" i="10"/>
  <c r="H101" i="10"/>
  <c r="G101" i="10"/>
  <c r="F101" i="10"/>
  <c r="K100" i="10"/>
  <c r="L100" i="10"/>
  <c r="J100" i="10"/>
  <c r="I100" i="10"/>
  <c r="H100" i="10"/>
  <c r="G100" i="10"/>
  <c r="F100" i="10"/>
  <c r="K99" i="10"/>
  <c r="L99" i="10"/>
  <c r="J99" i="10"/>
  <c r="I99" i="10"/>
  <c r="H99" i="10"/>
  <c r="G99" i="10"/>
  <c r="F99" i="10"/>
  <c r="G98" i="10"/>
  <c r="N96" i="10"/>
  <c r="N97" i="10"/>
  <c r="N98" i="10"/>
  <c r="N99" i="10"/>
  <c r="N100" i="10"/>
  <c r="N101" i="10"/>
  <c r="N102" i="10"/>
  <c r="N103" i="10"/>
  <c r="N104" i="10"/>
  <c r="B96" i="10"/>
  <c r="B97" i="10"/>
  <c r="B98" i="10"/>
  <c r="B99" i="10"/>
  <c r="B100" i="10"/>
  <c r="B101" i="10"/>
  <c r="B102" i="10"/>
  <c r="B103" i="10"/>
  <c r="B104" i="10"/>
  <c r="A96" i="10"/>
  <c r="A97" i="10"/>
  <c r="A98" i="10"/>
  <c r="A99" i="10"/>
  <c r="A100" i="10"/>
  <c r="A101" i="10"/>
  <c r="A102" i="10"/>
  <c r="A103" i="10"/>
  <c r="A104" i="10"/>
  <c r="D88" i="10"/>
  <c r="D89" i="10"/>
  <c r="K87" i="10"/>
  <c r="I87" i="10"/>
  <c r="H87" i="10"/>
  <c r="F87" i="10"/>
  <c r="L87" i="10"/>
  <c r="J87" i="10"/>
  <c r="K88" i="10"/>
  <c r="I88" i="10"/>
  <c r="H88" i="10"/>
  <c r="F88" i="10"/>
  <c r="L88" i="10"/>
  <c r="J88" i="10"/>
  <c r="D90" i="10"/>
  <c r="D91" i="10"/>
  <c r="D92" i="10"/>
  <c r="D93" i="10"/>
  <c r="D94" i="10"/>
  <c r="D95" i="10"/>
  <c r="K95" i="10"/>
  <c r="L95" i="10"/>
  <c r="J95" i="10"/>
  <c r="I95" i="10"/>
  <c r="H95" i="10"/>
  <c r="C87" i="10"/>
  <c r="C88" i="10"/>
  <c r="C89" i="10"/>
  <c r="C90" i="10"/>
  <c r="C91" i="10"/>
  <c r="C92" i="10"/>
  <c r="C93" i="10"/>
  <c r="C94" i="10"/>
  <c r="C95" i="10"/>
  <c r="G95" i="10"/>
  <c r="F95" i="10"/>
  <c r="K94" i="10"/>
  <c r="L94" i="10"/>
  <c r="J94" i="10"/>
  <c r="I94" i="10"/>
  <c r="H94" i="10"/>
  <c r="G94" i="10"/>
  <c r="F94" i="10"/>
  <c r="K93" i="10"/>
  <c r="L93" i="10"/>
  <c r="J93" i="10"/>
  <c r="I93" i="10"/>
  <c r="H93" i="10"/>
  <c r="G93" i="10"/>
  <c r="F93" i="10"/>
  <c r="K92" i="10"/>
  <c r="L92" i="10"/>
  <c r="J92" i="10"/>
  <c r="I92" i="10"/>
  <c r="H92" i="10"/>
  <c r="G92" i="10"/>
  <c r="F92" i="10"/>
  <c r="K91" i="10"/>
  <c r="L91" i="10"/>
  <c r="J91" i="10"/>
  <c r="I91" i="10"/>
  <c r="H91" i="10"/>
  <c r="G91" i="10"/>
  <c r="F91" i="10"/>
  <c r="K90" i="10"/>
  <c r="L90" i="10"/>
  <c r="J90" i="10"/>
  <c r="I90" i="10"/>
  <c r="H90" i="10"/>
  <c r="G90" i="10"/>
  <c r="F90" i="10"/>
  <c r="K89" i="10"/>
  <c r="L89" i="10"/>
  <c r="J89" i="10"/>
  <c r="I89" i="10"/>
  <c r="H89" i="10"/>
  <c r="G89" i="10"/>
  <c r="F89" i="10"/>
  <c r="N87" i="10"/>
  <c r="N88" i="10"/>
  <c r="N89" i="10"/>
  <c r="N90" i="10"/>
  <c r="N91" i="10"/>
  <c r="N92" i="10"/>
  <c r="N93" i="10"/>
  <c r="N94" i="10"/>
  <c r="N95" i="10"/>
  <c r="B87" i="10"/>
  <c r="B88" i="10"/>
  <c r="B89" i="10"/>
  <c r="B90" i="10"/>
  <c r="B91" i="10"/>
  <c r="B92" i="10"/>
  <c r="B93" i="10"/>
  <c r="B94" i="10"/>
  <c r="B95" i="10"/>
  <c r="A87" i="10"/>
  <c r="A88" i="10"/>
  <c r="A89" i="10"/>
  <c r="A90" i="10"/>
  <c r="A91" i="10"/>
  <c r="A92" i="10"/>
  <c r="A93" i="10"/>
  <c r="A94" i="10"/>
  <c r="A95" i="10"/>
  <c r="D75" i="10"/>
  <c r="D76" i="10"/>
  <c r="B412" i="11"/>
  <c r="K75" i="10"/>
  <c r="B350" i="11"/>
  <c r="B364" i="11"/>
  <c r="I75" i="10"/>
  <c r="B381" i="11"/>
  <c r="B395" i="11"/>
  <c r="H75" i="10"/>
  <c r="B319" i="11"/>
  <c r="B333" i="11"/>
  <c r="F75" i="10"/>
  <c r="K74" i="10"/>
  <c r="I74" i="10"/>
  <c r="H74" i="10"/>
  <c r="F74" i="10"/>
  <c r="L74" i="10"/>
  <c r="J74" i="10"/>
  <c r="C74" i="10"/>
  <c r="L75" i="10"/>
  <c r="J75" i="10"/>
  <c r="C75" i="10"/>
  <c r="D77" i="10"/>
  <c r="D78" i="10"/>
  <c r="D79" i="10"/>
  <c r="D80" i="10"/>
  <c r="D81" i="10"/>
  <c r="D82" i="10"/>
  <c r="H412" i="11"/>
  <c r="K82" i="10"/>
  <c r="L82" i="10"/>
  <c r="J82" i="10"/>
  <c r="H350" i="11"/>
  <c r="H364" i="11"/>
  <c r="I82" i="10"/>
  <c r="H381" i="11"/>
  <c r="H395" i="11"/>
  <c r="H82" i="10"/>
  <c r="C76" i="10"/>
  <c r="C77" i="10"/>
  <c r="C78" i="10"/>
  <c r="C79" i="10"/>
  <c r="C80" i="10"/>
  <c r="C81" i="10"/>
  <c r="C82" i="10"/>
  <c r="G82" i="10"/>
  <c r="H319" i="11"/>
  <c r="H333" i="11"/>
  <c r="F82" i="10"/>
  <c r="G412" i="11"/>
  <c r="K81" i="10"/>
  <c r="L81" i="10"/>
  <c r="J81" i="10"/>
  <c r="G350" i="11"/>
  <c r="G364" i="11"/>
  <c r="I81" i="10"/>
  <c r="G381" i="11"/>
  <c r="G395" i="11"/>
  <c r="H81" i="10"/>
  <c r="G81" i="10"/>
  <c r="G319" i="11"/>
  <c r="G333" i="11"/>
  <c r="F81" i="10"/>
  <c r="F412" i="11"/>
  <c r="K80" i="10"/>
  <c r="L80" i="10"/>
  <c r="J80" i="10"/>
  <c r="F350" i="11"/>
  <c r="F364" i="11"/>
  <c r="I80" i="10"/>
  <c r="F381" i="11"/>
  <c r="F395" i="11"/>
  <c r="H80" i="10"/>
  <c r="G80" i="10"/>
  <c r="F319" i="11"/>
  <c r="F333" i="11"/>
  <c r="F80" i="10"/>
  <c r="E412" i="11"/>
  <c r="K79" i="10"/>
  <c r="L79" i="10"/>
  <c r="J79" i="10"/>
  <c r="E350" i="11"/>
  <c r="E364" i="11"/>
  <c r="I79" i="10"/>
  <c r="E381" i="11"/>
  <c r="E395" i="11"/>
  <c r="H79" i="10"/>
  <c r="G79" i="10"/>
  <c r="E319" i="11"/>
  <c r="E333" i="11"/>
  <c r="F79" i="10"/>
  <c r="D412" i="11"/>
  <c r="K78" i="10"/>
  <c r="L78" i="10"/>
  <c r="J78" i="10"/>
  <c r="D350" i="11"/>
  <c r="D364" i="11"/>
  <c r="I78" i="10"/>
  <c r="D381" i="11"/>
  <c r="D395" i="11"/>
  <c r="H78" i="10"/>
  <c r="G78" i="10"/>
  <c r="D319" i="11"/>
  <c r="D333" i="11"/>
  <c r="F78" i="10"/>
  <c r="C412" i="11"/>
  <c r="K77" i="10"/>
  <c r="L77" i="10"/>
  <c r="J77" i="10"/>
  <c r="C350" i="11"/>
  <c r="C364" i="11"/>
  <c r="I77" i="10"/>
  <c r="C381" i="11"/>
  <c r="C395" i="11"/>
  <c r="H77" i="10"/>
  <c r="G77" i="10"/>
  <c r="C319" i="11"/>
  <c r="C333" i="11"/>
  <c r="F77" i="10"/>
  <c r="K76" i="10"/>
  <c r="L76" i="10"/>
  <c r="J76" i="10"/>
  <c r="I76" i="10"/>
  <c r="H76" i="10"/>
  <c r="G76" i="10"/>
  <c r="F76" i="10"/>
  <c r="N74" i="10"/>
  <c r="N75" i="10"/>
  <c r="N76" i="10"/>
  <c r="N77" i="10"/>
  <c r="N78" i="10"/>
  <c r="N79" i="10"/>
  <c r="N80" i="10"/>
  <c r="N81" i="10"/>
  <c r="N82" i="10"/>
  <c r="B74" i="10"/>
  <c r="B75" i="10"/>
  <c r="B76" i="10"/>
  <c r="B77" i="10"/>
  <c r="B78" i="10"/>
  <c r="B79" i="10"/>
  <c r="B80" i="10"/>
  <c r="B81" i="10"/>
  <c r="B82" i="10"/>
  <c r="A74" i="10"/>
  <c r="A75" i="10"/>
  <c r="A76" i="10"/>
  <c r="A77" i="10"/>
  <c r="A78" i="10"/>
  <c r="A79" i="10"/>
  <c r="A80" i="10"/>
  <c r="A81" i="10"/>
  <c r="A82" i="10"/>
  <c r="N68" i="10"/>
  <c r="N69" i="10"/>
  <c r="N70" i="10"/>
  <c r="M69" i="10"/>
  <c r="M70" i="10"/>
  <c r="L68" i="10"/>
  <c r="L69" i="10"/>
  <c r="L70" i="10"/>
  <c r="K69" i="10"/>
  <c r="K70" i="10"/>
  <c r="J69" i="10"/>
  <c r="J70" i="10"/>
  <c r="D486" i="11"/>
  <c r="I68" i="10"/>
  <c r="I69" i="10"/>
  <c r="I70" i="10"/>
  <c r="C486" i="11"/>
  <c r="H68" i="10"/>
  <c r="H69" i="10"/>
  <c r="H70" i="10"/>
  <c r="B486" i="11"/>
  <c r="F68" i="10"/>
  <c r="F69" i="10"/>
  <c r="F70" i="10"/>
  <c r="E69" i="10"/>
  <c r="E70" i="10"/>
  <c r="D69" i="10"/>
  <c r="D70" i="10"/>
  <c r="C68" i="10"/>
  <c r="C69" i="10"/>
  <c r="C70" i="10"/>
  <c r="B68" i="10"/>
  <c r="B69" i="10"/>
  <c r="B70" i="10"/>
  <c r="A68" i="10"/>
  <c r="A69" i="10"/>
  <c r="A70" i="10"/>
  <c r="G68" i="10"/>
  <c r="M352" i="12"/>
  <c r="M64" i="10"/>
  <c r="L352" i="12"/>
  <c r="M63" i="10"/>
  <c r="K352" i="12"/>
  <c r="M62" i="10"/>
  <c r="J352" i="12"/>
  <c r="M61" i="10"/>
  <c r="I352" i="12"/>
  <c r="M60" i="10"/>
  <c r="H352" i="12"/>
  <c r="M59" i="10"/>
  <c r="G352" i="12"/>
  <c r="M58" i="10"/>
  <c r="F352" i="12"/>
  <c r="M57" i="10"/>
  <c r="E352" i="12"/>
  <c r="M56" i="10"/>
  <c r="M343" i="12"/>
  <c r="F64" i="10"/>
  <c r="L343" i="12"/>
  <c r="F63" i="10"/>
  <c r="K343" i="12"/>
  <c r="F62" i="10"/>
  <c r="J343" i="12"/>
  <c r="F61" i="10"/>
  <c r="I343" i="12"/>
  <c r="F60" i="10"/>
  <c r="H343" i="12"/>
  <c r="F59" i="10"/>
  <c r="G343" i="12"/>
  <c r="F58" i="10"/>
  <c r="F343" i="12"/>
  <c r="F57" i="10"/>
  <c r="E343" i="12"/>
  <c r="F56" i="10"/>
  <c r="C56" i="10"/>
  <c r="C57" i="10"/>
  <c r="C58" i="10"/>
  <c r="C59" i="10"/>
  <c r="C60" i="10"/>
  <c r="C61" i="10"/>
  <c r="C62" i="10"/>
  <c r="C63" i="10"/>
  <c r="C64" i="10"/>
  <c r="G64" i="10"/>
  <c r="G63" i="10"/>
  <c r="G62" i="10"/>
  <c r="G61" i="10"/>
  <c r="G60" i="10"/>
  <c r="G59" i="10"/>
  <c r="G58" i="10"/>
  <c r="N56" i="10"/>
  <c r="N57" i="10"/>
  <c r="N58" i="10"/>
  <c r="N59" i="10"/>
  <c r="N60" i="10"/>
  <c r="N61" i="10"/>
  <c r="N62" i="10"/>
  <c r="N63" i="10"/>
  <c r="N64" i="10"/>
  <c r="B56" i="10"/>
  <c r="B57" i="10"/>
  <c r="B58" i="10"/>
  <c r="B59" i="10"/>
  <c r="B60" i="10"/>
  <c r="B61" i="10"/>
  <c r="B62" i="10"/>
  <c r="B63" i="10"/>
  <c r="B64" i="10"/>
  <c r="A30" i="1"/>
  <c r="A56" i="10"/>
  <c r="A57" i="10"/>
  <c r="A58" i="10"/>
  <c r="A59" i="10"/>
  <c r="A60" i="10"/>
  <c r="A61" i="10"/>
  <c r="A62" i="10"/>
  <c r="A63" i="10"/>
  <c r="A64" i="10"/>
  <c r="D57" i="10"/>
  <c r="D58" i="10"/>
  <c r="D59" i="10"/>
  <c r="D60" i="10"/>
  <c r="D61" i="10"/>
  <c r="D62" i="10"/>
  <c r="D63" i="10"/>
  <c r="D64" i="10"/>
  <c r="N53" i="10"/>
  <c r="N54" i="10"/>
  <c r="N55" i="10"/>
  <c r="M54" i="10"/>
  <c r="M55" i="10"/>
  <c r="K53" i="10"/>
  <c r="L53" i="10"/>
  <c r="L54" i="10"/>
  <c r="L55" i="10"/>
  <c r="K54" i="10"/>
  <c r="K55" i="10"/>
  <c r="J54" i="10"/>
  <c r="J55" i="10"/>
  <c r="I53" i="10"/>
  <c r="I54" i="10"/>
  <c r="I55" i="10"/>
  <c r="H53" i="10"/>
  <c r="H54" i="10"/>
  <c r="H55" i="10"/>
  <c r="F53" i="10"/>
  <c r="F54" i="10"/>
  <c r="F55" i="10"/>
  <c r="E54" i="10"/>
  <c r="E55" i="10"/>
  <c r="D54" i="10"/>
  <c r="D55" i="10"/>
  <c r="C53" i="10"/>
  <c r="C54" i="10"/>
  <c r="C55" i="10"/>
  <c r="B53" i="10"/>
  <c r="B54" i="10"/>
  <c r="B55" i="10"/>
  <c r="A29" i="1"/>
  <c r="A53" i="10"/>
  <c r="A54" i="10"/>
  <c r="A55" i="10"/>
  <c r="N41" i="10"/>
  <c r="N42" i="10"/>
  <c r="N43" i="10"/>
  <c r="M42" i="10"/>
  <c r="M43" i="10"/>
  <c r="K41" i="10"/>
  <c r="L41" i="10"/>
  <c r="L42" i="10"/>
  <c r="L43" i="10"/>
  <c r="K42" i="10"/>
  <c r="K43" i="10"/>
  <c r="J42" i="10"/>
  <c r="J43" i="10"/>
  <c r="I41" i="10"/>
  <c r="I42" i="10"/>
  <c r="I43" i="10"/>
  <c r="H41" i="10"/>
  <c r="H42" i="10"/>
  <c r="H43" i="10"/>
  <c r="F41" i="10"/>
  <c r="F42" i="10"/>
  <c r="F43" i="10"/>
  <c r="E42" i="10"/>
  <c r="E43" i="10"/>
  <c r="D42" i="10"/>
  <c r="D43" i="10"/>
  <c r="C41" i="10"/>
  <c r="C42" i="10"/>
  <c r="C43" i="10"/>
  <c r="B41" i="10"/>
  <c r="B42" i="10"/>
  <c r="B43" i="10"/>
  <c r="A41" i="10"/>
  <c r="A42" i="10"/>
  <c r="A43" i="10"/>
  <c r="G53" i="10"/>
  <c r="N50" i="10"/>
  <c r="N51" i="10"/>
  <c r="N52" i="10"/>
  <c r="M51" i="10"/>
  <c r="M52" i="10"/>
  <c r="K50" i="10"/>
  <c r="L50" i="10"/>
  <c r="L51" i="10"/>
  <c r="L52" i="10"/>
  <c r="K51" i="10"/>
  <c r="K52" i="10"/>
  <c r="J51" i="10"/>
  <c r="J52" i="10"/>
  <c r="I50" i="10"/>
  <c r="I51" i="10"/>
  <c r="I52" i="10"/>
  <c r="H50" i="10"/>
  <c r="H51" i="10"/>
  <c r="H52" i="10"/>
  <c r="F50" i="10"/>
  <c r="F51" i="10"/>
  <c r="F52" i="10"/>
  <c r="E51" i="10"/>
  <c r="E52" i="10"/>
  <c r="D51" i="10"/>
  <c r="D52" i="10"/>
  <c r="C50" i="10"/>
  <c r="C51" i="10"/>
  <c r="C52" i="10"/>
  <c r="B50" i="10"/>
  <c r="B51" i="10"/>
  <c r="B52" i="10"/>
  <c r="A28" i="1"/>
  <c r="A50" i="10"/>
  <c r="A51" i="10"/>
  <c r="A52" i="10"/>
  <c r="G50" i="10"/>
  <c r="N47" i="10"/>
  <c r="N48" i="10"/>
  <c r="N49" i="10"/>
  <c r="M48" i="10"/>
  <c r="M49" i="10"/>
  <c r="K47" i="10"/>
  <c r="L47" i="10"/>
  <c r="L48" i="10"/>
  <c r="L49" i="10"/>
  <c r="K48" i="10"/>
  <c r="K49" i="10"/>
  <c r="J48" i="10"/>
  <c r="J49" i="10"/>
  <c r="D487" i="11"/>
  <c r="I47" i="10"/>
  <c r="I48" i="10"/>
  <c r="I49" i="10"/>
  <c r="C487" i="11"/>
  <c r="H47" i="10"/>
  <c r="H48" i="10"/>
  <c r="H49" i="10"/>
  <c r="F47" i="10"/>
  <c r="F48" i="10"/>
  <c r="F49" i="10"/>
  <c r="E48" i="10"/>
  <c r="E49" i="10"/>
  <c r="D48" i="10"/>
  <c r="D49" i="10"/>
  <c r="C47" i="10"/>
  <c r="C48" i="10"/>
  <c r="C49" i="10"/>
  <c r="B47" i="10"/>
  <c r="B48" i="10"/>
  <c r="B49" i="10"/>
  <c r="A47" i="10"/>
  <c r="A48" i="10"/>
  <c r="A49" i="10"/>
  <c r="G47" i="10"/>
  <c r="N44" i="10"/>
  <c r="N45" i="10"/>
  <c r="N46" i="10"/>
  <c r="M45" i="10"/>
  <c r="M46" i="10"/>
  <c r="K44" i="10"/>
  <c r="L44" i="10"/>
  <c r="L45" i="10"/>
  <c r="L46" i="10"/>
  <c r="K45" i="10"/>
  <c r="K46" i="10"/>
  <c r="J45" i="10"/>
  <c r="J46" i="10"/>
  <c r="I44" i="10"/>
  <c r="I45" i="10"/>
  <c r="I46" i="10"/>
  <c r="H44" i="10"/>
  <c r="H45" i="10"/>
  <c r="H46" i="10"/>
  <c r="F44" i="10"/>
  <c r="F45" i="10"/>
  <c r="F46" i="10"/>
  <c r="E45" i="10"/>
  <c r="E46" i="10"/>
  <c r="D45" i="10"/>
  <c r="D46" i="10"/>
  <c r="C44" i="10"/>
  <c r="C45" i="10"/>
  <c r="C46" i="10"/>
  <c r="B44" i="10"/>
  <c r="B45" i="10"/>
  <c r="B46" i="10"/>
  <c r="A44" i="10"/>
  <c r="A45" i="10"/>
  <c r="A46" i="10"/>
  <c r="G44" i="10"/>
  <c r="G41" i="10"/>
  <c r="N38" i="10"/>
  <c r="N39" i="10"/>
  <c r="N40" i="10"/>
  <c r="M39" i="10"/>
  <c r="M40" i="10"/>
  <c r="K38" i="10"/>
  <c r="L38" i="10"/>
  <c r="L39" i="10"/>
  <c r="L40" i="10"/>
  <c r="K39" i="10"/>
  <c r="K40" i="10"/>
  <c r="J39" i="10"/>
  <c r="J40" i="10"/>
  <c r="I38" i="10"/>
  <c r="I39" i="10"/>
  <c r="I40" i="10"/>
  <c r="H38" i="10"/>
  <c r="H39" i="10"/>
  <c r="H40" i="10"/>
  <c r="F38" i="10"/>
  <c r="F39" i="10"/>
  <c r="F40" i="10"/>
  <c r="E39" i="10"/>
  <c r="E40" i="10"/>
  <c r="D39" i="10"/>
  <c r="D40" i="10"/>
  <c r="C38" i="10"/>
  <c r="C39" i="10"/>
  <c r="C40" i="10"/>
  <c r="B38" i="10"/>
  <c r="B39" i="10"/>
  <c r="B40" i="10"/>
  <c r="A38" i="10"/>
  <c r="A39" i="10"/>
  <c r="A40" i="10"/>
  <c r="G38" i="10"/>
  <c r="N35" i="10"/>
  <c r="N36" i="10"/>
  <c r="N37" i="10"/>
  <c r="M36" i="10"/>
  <c r="M37" i="10"/>
  <c r="K35" i="10"/>
  <c r="L35" i="10"/>
  <c r="L36" i="10"/>
  <c r="L37" i="10"/>
  <c r="K36" i="10"/>
  <c r="K37" i="10"/>
  <c r="J36" i="10"/>
  <c r="J37" i="10"/>
  <c r="I35" i="10"/>
  <c r="I36" i="10"/>
  <c r="I37" i="10"/>
  <c r="H35" i="10"/>
  <c r="H36" i="10"/>
  <c r="H37" i="10"/>
  <c r="F35" i="10"/>
  <c r="F36" i="10"/>
  <c r="F37" i="10"/>
  <c r="E36" i="10"/>
  <c r="E37" i="10"/>
  <c r="D36" i="10"/>
  <c r="D37" i="10"/>
  <c r="C35" i="10"/>
  <c r="C36" i="10"/>
  <c r="C37" i="10"/>
  <c r="B35" i="10"/>
  <c r="B36" i="10"/>
  <c r="B37" i="10"/>
  <c r="A35" i="10"/>
  <c r="A36" i="10"/>
  <c r="A37" i="10"/>
  <c r="G35" i="10"/>
  <c r="N32" i="10"/>
  <c r="N33" i="10"/>
  <c r="N34" i="10"/>
  <c r="M33" i="10"/>
  <c r="M34" i="10"/>
  <c r="K32" i="10"/>
  <c r="L32" i="10"/>
  <c r="L33" i="10"/>
  <c r="L34" i="10"/>
  <c r="K33" i="10"/>
  <c r="K34" i="10"/>
  <c r="J33" i="10"/>
  <c r="J34" i="10"/>
  <c r="I32" i="10"/>
  <c r="I33" i="10"/>
  <c r="I34" i="10"/>
  <c r="H32" i="10"/>
  <c r="H33" i="10"/>
  <c r="H34" i="10"/>
  <c r="F32" i="10"/>
  <c r="F33" i="10"/>
  <c r="F34" i="10"/>
  <c r="E33" i="10"/>
  <c r="E34" i="10"/>
  <c r="D33" i="10"/>
  <c r="D34" i="10"/>
  <c r="C32" i="10"/>
  <c r="C33" i="10"/>
  <c r="C34" i="10"/>
  <c r="B32" i="10"/>
  <c r="B33" i="10"/>
  <c r="B34" i="10"/>
  <c r="A32" i="10"/>
  <c r="A33" i="10"/>
  <c r="A34" i="10"/>
  <c r="G32" i="10"/>
  <c r="N29" i="10"/>
  <c r="N30" i="10"/>
  <c r="N31" i="10"/>
  <c r="M30" i="10"/>
  <c r="M31" i="10"/>
  <c r="K29" i="10"/>
  <c r="L29" i="10"/>
  <c r="L30" i="10"/>
  <c r="L31" i="10"/>
  <c r="K30" i="10"/>
  <c r="K31" i="10"/>
  <c r="J30" i="10"/>
  <c r="J31" i="10"/>
  <c r="I29" i="10"/>
  <c r="I30" i="10"/>
  <c r="I31" i="10"/>
  <c r="H29" i="10"/>
  <c r="H30" i="10"/>
  <c r="H31" i="10"/>
  <c r="F29" i="10"/>
  <c r="F30" i="10"/>
  <c r="F31" i="10"/>
  <c r="E30" i="10"/>
  <c r="E31" i="10"/>
  <c r="D30" i="10"/>
  <c r="D31" i="10"/>
  <c r="C29" i="10"/>
  <c r="C30" i="10"/>
  <c r="C31" i="10"/>
  <c r="B29" i="10"/>
  <c r="B30" i="10"/>
  <c r="B31" i="10"/>
  <c r="A29" i="10"/>
  <c r="A30" i="10"/>
  <c r="A31" i="10"/>
  <c r="G29" i="10"/>
  <c r="N26" i="10"/>
  <c r="N27" i="10"/>
  <c r="N28" i="10"/>
  <c r="M27" i="10"/>
  <c r="M28" i="10"/>
  <c r="K26" i="10"/>
  <c r="L26" i="10"/>
  <c r="L27" i="10"/>
  <c r="L28" i="10"/>
  <c r="K27" i="10"/>
  <c r="K28" i="10"/>
  <c r="J27" i="10"/>
  <c r="J28" i="10"/>
  <c r="I26" i="10"/>
  <c r="I27" i="10"/>
  <c r="I28" i="10"/>
  <c r="H26" i="10"/>
  <c r="H27" i="10"/>
  <c r="H28" i="10"/>
  <c r="F26" i="10"/>
  <c r="F27" i="10"/>
  <c r="F28" i="10"/>
  <c r="E27" i="10"/>
  <c r="E28" i="10"/>
  <c r="D27" i="10"/>
  <c r="D28" i="10"/>
  <c r="C26" i="10"/>
  <c r="C27" i="10"/>
  <c r="C28" i="10"/>
  <c r="B26" i="10"/>
  <c r="B27" i="10"/>
  <c r="B28" i="10"/>
  <c r="A26" i="10"/>
  <c r="A27" i="10"/>
  <c r="A28" i="10"/>
  <c r="G26" i="10"/>
  <c r="N23" i="10"/>
  <c r="N24" i="10"/>
  <c r="N25" i="10"/>
  <c r="M24" i="10"/>
  <c r="M25" i="10"/>
  <c r="K23" i="10"/>
  <c r="L23" i="10"/>
  <c r="L24" i="10"/>
  <c r="L25" i="10"/>
  <c r="K24" i="10"/>
  <c r="K25" i="10"/>
  <c r="J24" i="10"/>
  <c r="J25" i="10"/>
  <c r="D481" i="11"/>
  <c r="I23" i="10"/>
  <c r="I24" i="10"/>
  <c r="I25" i="10"/>
  <c r="C481" i="11"/>
  <c r="H23" i="10"/>
  <c r="H24" i="10"/>
  <c r="H25" i="10"/>
  <c r="B481" i="11"/>
  <c r="F23" i="10"/>
  <c r="F24" i="10"/>
  <c r="F25" i="10"/>
  <c r="E24" i="10"/>
  <c r="E25" i="10"/>
  <c r="D24" i="10"/>
  <c r="D25" i="10"/>
  <c r="C23" i="10"/>
  <c r="C24" i="10"/>
  <c r="C25" i="10"/>
  <c r="B23" i="10"/>
  <c r="B24" i="10"/>
  <c r="B25" i="10"/>
  <c r="A23" i="10"/>
  <c r="A24" i="10"/>
  <c r="A25" i="10"/>
  <c r="G23" i="10"/>
  <c r="N20" i="10"/>
  <c r="N21" i="10"/>
  <c r="N22" i="10"/>
  <c r="M21" i="10"/>
  <c r="M22" i="10"/>
  <c r="K20" i="10"/>
  <c r="L20" i="10"/>
  <c r="L21" i="10"/>
  <c r="L22" i="10"/>
  <c r="K21" i="10"/>
  <c r="K22" i="10"/>
  <c r="J21" i="10"/>
  <c r="J22" i="10"/>
  <c r="I20" i="10"/>
  <c r="I21" i="10"/>
  <c r="I22" i="10"/>
  <c r="H20" i="10"/>
  <c r="H21" i="10"/>
  <c r="H22" i="10"/>
  <c r="F20" i="10"/>
  <c r="F21" i="10"/>
  <c r="F22" i="10"/>
  <c r="E21" i="10"/>
  <c r="E22" i="10"/>
  <c r="D21" i="10"/>
  <c r="D22" i="10"/>
  <c r="C20" i="10"/>
  <c r="C21" i="10"/>
  <c r="C22" i="10"/>
  <c r="B20" i="10"/>
  <c r="B21" i="10"/>
  <c r="B22" i="10"/>
  <c r="A20" i="10"/>
  <c r="A21" i="10"/>
  <c r="A22" i="10"/>
  <c r="K14" i="10"/>
  <c r="K11" i="10"/>
  <c r="K8" i="10"/>
  <c r="G20" i="10"/>
  <c r="N17" i="10"/>
  <c r="N18" i="10"/>
  <c r="N19" i="10"/>
  <c r="M18" i="10"/>
  <c r="M19" i="10"/>
  <c r="L17" i="10"/>
  <c r="L18" i="10"/>
  <c r="L19" i="10"/>
  <c r="K18" i="10"/>
  <c r="K19" i="10"/>
  <c r="J18" i="10"/>
  <c r="J19" i="10"/>
  <c r="D478" i="11"/>
  <c r="I17" i="10"/>
  <c r="I18" i="10"/>
  <c r="I19" i="10"/>
  <c r="C478" i="11"/>
  <c r="H17" i="10"/>
  <c r="H18" i="10"/>
  <c r="H19" i="10"/>
  <c r="F17" i="10"/>
  <c r="F18" i="10"/>
  <c r="F19" i="10"/>
  <c r="E18" i="10"/>
  <c r="E19" i="10"/>
  <c r="D18" i="10"/>
  <c r="D19" i="10"/>
  <c r="C17" i="10"/>
  <c r="C18" i="10"/>
  <c r="C19" i="10"/>
  <c r="B17" i="10"/>
  <c r="B18" i="10"/>
  <c r="B19" i="10"/>
  <c r="A17" i="10"/>
  <c r="A18" i="10"/>
  <c r="A19" i="10"/>
  <c r="G17" i="10"/>
  <c r="N14" i="10"/>
  <c r="N15" i="10"/>
  <c r="N16" i="10"/>
  <c r="M15" i="10"/>
  <c r="M16" i="10"/>
  <c r="L14" i="10"/>
  <c r="L15" i="10"/>
  <c r="L16" i="10"/>
  <c r="K15" i="10"/>
  <c r="K16" i="10"/>
  <c r="J15" i="10"/>
  <c r="J16" i="10"/>
  <c r="I14" i="10"/>
  <c r="I15" i="10"/>
  <c r="I16" i="10"/>
  <c r="H14" i="10"/>
  <c r="H15" i="10"/>
  <c r="H16" i="10"/>
  <c r="F14" i="10"/>
  <c r="F15" i="10"/>
  <c r="F16" i="10"/>
  <c r="E15" i="10"/>
  <c r="E16" i="10"/>
  <c r="D15" i="10"/>
  <c r="D16" i="10"/>
  <c r="C14" i="10"/>
  <c r="C15" i="10"/>
  <c r="C16" i="10"/>
  <c r="B14" i="10"/>
  <c r="B15" i="10"/>
  <c r="B16" i="10"/>
  <c r="A14" i="10"/>
  <c r="A15" i="10"/>
  <c r="A16" i="10"/>
  <c r="G14" i="10"/>
  <c r="N11" i="10"/>
  <c r="N12" i="10"/>
  <c r="N13" i="10"/>
  <c r="M12" i="10"/>
  <c r="M13" i="10"/>
  <c r="L11" i="10"/>
  <c r="L12" i="10"/>
  <c r="L13" i="10"/>
  <c r="K12" i="10"/>
  <c r="K13" i="10"/>
  <c r="J12" i="10"/>
  <c r="J13" i="10"/>
  <c r="I11" i="10"/>
  <c r="I12" i="10"/>
  <c r="I13" i="10"/>
  <c r="H11" i="10"/>
  <c r="H12" i="10"/>
  <c r="H13" i="10"/>
  <c r="F11" i="10"/>
  <c r="F12" i="10"/>
  <c r="F13" i="10"/>
  <c r="E12" i="10"/>
  <c r="E13" i="10"/>
  <c r="D12" i="10"/>
  <c r="D13" i="10"/>
  <c r="C11" i="10"/>
  <c r="C12" i="10"/>
  <c r="C13" i="10"/>
  <c r="B11" i="10"/>
  <c r="B12" i="10"/>
  <c r="B13" i="10"/>
  <c r="A11" i="10"/>
  <c r="A12" i="10"/>
  <c r="A13" i="10"/>
  <c r="N86" i="10"/>
  <c r="N85" i="10"/>
  <c r="N84" i="10"/>
  <c r="N83" i="10"/>
  <c r="N73" i="10"/>
  <c r="N72" i="10"/>
  <c r="N71" i="10"/>
  <c r="N67" i="10"/>
  <c r="N66" i="10"/>
  <c r="N65" i="10"/>
  <c r="G11" i="10"/>
  <c r="C8" i="10"/>
  <c r="G8" i="10"/>
  <c r="M9" i="10"/>
  <c r="M10" i="10"/>
  <c r="L8" i="10"/>
  <c r="L9" i="10"/>
  <c r="L10" i="10"/>
  <c r="K9" i="10"/>
  <c r="K10" i="10"/>
  <c r="J9" i="10"/>
  <c r="J10" i="10"/>
  <c r="I8" i="10"/>
  <c r="I9" i="10"/>
  <c r="I10" i="10"/>
  <c r="H8" i="10"/>
  <c r="H9" i="10"/>
  <c r="H10" i="10"/>
  <c r="G10" i="10"/>
  <c r="F8" i="10"/>
  <c r="F9" i="10"/>
  <c r="F10" i="10"/>
  <c r="E9" i="10"/>
  <c r="E10" i="10"/>
  <c r="D9" i="10"/>
  <c r="D10" i="10"/>
  <c r="N8" i="10"/>
  <c r="N9" i="10"/>
  <c r="N10" i="10"/>
  <c r="N7" i="10"/>
  <c r="N6" i="10"/>
  <c r="N5" i="10"/>
  <c r="N4" i="10"/>
  <c r="B626" i="12"/>
  <c r="B625" i="12"/>
  <c r="F600" i="12"/>
  <c r="E600" i="12"/>
  <c r="D600" i="12"/>
  <c r="C600" i="12"/>
  <c r="B600" i="12"/>
  <c r="A600" i="12"/>
  <c r="L591" i="12"/>
  <c r="K591" i="12"/>
  <c r="J591" i="12"/>
  <c r="I591" i="12"/>
  <c r="H591" i="12"/>
  <c r="G591" i="12"/>
  <c r="F591" i="12"/>
  <c r="E591" i="12"/>
  <c r="D591" i="12"/>
  <c r="C591" i="12"/>
  <c r="B591" i="12"/>
  <c r="A591" i="12"/>
  <c r="J582" i="12"/>
  <c r="I582" i="12"/>
  <c r="H582" i="12"/>
  <c r="G582" i="12"/>
  <c r="F582" i="12"/>
  <c r="E582" i="12"/>
  <c r="D582" i="12"/>
  <c r="C582" i="12"/>
  <c r="B582" i="12"/>
  <c r="A582" i="12"/>
  <c r="L570" i="12"/>
  <c r="K570" i="12"/>
  <c r="J570" i="12"/>
  <c r="I570" i="12"/>
  <c r="H570" i="12"/>
  <c r="G570" i="12"/>
  <c r="F570" i="12"/>
  <c r="E570" i="12"/>
  <c r="D570" i="12"/>
  <c r="C570" i="12"/>
  <c r="B570" i="12"/>
  <c r="A570" i="12"/>
  <c r="D569" i="12"/>
  <c r="C569" i="12"/>
  <c r="B569" i="12"/>
  <c r="A569" i="12"/>
  <c r="L562" i="12"/>
  <c r="K562" i="12"/>
  <c r="J562" i="12"/>
  <c r="I562" i="12"/>
  <c r="H562" i="12"/>
  <c r="G562" i="12"/>
  <c r="F562" i="12"/>
  <c r="E562" i="12"/>
  <c r="D562" i="12"/>
  <c r="C562" i="12"/>
  <c r="B562" i="12"/>
  <c r="A562" i="12"/>
  <c r="L561" i="12"/>
  <c r="K561" i="12"/>
  <c r="J561" i="12"/>
  <c r="I561" i="12"/>
  <c r="H561" i="12"/>
  <c r="G561" i="12"/>
  <c r="F561" i="12"/>
  <c r="E561" i="12"/>
  <c r="D561" i="12"/>
  <c r="C561" i="12"/>
  <c r="B561" i="12"/>
  <c r="A561" i="12"/>
  <c r="L554" i="12"/>
  <c r="K554" i="12"/>
  <c r="J554" i="12"/>
  <c r="I554" i="12"/>
  <c r="H554" i="12"/>
  <c r="G554" i="12"/>
  <c r="F554" i="12"/>
  <c r="E554" i="12"/>
  <c r="D554" i="12"/>
  <c r="C554" i="12"/>
  <c r="B554" i="12"/>
  <c r="A554" i="12"/>
  <c r="L553" i="12"/>
  <c r="K553" i="12"/>
  <c r="J553" i="12"/>
  <c r="I553" i="12"/>
  <c r="H553" i="12"/>
  <c r="G553" i="12"/>
  <c r="F553" i="12"/>
  <c r="E553" i="12"/>
  <c r="D553" i="12"/>
  <c r="C553" i="12"/>
  <c r="B553" i="12"/>
  <c r="A553" i="12"/>
  <c r="N546" i="12"/>
  <c r="M546" i="12"/>
  <c r="L546" i="12"/>
  <c r="K546" i="12"/>
  <c r="J546" i="12"/>
  <c r="I546" i="12"/>
  <c r="G546" i="12"/>
  <c r="F546" i="12"/>
  <c r="E546" i="12"/>
  <c r="D546" i="12"/>
  <c r="C546" i="12"/>
  <c r="B546" i="12"/>
  <c r="A546" i="12"/>
  <c r="L539" i="12"/>
  <c r="K539" i="12"/>
  <c r="J539" i="12"/>
  <c r="I539" i="12"/>
  <c r="H539" i="12"/>
  <c r="G539" i="12"/>
  <c r="F539" i="12"/>
  <c r="E539" i="12"/>
  <c r="D539" i="12"/>
  <c r="C539" i="12"/>
  <c r="B539" i="12"/>
  <c r="A539" i="12"/>
  <c r="L532" i="12"/>
  <c r="K532" i="12"/>
  <c r="J532" i="12"/>
  <c r="I532" i="12"/>
  <c r="H532" i="12"/>
  <c r="G532" i="12"/>
  <c r="F532" i="12"/>
  <c r="E532" i="12"/>
  <c r="D532" i="12"/>
  <c r="C532" i="12"/>
  <c r="B532" i="12"/>
  <c r="A532" i="12"/>
  <c r="J525" i="12"/>
  <c r="I525" i="12"/>
  <c r="H525" i="12"/>
  <c r="G525" i="12"/>
  <c r="F525" i="12"/>
  <c r="E525" i="12"/>
  <c r="D525" i="12"/>
  <c r="C525" i="12"/>
  <c r="B525" i="12"/>
  <c r="A525" i="12"/>
  <c r="M514" i="12"/>
  <c r="L514" i="12"/>
  <c r="K514" i="12"/>
  <c r="J514" i="12"/>
  <c r="I514" i="12"/>
  <c r="H514" i="12"/>
  <c r="G514" i="12"/>
  <c r="F514" i="12"/>
  <c r="E514" i="12"/>
  <c r="D514" i="12"/>
  <c r="C514" i="12"/>
  <c r="B514" i="12"/>
  <c r="A514" i="12"/>
  <c r="M513" i="12"/>
  <c r="L513" i="12"/>
  <c r="K513" i="12"/>
  <c r="J513" i="12"/>
  <c r="I513" i="12"/>
  <c r="H513" i="12"/>
  <c r="G513" i="12"/>
  <c r="F513" i="12"/>
  <c r="E513" i="12"/>
  <c r="D513" i="12"/>
  <c r="C513" i="12"/>
  <c r="B513" i="12"/>
  <c r="A513" i="12"/>
  <c r="M505" i="12"/>
  <c r="L505" i="12"/>
  <c r="K505" i="12"/>
  <c r="J505" i="12"/>
  <c r="I505" i="12"/>
  <c r="H505" i="12"/>
  <c r="G505" i="12"/>
  <c r="F505" i="12"/>
  <c r="E505" i="12"/>
  <c r="D505" i="12"/>
  <c r="C505" i="12"/>
  <c r="B505" i="12"/>
  <c r="A505" i="12"/>
  <c r="M504" i="12"/>
  <c r="L504" i="12"/>
  <c r="K504" i="12"/>
  <c r="J504" i="12"/>
  <c r="I504" i="12"/>
  <c r="H504" i="12"/>
  <c r="G504" i="12"/>
  <c r="F504" i="12"/>
  <c r="E504" i="12"/>
  <c r="D504" i="12"/>
  <c r="C504" i="12"/>
  <c r="B504" i="12"/>
  <c r="A504" i="12"/>
  <c r="M496" i="12"/>
  <c r="L496" i="12"/>
  <c r="K496" i="12"/>
  <c r="J496" i="12"/>
  <c r="I496" i="12"/>
  <c r="H496" i="12"/>
  <c r="G496" i="12"/>
  <c r="F496" i="12"/>
  <c r="E496" i="12"/>
  <c r="D496" i="12"/>
  <c r="C496" i="12"/>
  <c r="B496" i="12"/>
  <c r="A496" i="12"/>
  <c r="M495" i="12"/>
  <c r="L495" i="12"/>
  <c r="K495" i="12"/>
  <c r="J495" i="12"/>
  <c r="I495" i="12"/>
  <c r="H495" i="12"/>
  <c r="G495" i="12"/>
  <c r="F495" i="12"/>
  <c r="E495" i="12"/>
  <c r="D495" i="12"/>
  <c r="C495" i="12"/>
  <c r="B495" i="12"/>
  <c r="A495" i="12"/>
  <c r="G487" i="12"/>
  <c r="F487" i="12"/>
  <c r="E487" i="12"/>
  <c r="D487" i="12"/>
  <c r="C487" i="12"/>
  <c r="B487" i="12"/>
  <c r="A487" i="12"/>
  <c r="G486" i="12"/>
  <c r="F486" i="12"/>
  <c r="E486" i="12"/>
  <c r="D486" i="12"/>
  <c r="C486" i="12"/>
  <c r="B486" i="12"/>
  <c r="A486" i="12"/>
  <c r="G485" i="12"/>
  <c r="F485" i="12"/>
  <c r="E485" i="12"/>
  <c r="D485" i="12"/>
  <c r="C485" i="12"/>
  <c r="B485" i="12"/>
  <c r="A485" i="12"/>
  <c r="G484" i="12"/>
  <c r="F484" i="12"/>
  <c r="E484" i="12"/>
  <c r="D484" i="12"/>
  <c r="C484" i="12"/>
  <c r="B484" i="12"/>
  <c r="A484" i="12"/>
  <c r="G483" i="12"/>
  <c r="F483" i="12"/>
  <c r="E483" i="12"/>
  <c r="D483" i="12"/>
  <c r="C483" i="12"/>
  <c r="B483" i="12"/>
  <c r="A483" i="12"/>
  <c r="G482" i="12"/>
  <c r="F482" i="12"/>
  <c r="E482" i="12"/>
  <c r="D482" i="12"/>
  <c r="C482" i="12"/>
  <c r="B482" i="12"/>
  <c r="A482" i="12"/>
  <c r="G481" i="12"/>
  <c r="F481" i="12"/>
  <c r="E481" i="12"/>
  <c r="D481" i="12"/>
  <c r="C481" i="12"/>
  <c r="B481" i="12"/>
  <c r="A481" i="12"/>
  <c r="G480" i="12"/>
  <c r="F480" i="12"/>
  <c r="E480" i="12"/>
  <c r="D480" i="12"/>
  <c r="C480" i="12"/>
  <c r="B480" i="12"/>
  <c r="A480" i="12"/>
  <c r="G479" i="12"/>
  <c r="F479" i="12"/>
  <c r="E479" i="12"/>
  <c r="D479" i="12"/>
  <c r="C479" i="12"/>
  <c r="B479" i="12"/>
  <c r="A479" i="12"/>
  <c r="G478" i="12"/>
  <c r="F478" i="12"/>
  <c r="E478" i="12"/>
  <c r="D478" i="12"/>
  <c r="C478" i="12"/>
  <c r="B478" i="12"/>
  <c r="A478" i="12"/>
  <c r="G477" i="12"/>
  <c r="F477" i="12"/>
  <c r="E477" i="12"/>
  <c r="D477" i="12"/>
  <c r="C477" i="12"/>
  <c r="B477" i="12"/>
  <c r="A477" i="12"/>
  <c r="G476" i="12"/>
  <c r="F476" i="12"/>
  <c r="E476" i="12"/>
  <c r="D476" i="12"/>
  <c r="C476" i="12"/>
  <c r="B476" i="12"/>
  <c r="A476" i="12"/>
  <c r="G475" i="12"/>
  <c r="F475" i="12"/>
  <c r="E475" i="12"/>
  <c r="D475" i="12"/>
  <c r="C475" i="12"/>
  <c r="B475" i="12"/>
  <c r="A475" i="12"/>
  <c r="G474" i="12"/>
  <c r="F474" i="12"/>
  <c r="E474" i="12"/>
  <c r="D474" i="12"/>
  <c r="C474" i="12"/>
  <c r="B474" i="12"/>
  <c r="A474" i="12"/>
  <c r="G473" i="12"/>
  <c r="F473" i="12"/>
  <c r="E473" i="12"/>
  <c r="D473" i="12"/>
  <c r="C473" i="12"/>
  <c r="B473" i="12"/>
  <c r="A473" i="12"/>
  <c r="G472" i="12"/>
  <c r="F472" i="12"/>
  <c r="E472" i="12"/>
  <c r="D472" i="12"/>
  <c r="C472" i="12"/>
  <c r="B472" i="12"/>
  <c r="A472" i="12"/>
  <c r="G471" i="12"/>
  <c r="F471" i="12"/>
  <c r="E471" i="12"/>
  <c r="D471" i="12"/>
  <c r="C471" i="12"/>
  <c r="B471" i="12"/>
  <c r="A471" i="12"/>
  <c r="G470" i="12"/>
  <c r="F470" i="12"/>
  <c r="E470" i="12"/>
  <c r="D470" i="12"/>
  <c r="C470" i="12"/>
  <c r="B470" i="12"/>
  <c r="A470" i="12"/>
  <c r="M461" i="12"/>
  <c r="L461" i="12"/>
  <c r="K461" i="12"/>
  <c r="J461" i="12"/>
  <c r="I461" i="12"/>
  <c r="H461" i="12"/>
  <c r="G461" i="12"/>
  <c r="F461" i="12"/>
  <c r="E461" i="12"/>
  <c r="D461" i="12"/>
  <c r="C461" i="12"/>
  <c r="B461" i="12"/>
  <c r="A461" i="12"/>
  <c r="N454" i="12"/>
  <c r="M454" i="12"/>
  <c r="L454" i="12"/>
  <c r="K454" i="12"/>
  <c r="J454" i="12"/>
  <c r="I454" i="12"/>
  <c r="H454" i="12"/>
  <c r="G454" i="12"/>
  <c r="F454" i="12"/>
  <c r="E454" i="12"/>
  <c r="D454" i="12"/>
  <c r="C454" i="12"/>
  <c r="B454" i="12"/>
  <c r="A454" i="12"/>
  <c r="L446" i="12"/>
  <c r="K446" i="12"/>
  <c r="J446" i="12"/>
  <c r="I446" i="12"/>
  <c r="H446" i="12"/>
  <c r="G446" i="12"/>
  <c r="F446" i="12"/>
  <c r="E446" i="12"/>
  <c r="D446" i="12"/>
  <c r="C446" i="12"/>
  <c r="B446" i="12"/>
  <c r="A446" i="12"/>
  <c r="L438" i="12"/>
  <c r="K438" i="12"/>
  <c r="J438" i="12"/>
  <c r="I438" i="12"/>
  <c r="H438" i="12"/>
  <c r="G438" i="12"/>
  <c r="F438" i="12"/>
  <c r="E438" i="12"/>
  <c r="D438" i="12"/>
  <c r="C438" i="12"/>
  <c r="B438" i="12"/>
  <c r="A438" i="12"/>
  <c r="N430" i="12"/>
  <c r="M430" i="12"/>
  <c r="L430" i="12"/>
  <c r="K430" i="12"/>
  <c r="J430" i="12"/>
  <c r="I430" i="12"/>
  <c r="H430" i="12"/>
  <c r="G430" i="12"/>
  <c r="F430" i="12"/>
  <c r="E430" i="12"/>
  <c r="D430" i="12"/>
  <c r="C430" i="12"/>
  <c r="B430" i="12"/>
  <c r="A430" i="12"/>
  <c r="N429" i="12"/>
  <c r="M429" i="12"/>
  <c r="L429" i="12"/>
  <c r="K429" i="12"/>
  <c r="J429" i="12"/>
  <c r="I429" i="12"/>
  <c r="H429" i="12"/>
  <c r="G429" i="12"/>
  <c r="F429" i="12"/>
  <c r="E429" i="12"/>
  <c r="D429" i="12"/>
  <c r="C429" i="12"/>
  <c r="B429" i="12"/>
  <c r="A429" i="12"/>
  <c r="L421" i="12"/>
  <c r="K421" i="12"/>
  <c r="J421" i="12"/>
  <c r="I421" i="12"/>
  <c r="H421" i="12"/>
  <c r="G421" i="12"/>
  <c r="F421" i="12"/>
  <c r="E421" i="12"/>
  <c r="D421" i="12"/>
  <c r="C421" i="12"/>
  <c r="B421" i="12"/>
  <c r="A421" i="12"/>
  <c r="L413" i="12"/>
  <c r="K413" i="12"/>
  <c r="J413" i="12"/>
  <c r="I413" i="12"/>
  <c r="H413" i="12"/>
  <c r="G413" i="12"/>
  <c r="F413" i="12"/>
  <c r="E413" i="12"/>
  <c r="D413" i="12"/>
  <c r="C413" i="12"/>
  <c r="B413" i="12"/>
  <c r="A413" i="12"/>
  <c r="J405" i="12"/>
  <c r="I405" i="12"/>
  <c r="H405" i="12"/>
  <c r="G405" i="12"/>
  <c r="F405" i="12"/>
  <c r="E405" i="12"/>
  <c r="D405" i="12"/>
  <c r="C405" i="12"/>
  <c r="B405" i="12"/>
  <c r="A405" i="12"/>
  <c r="J392" i="12"/>
  <c r="I392" i="12"/>
  <c r="H392" i="12"/>
  <c r="G392" i="12"/>
  <c r="F392" i="12"/>
  <c r="E392" i="12"/>
  <c r="D392" i="12"/>
  <c r="C392" i="12"/>
  <c r="B392" i="12"/>
  <c r="A392" i="12"/>
  <c r="N382" i="12"/>
  <c r="M382" i="12"/>
  <c r="L382" i="12"/>
  <c r="K382" i="12"/>
  <c r="J382" i="12"/>
  <c r="I382" i="12"/>
  <c r="H382" i="12"/>
  <c r="G382" i="12"/>
  <c r="F382" i="12"/>
  <c r="E382" i="12"/>
  <c r="D382" i="12"/>
  <c r="C382" i="12"/>
  <c r="B382" i="12"/>
  <c r="A382" i="12"/>
  <c r="E373" i="12"/>
  <c r="D373" i="12"/>
  <c r="C373" i="12"/>
  <c r="B373" i="12"/>
  <c r="A373" i="12"/>
  <c r="D364" i="12"/>
  <c r="C364" i="12"/>
  <c r="B364" i="12"/>
  <c r="A364" i="12"/>
  <c r="N352" i="12"/>
  <c r="D352" i="12"/>
  <c r="C352" i="12"/>
  <c r="B352" i="12"/>
  <c r="A352" i="12"/>
  <c r="D343" i="12"/>
  <c r="C343" i="12"/>
  <c r="B343" i="12"/>
  <c r="A343" i="12"/>
  <c r="M335" i="12"/>
  <c r="L335" i="12"/>
  <c r="K335" i="12"/>
  <c r="J335" i="12"/>
  <c r="I335" i="12"/>
  <c r="H335" i="12"/>
  <c r="G335" i="12"/>
  <c r="F335" i="12"/>
  <c r="E335" i="12"/>
  <c r="D335" i="12"/>
  <c r="C335" i="12"/>
  <c r="B335" i="12"/>
  <c r="A335" i="12"/>
  <c r="M327" i="12"/>
  <c r="L327" i="12"/>
  <c r="K327" i="12"/>
  <c r="J327" i="12"/>
  <c r="I327" i="12"/>
  <c r="H327" i="12"/>
  <c r="G327" i="12"/>
  <c r="F327" i="12"/>
  <c r="E327" i="12"/>
  <c r="D327" i="12"/>
  <c r="C327" i="12"/>
  <c r="B327" i="12"/>
  <c r="A327" i="12"/>
  <c r="M326" i="12"/>
  <c r="L326" i="12"/>
  <c r="K326" i="12"/>
  <c r="J326" i="12"/>
  <c r="I326" i="12"/>
  <c r="H326" i="12"/>
  <c r="G326" i="12"/>
  <c r="F326" i="12"/>
  <c r="E326" i="12"/>
  <c r="D326" i="12"/>
  <c r="C326" i="12"/>
  <c r="B326" i="12"/>
  <c r="A326" i="12"/>
  <c r="M324" i="12"/>
  <c r="L324" i="12"/>
  <c r="K324" i="12"/>
  <c r="J324" i="12"/>
  <c r="I324" i="12"/>
  <c r="H324" i="12"/>
  <c r="G324" i="12"/>
  <c r="F324" i="12"/>
  <c r="E324" i="12"/>
  <c r="D324" i="12"/>
  <c r="C324" i="12"/>
  <c r="B324" i="12"/>
  <c r="A324" i="12"/>
  <c r="F315" i="12"/>
  <c r="E315" i="12"/>
  <c r="D315" i="12"/>
  <c r="C315" i="12"/>
  <c r="B315" i="12"/>
  <c r="A315" i="12"/>
  <c r="D304" i="12"/>
  <c r="C304" i="12"/>
  <c r="B304" i="12"/>
  <c r="A304" i="12"/>
  <c r="D303" i="12"/>
  <c r="C303" i="12"/>
  <c r="B303" i="12"/>
  <c r="A303" i="12"/>
  <c r="D302" i="12"/>
  <c r="C302" i="12"/>
  <c r="B302" i="12"/>
  <c r="A302" i="12"/>
  <c r="D301" i="12"/>
  <c r="C301" i="12"/>
  <c r="B301" i="12"/>
  <c r="A301" i="12"/>
  <c r="M292" i="12"/>
  <c r="L292" i="12"/>
  <c r="K292" i="12"/>
  <c r="J292" i="12"/>
  <c r="I292" i="12"/>
  <c r="H292" i="12"/>
  <c r="G292" i="12"/>
  <c r="F292" i="12"/>
  <c r="E292" i="12"/>
  <c r="D292" i="12"/>
  <c r="C292" i="12"/>
  <c r="B292" i="12"/>
  <c r="A292" i="12"/>
  <c r="M291" i="12"/>
  <c r="L291" i="12"/>
  <c r="K291" i="12"/>
  <c r="J291" i="12"/>
  <c r="I291" i="12"/>
  <c r="H291" i="12"/>
  <c r="G291" i="12"/>
  <c r="F291" i="12"/>
  <c r="E291" i="12"/>
  <c r="D291" i="12"/>
  <c r="C291" i="12"/>
  <c r="B291" i="12"/>
  <c r="A291" i="12"/>
  <c r="M290" i="12"/>
  <c r="L290" i="12"/>
  <c r="K290" i="12"/>
  <c r="J290" i="12"/>
  <c r="I290" i="12"/>
  <c r="H290" i="12"/>
  <c r="G290" i="12"/>
  <c r="F290" i="12"/>
  <c r="E290" i="12"/>
  <c r="D290" i="12"/>
  <c r="C290" i="12"/>
  <c r="B290" i="12"/>
  <c r="A290" i="12"/>
  <c r="M289" i="12"/>
  <c r="L289" i="12"/>
  <c r="K289" i="12"/>
  <c r="J289" i="12"/>
  <c r="I289" i="12"/>
  <c r="H289" i="12"/>
  <c r="G289" i="12"/>
  <c r="F289" i="12"/>
  <c r="E289" i="12"/>
  <c r="D289" i="12"/>
  <c r="C289" i="12"/>
  <c r="B289" i="12"/>
  <c r="A289" i="12"/>
  <c r="D281" i="12"/>
  <c r="C281" i="12"/>
  <c r="B281" i="12"/>
  <c r="A281" i="12"/>
  <c r="D280" i="12"/>
  <c r="C280" i="12"/>
  <c r="B280" i="12"/>
  <c r="A280" i="12"/>
  <c r="D279" i="12"/>
  <c r="C279" i="12"/>
  <c r="B279" i="12"/>
  <c r="A279" i="12"/>
  <c r="D278" i="12"/>
  <c r="C278" i="12"/>
  <c r="B278" i="12"/>
  <c r="A278" i="12"/>
  <c r="M259" i="12"/>
  <c r="L259" i="12"/>
  <c r="K259" i="12"/>
  <c r="J259" i="12"/>
  <c r="I259" i="12"/>
  <c r="H259" i="12"/>
  <c r="G259" i="12"/>
  <c r="F259" i="12"/>
  <c r="E259" i="12"/>
  <c r="D259" i="12"/>
  <c r="C259" i="12"/>
  <c r="B259" i="12"/>
  <c r="A259" i="12"/>
  <c r="M258" i="12"/>
  <c r="L258" i="12"/>
  <c r="K258" i="12"/>
  <c r="J258" i="12"/>
  <c r="I258" i="12"/>
  <c r="H258" i="12"/>
  <c r="G258" i="12"/>
  <c r="F258" i="12"/>
  <c r="E258" i="12"/>
  <c r="D258" i="12"/>
  <c r="C258" i="12"/>
  <c r="B258" i="12"/>
  <c r="A258" i="12"/>
  <c r="M257" i="12"/>
  <c r="L257" i="12"/>
  <c r="K257" i="12"/>
  <c r="J257" i="12"/>
  <c r="I257" i="12"/>
  <c r="H257" i="12"/>
  <c r="G257" i="12"/>
  <c r="F257" i="12"/>
  <c r="E257" i="12"/>
  <c r="D257" i="12"/>
  <c r="C257" i="12"/>
  <c r="B257" i="12"/>
  <c r="A257" i="12"/>
  <c r="M256" i="12"/>
  <c r="L256" i="12"/>
  <c r="K256" i="12"/>
  <c r="J256" i="12"/>
  <c r="I256" i="12"/>
  <c r="H256" i="12"/>
  <c r="G256" i="12"/>
  <c r="F256" i="12"/>
  <c r="E256" i="12"/>
  <c r="D256" i="12"/>
  <c r="C256" i="12"/>
  <c r="B256" i="12"/>
  <c r="A256" i="12"/>
  <c r="M247" i="12"/>
  <c r="L247" i="12"/>
  <c r="K247" i="12"/>
  <c r="J247" i="12"/>
  <c r="I247" i="12"/>
  <c r="H247" i="12"/>
  <c r="G247" i="12"/>
  <c r="F247" i="12"/>
  <c r="E247" i="12"/>
  <c r="D247" i="12"/>
  <c r="C247" i="12"/>
  <c r="B247" i="12"/>
  <c r="A247" i="12"/>
  <c r="M246" i="12"/>
  <c r="L246" i="12"/>
  <c r="K246" i="12"/>
  <c r="J246" i="12"/>
  <c r="I246" i="12"/>
  <c r="H246" i="12"/>
  <c r="G246" i="12"/>
  <c r="F246" i="12"/>
  <c r="E246" i="12"/>
  <c r="D246" i="12"/>
  <c r="C246" i="12"/>
  <c r="B246" i="12"/>
  <c r="A246" i="12"/>
  <c r="M245" i="12"/>
  <c r="L245" i="12"/>
  <c r="K245" i="12"/>
  <c r="J245" i="12"/>
  <c r="I245" i="12"/>
  <c r="H245" i="12"/>
  <c r="G245" i="12"/>
  <c r="F245" i="12"/>
  <c r="E245" i="12"/>
  <c r="D245" i="12"/>
  <c r="C245" i="12"/>
  <c r="B245" i="12"/>
  <c r="A245" i="12"/>
  <c r="M244" i="12"/>
  <c r="L244" i="12"/>
  <c r="K244" i="12"/>
  <c r="J244" i="12"/>
  <c r="I244" i="12"/>
  <c r="H244" i="12"/>
  <c r="G244" i="12"/>
  <c r="F244" i="12"/>
  <c r="E244" i="12"/>
  <c r="D244" i="12"/>
  <c r="C244" i="12"/>
  <c r="B244" i="12"/>
  <c r="A244" i="12"/>
  <c r="L235" i="12"/>
  <c r="K235" i="12"/>
  <c r="J235" i="12"/>
  <c r="I235" i="12"/>
  <c r="H235" i="12"/>
  <c r="G235" i="12"/>
  <c r="F235" i="12"/>
  <c r="E235" i="12"/>
  <c r="D235" i="12"/>
  <c r="C235" i="12"/>
  <c r="B235" i="12"/>
  <c r="A235" i="12"/>
  <c r="L234" i="12"/>
  <c r="K234" i="12"/>
  <c r="J234" i="12"/>
  <c r="I234" i="12"/>
  <c r="H234" i="12"/>
  <c r="G234" i="12"/>
  <c r="F234" i="12"/>
  <c r="E234" i="12"/>
  <c r="D234" i="12"/>
  <c r="C234" i="12"/>
  <c r="B234" i="12"/>
  <c r="A234" i="12"/>
  <c r="L233" i="12"/>
  <c r="K233" i="12"/>
  <c r="J233" i="12"/>
  <c r="I233" i="12"/>
  <c r="H233" i="12"/>
  <c r="G233" i="12"/>
  <c r="F233" i="12"/>
  <c r="E233" i="12"/>
  <c r="D233" i="12"/>
  <c r="C233" i="12"/>
  <c r="B233" i="12"/>
  <c r="A233" i="12"/>
  <c r="F232" i="12"/>
  <c r="E232" i="12"/>
  <c r="D232" i="12"/>
  <c r="C232" i="12"/>
  <c r="B232" i="12"/>
  <c r="A232" i="12"/>
  <c r="L223" i="12"/>
  <c r="K223" i="12"/>
  <c r="J223" i="12"/>
  <c r="I223" i="12"/>
  <c r="H223" i="12"/>
  <c r="G223" i="12"/>
  <c r="F223" i="12"/>
  <c r="E223" i="12"/>
  <c r="D223" i="12"/>
  <c r="C223" i="12"/>
  <c r="B223" i="12"/>
  <c r="A223" i="12"/>
  <c r="L222" i="12"/>
  <c r="K222" i="12"/>
  <c r="J222" i="12"/>
  <c r="I222" i="12"/>
  <c r="H222" i="12"/>
  <c r="G222" i="12"/>
  <c r="F222" i="12"/>
  <c r="E222" i="12"/>
  <c r="D222" i="12"/>
  <c r="C222" i="12"/>
  <c r="B222" i="12"/>
  <c r="A222" i="12"/>
  <c r="L221" i="12"/>
  <c r="K221" i="12"/>
  <c r="J221" i="12"/>
  <c r="I221" i="12"/>
  <c r="H221" i="12"/>
  <c r="G221" i="12"/>
  <c r="F221" i="12"/>
  <c r="E221" i="12"/>
  <c r="D221" i="12"/>
  <c r="C221" i="12"/>
  <c r="B221" i="12"/>
  <c r="A221" i="12"/>
  <c r="L220" i="12"/>
  <c r="K220" i="12"/>
  <c r="J220" i="12"/>
  <c r="I220" i="12"/>
  <c r="H220" i="12"/>
  <c r="G220" i="12"/>
  <c r="F220" i="12"/>
  <c r="E220" i="12"/>
  <c r="D220" i="12"/>
  <c r="C220" i="12"/>
  <c r="B220" i="12"/>
  <c r="A220" i="12"/>
  <c r="L211" i="12"/>
  <c r="K211" i="12"/>
  <c r="J211" i="12"/>
  <c r="I211" i="12"/>
  <c r="H211" i="12"/>
  <c r="G211" i="12"/>
  <c r="F211" i="12"/>
  <c r="E211" i="12"/>
  <c r="D211" i="12"/>
  <c r="C211" i="12"/>
  <c r="B211" i="12"/>
  <c r="A211" i="12"/>
  <c r="L210" i="12"/>
  <c r="K210" i="12"/>
  <c r="J210" i="12"/>
  <c r="I210" i="12"/>
  <c r="H210" i="12"/>
  <c r="G210" i="12"/>
  <c r="F210" i="12"/>
  <c r="E210" i="12"/>
  <c r="D210" i="12"/>
  <c r="C210" i="12"/>
  <c r="B210" i="12"/>
  <c r="A210" i="12"/>
  <c r="L209" i="12"/>
  <c r="K209" i="12"/>
  <c r="J209" i="12"/>
  <c r="I209" i="12"/>
  <c r="H209" i="12"/>
  <c r="G209" i="12"/>
  <c r="F209" i="12"/>
  <c r="E209" i="12"/>
  <c r="D209" i="12"/>
  <c r="C209" i="12"/>
  <c r="B209" i="12"/>
  <c r="A209" i="12"/>
  <c r="L208" i="12"/>
  <c r="K208" i="12"/>
  <c r="J208" i="12"/>
  <c r="I208" i="12"/>
  <c r="H208" i="12"/>
  <c r="G208" i="12"/>
  <c r="F208" i="12"/>
  <c r="E208" i="12"/>
  <c r="D208" i="12"/>
  <c r="C208" i="12"/>
  <c r="B208" i="12"/>
  <c r="A208" i="12"/>
  <c r="L199" i="12"/>
  <c r="K199" i="12"/>
  <c r="J199" i="12"/>
  <c r="I199" i="12"/>
  <c r="H199" i="12"/>
  <c r="G199" i="12"/>
  <c r="F199" i="12"/>
  <c r="E199" i="12"/>
  <c r="D199" i="12"/>
  <c r="C199" i="12"/>
  <c r="B199" i="12"/>
  <c r="A199" i="12"/>
  <c r="L198" i="12"/>
  <c r="K198" i="12"/>
  <c r="J198" i="12"/>
  <c r="I198" i="12"/>
  <c r="H198" i="12"/>
  <c r="G198" i="12"/>
  <c r="F198" i="12"/>
  <c r="E198" i="12"/>
  <c r="D198" i="12"/>
  <c r="C198" i="12"/>
  <c r="B198" i="12"/>
  <c r="A198" i="12"/>
  <c r="L197" i="12"/>
  <c r="K197" i="12"/>
  <c r="J197" i="12"/>
  <c r="I197" i="12"/>
  <c r="H197" i="12"/>
  <c r="G197" i="12"/>
  <c r="F197" i="12"/>
  <c r="E197" i="12"/>
  <c r="D197" i="12"/>
  <c r="C197" i="12"/>
  <c r="B197" i="12"/>
  <c r="A197" i="12"/>
  <c r="F196" i="12"/>
  <c r="E196" i="12"/>
  <c r="D196" i="12"/>
  <c r="C196" i="12"/>
  <c r="B196" i="12"/>
  <c r="A196" i="12"/>
  <c r="H188" i="12"/>
  <c r="H187" i="12"/>
  <c r="H186" i="12"/>
  <c r="H185" i="12"/>
  <c r="N177" i="12"/>
  <c r="M177" i="12"/>
  <c r="L177" i="12"/>
  <c r="K177" i="12"/>
  <c r="J177" i="12"/>
  <c r="I177" i="12"/>
  <c r="H177" i="12"/>
  <c r="G177" i="12"/>
  <c r="F177" i="12"/>
  <c r="E177" i="12"/>
  <c r="D177" i="12"/>
  <c r="C177" i="12"/>
  <c r="B177" i="12"/>
  <c r="A177" i="12"/>
  <c r="N176" i="12"/>
  <c r="M176" i="12"/>
  <c r="L176" i="12"/>
  <c r="K176" i="12"/>
  <c r="J176" i="12"/>
  <c r="I176" i="12"/>
  <c r="H176" i="12"/>
  <c r="G176" i="12"/>
  <c r="F176" i="12"/>
  <c r="E176" i="12"/>
  <c r="D176" i="12"/>
  <c r="C176" i="12"/>
  <c r="B176" i="12"/>
  <c r="A176" i="12"/>
  <c r="N175" i="12"/>
  <c r="M175" i="12"/>
  <c r="L175" i="12"/>
  <c r="K175" i="12"/>
  <c r="J175" i="12"/>
  <c r="I175" i="12"/>
  <c r="H175" i="12"/>
  <c r="G175" i="12"/>
  <c r="F175" i="12"/>
  <c r="E175" i="12"/>
  <c r="D175" i="12"/>
  <c r="C175" i="12"/>
  <c r="B175" i="12"/>
  <c r="A175" i="12"/>
  <c r="N174" i="12"/>
  <c r="M174" i="12"/>
  <c r="L174" i="12"/>
  <c r="K174" i="12"/>
  <c r="J174" i="12"/>
  <c r="I174" i="12"/>
  <c r="H174" i="12"/>
  <c r="G174" i="12"/>
  <c r="F174" i="12"/>
  <c r="E174" i="12"/>
  <c r="D174" i="12"/>
  <c r="C174" i="12"/>
  <c r="B174" i="12"/>
  <c r="A174" i="12"/>
  <c r="M165" i="12"/>
  <c r="L165" i="12"/>
  <c r="K165" i="12"/>
  <c r="J165" i="12"/>
  <c r="I165" i="12"/>
  <c r="H165" i="12"/>
  <c r="G165" i="12"/>
  <c r="F165" i="12"/>
  <c r="E165" i="12"/>
  <c r="D165" i="12"/>
  <c r="C165" i="12"/>
  <c r="B165" i="12"/>
  <c r="A165" i="12"/>
  <c r="M164" i="12"/>
  <c r="L164" i="12"/>
  <c r="K164" i="12"/>
  <c r="J164" i="12"/>
  <c r="I164" i="12"/>
  <c r="H164" i="12"/>
  <c r="G164" i="12"/>
  <c r="F164" i="12"/>
  <c r="E164" i="12"/>
  <c r="D164" i="12"/>
  <c r="C164" i="12"/>
  <c r="B164" i="12"/>
  <c r="A164" i="12"/>
  <c r="M163" i="12"/>
  <c r="L163" i="12"/>
  <c r="K163" i="12"/>
  <c r="J163" i="12"/>
  <c r="I163" i="12"/>
  <c r="H163" i="12"/>
  <c r="G163" i="12"/>
  <c r="F163" i="12"/>
  <c r="E163" i="12"/>
  <c r="D163" i="12"/>
  <c r="C163" i="12"/>
  <c r="B163" i="12"/>
  <c r="A163" i="12"/>
  <c r="M162" i="12"/>
  <c r="L162" i="12"/>
  <c r="K162" i="12"/>
  <c r="J162" i="12"/>
  <c r="I162" i="12"/>
  <c r="H162" i="12"/>
  <c r="G162" i="12"/>
  <c r="F162" i="12"/>
  <c r="E162" i="12"/>
  <c r="D162" i="12"/>
  <c r="C162" i="12"/>
  <c r="B162" i="12"/>
  <c r="A162" i="12"/>
  <c r="D150" i="12"/>
  <c r="C150" i="12"/>
  <c r="B150" i="12"/>
  <c r="A150" i="12"/>
  <c r="D149" i="12"/>
  <c r="C149" i="12"/>
  <c r="B149" i="12"/>
  <c r="A149" i="12"/>
  <c r="D148" i="12"/>
  <c r="C148" i="12"/>
  <c r="B148" i="12"/>
  <c r="A148" i="12"/>
  <c r="D147" i="12"/>
  <c r="C147" i="12"/>
  <c r="B147" i="12"/>
  <c r="A147" i="12"/>
  <c r="D146" i="12"/>
  <c r="C146" i="12"/>
  <c r="B146" i="12"/>
  <c r="A146" i="12"/>
  <c r="D145" i="12"/>
  <c r="C145" i="12"/>
  <c r="B145" i="12"/>
  <c r="A145" i="12"/>
  <c r="D144" i="12"/>
  <c r="C144" i="12"/>
  <c r="B144" i="12"/>
  <c r="A144" i="12"/>
  <c r="D143" i="12"/>
  <c r="C143" i="12"/>
  <c r="B143" i="12"/>
  <c r="A143" i="12"/>
  <c r="D142" i="12"/>
  <c r="C142" i="12"/>
  <c r="B142" i="12"/>
  <c r="A142" i="12"/>
  <c r="D141" i="12"/>
  <c r="C141" i="12"/>
  <c r="B141" i="12"/>
  <c r="A141" i="12"/>
  <c r="D140" i="12"/>
  <c r="C140" i="12"/>
  <c r="B140" i="12"/>
  <c r="A140" i="12"/>
  <c r="D139" i="12"/>
  <c r="C139" i="12"/>
  <c r="B139" i="12"/>
  <c r="A139" i="12"/>
  <c r="D138" i="12"/>
  <c r="C138" i="12"/>
  <c r="B138" i="12"/>
  <c r="A138" i="12"/>
  <c r="D119" i="12"/>
  <c r="C119" i="12"/>
  <c r="B119" i="12"/>
  <c r="A119" i="12"/>
  <c r="D118" i="12"/>
  <c r="C118" i="12"/>
  <c r="B118" i="12"/>
  <c r="A118" i="12"/>
  <c r="D117" i="12"/>
  <c r="C117" i="12"/>
  <c r="B117" i="12"/>
  <c r="A117" i="12"/>
  <c r="D116" i="12"/>
  <c r="C116" i="12"/>
  <c r="B116" i="12"/>
  <c r="A116" i="12"/>
  <c r="D115" i="12"/>
  <c r="C115" i="12"/>
  <c r="B115" i="12"/>
  <c r="A115" i="12"/>
  <c r="M107" i="12"/>
  <c r="L107" i="12"/>
  <c r="K107" i="12"/>
  <c r="J107" i="12"/>
  <c r="I107" i="12"/>
  <c r="H107" i="12"/>
  <c r="G107" i="12"/>
  <c r="F107" i="12"/>
  <c r="E107" i="12"/>
  <c r="D107" i="12"/>
  <c r="C107" i="12"/>
  <c r="B107" i="12"/>
  <c r="A107" i="12"/>
  <c r="M106" i="12"/>
  <c r="L106" i="12"/>
  <c r="K106" i="12"/>
  <c r="J106" i="12"/>
  <c r="I106" i="12"/>
  <c r="H106" i="12"/>
  <c r="G106" i="12"/>
  <c r="F106" i="12"/>
  <c r="E106" i="12"/>
  <c r="D106" i="12"/>
  <c r="C106" i="12"/>
  <c r="B106" i="12"/>
  <c r="A106" i="12"/>
  <c r="M105" i="12"/>
  <c r="L105" i="12"/>
  <c r="K105" i="12"/>
  <c r="J105" i="12"/>
  <c r="I105" i="12"/>
  <c r="H105" i="12"/>
  <c r="G105" i="12"/>
  <c r="F105" i="12"/>
  <c r="E105" i="12"/>
  <c r="D105" i="12"/>
  <c r="C105" i="12"/>
  <c r="B105" i="12"/>
  <c r="A105" i="12"/>
  <c r="M104" i="12"/>
  <c r="L104" i="12"/>
  <c r="K104" i="12"/>
  <c r="J104" i="12"/>
  <c r="I104" i="12"/>
  <c r="H104" i="12"/>
  <c r="G104" i="12"/>
  <c r="F104" i="12"/>
  <c r="E104" i="12"/>
  <c r="D104" i="12"/>
  <c r="C104" i="12"/>
  <c r="B104" i="12"/>
  <c r="A104" i="12"/>
  <c r="M103" i="12"/>
  <c r="L103" i="12"/>
  <c r="K103" i="12"/>
  <c r="J103" i="12"/>
  <c r="I103" i="12"/>
  <c r="H103" i="12"/>
  <c r="G103" i="12"/>
  <c r="F103" i="12"/>
  <c r="E103" i="12"/>
  <c r="D103" i="12"/>
  <c r="C103" i="12"/>
  <c r="B103" i="12"/>
  <c r="A103" i="12"/>
  <c r="M102" i="12"/>
  <c r="L102" i="12"/>
  <c r="K102" i="12"/>
  <c r="J102" i="12"/>
  <c r="I102" i="12"/>
  <c r="H102" i="12"/>
  <c r="G102" i="12"/>
  <c r="F102" i="12"/>
  <c r="E102" i="12"/>
  <c r="D102" i="12"/>
  <c r="C102" i="12"/>
  <c r="B102" i="12"/>
  <c r="A102" i="12"/>
  <c r="M101" i="12"/>
  <c r="L101" i="12"/>
  <c r="K101" i="12"/>
  <c r="J101" i="12"/>
  <c r="I101" i="12"/>
  <c r="H101" i="12"/>
  <c r="G101" i="12"/>
  <c r="F101" i="12"/>
  <c r="E101" i="12"/>
  <c r="D101" i="12"/>
  <c r="C101" i="12"/>
  <c r="B101" i="12"/>
  <c r="A101" i="12"/>
  <c r="M100" i="12"/>
  <c r="L100" i="12"/>
  <c r="K100" i="12"/>
  <c r="J100" i="12"/>
  <c r="I100" i="12"/>
  <c r="H100" i="12"/>
  <c r="G100" i="12"/>
  <c r="F100" i="12"/>
  <c r="E100" i="12"/>
  <c r="D100" i="12"/>
  <c r="C100" i="12"/>
  <c r="B100" i="12"/>
  <c r="A100" i="12"/>
  <c r="M99" i="12"/>
  <c r="L99" i="12"/>
  <c r="K99" i="12"/>
  <c r="J99" i="12"/>
  <c r="I99" i="12"/>
  <c r="H99" i="12"/>
  <c r="G99" i="12"/>
  <c r="F99" i="12"/>
  <c r="E99" i="12"/>
  <c r="D99" i="12"/>
  <c r="C99" i="12"/>
  <c r="B99" i="12"/>
  <c r="A99" i="12"/>
  <c r="M98" i="12"/>
  <c r="L98" i="12"/>
  <c r="K98" i="12"/>
  <c r="J98" i="12"/>
  <c r="I98" i="12"/>
  <c r="H98" i="12"/>
  <c r="G98" i="12"/>
  <c r="F98" i="12"/>
  <c r="E98" i="12"/>
  <c r="D98" i="12"/>
  <c r="C98" i="12"/>
  <c r="B98" i="12"/>
  <c r="A98" i="12"/>
  <c r="M97" i="12"/>
  <c r="L97" i="12"/>
  <c r="K97" i="12"/>
  <c r="J97" i="12"/>
  <c r="I97" i="12"/>
  <c r="H97" i="12"/>
  <c r="G97" i="12"/>
  <c r="F97" i="12"/>
  <c r="E97" i="12"/>
  <c r="D97" i="12"/>
  <c r="C97" i="12"/>
  <c r="B97" i="12"/>
  <c r="A97" i="12"/>
  <c r="M96" i="12"/>
  <c r="L96" i="12"/>
  <c r="K96" i="12"/>
  <c r="J96" i="12"/>
  <c r="I96" i="12"/>
  <c r="H96" i="12"/>
  <c r="G96" i="12"/>
  <c r="F96" i="12"/>
  <c r="E96" i="12"/>
  <c r="D96" i="12"/>
  <c r="C96" i="12"/>
  <c r="B96" i="12"/>
  <c r="A96" i="12"/>
  <c r="M95" i="12"/>
  <c r="L95" i="12"/>
  <c r="K95" i="12"/>
  <c r="J95" i="12"/>
  <c r="I95" i="12"/>
  <c r="H95" i="12"/>
  <c r="G95" i="12"/>
  <c r="F95" i="12"/>
  <c r="E95" i="12"/>
  <c r="D95" i="12"/>
  <c r="C95" i="12"/>
  <c r="B95" i="12"/>
  <c r="A95" i="12"/>
  <c r="M94" i="12"/>
  <c r="L94" i="12"/>
  <c r="K94" i="12"/>
  <c r="J94" i="12"/>
  <c r="I94" i="12"/>
  <c r="H94" i="12"/>
  <c r="G94" i="12"/>
  <c r="F94" i="12"/>
  <c r="E94" i="12"/>
  <c r="D94" i="12"/>
  <c r="C94" i="12"/>
  <c r="B94" i="12"/>
  <c r="A94" i="12"/>
  <c r="M93" i="12"/>
  <c r="L93" i="12"/>
  <c r="K93" i="12"/>
  <c r="J93" i="12"/>
  <c r="I93" i="12"/>
  <c r="H93" i="12"/>
  <c r="G93" i="12"/>
  <c r="F93" i="12"/>
  <c r="E93" i="12"/>
  <c r="D93" i="12"/>
  <c r="C93" i="12"/>
  <c r="B93" i="12"/>
  <c r="A93" i="12"/>
  <c r="M84" i="12"/>
  <c r="L84" i="12"/>
  <c r="K84" i="12"/>
  <c r="J84" i="12"/>
  <c r="I84" i="12"/>
  <c r="H84" i="12"/>
  <c r="G84" i="12"/>
  <c r="F84" i="12"/>
  <c r="E84" i="12"/>
  <c r="D84" i="12"/>
  <c r="C84" i="12"/>
  <c r="B84" i="12"/>
  <c r="A84" i="12"/>
  <c r="M83" i="12"/>
  <c r="L83" i="12"/>
  <c r="K83" i="12"/>
  <c r="J83" i="12"/>
  <c r="I83" i="12"/>
  <c r="H83" i="12"/>
  <c r="G83" i="12"/>
  <c r="F83" i="12"/>
  <c r="E83" i="12"/>
  <c r="D83" i="12"/>
  <c r="C83" i="12"/>
  <c r="B83" i="12"/>
  <c r="A83" i="12"/>
  <c r="M82" i="12"/>
  <c r="L82" i="12"/>
  <c r="K82" i="12"/>
  <c r="J82" i="12"/>
  <c r="I82" i="12"/>
  <c r="H82" i="12"/>
  <c r="G82" i="12"/>
  <c r="F82" i="12"/>
  <c r="E82" i="12"/>
  <c r="D82" i="12"/>
  <c r="C82" i="12"/>
  <c r="B82" i="12"/>
  <c r="A82" i="12"/>
  <c r="M81" i="12"/>
  <c r="L81" i="12"/>
  <c r="K81" i="12"/>
  <c r="J81" i="12"/>
  <c r="I81" i="12"/>
  <c r="H81" i="12"/>
  <c r="G81" i="12"/>
  <c r="F81" i="12"/>
  <c r="E81" i="12"/>
  <c r="D81" i="12"/>
  <c r="C81" i="12"/>
  <c r="B81" i="12"/>
  <c r="A81" i="12"/>
  <c r="M80" i="12"/>
  <c r="L80" i="12"/>
  <c r="K80" i="12"/>
  <c r="J80" i="12"/>
  <c r="I80" i="12"/>
  <c r="H80" i="12"/>
  <c r="G80" i="12"/>
  <c r="F80" i="12"/>
  <c r="E80" i="12"/>
  <c r="D80" i="12"/>
  <c r="C80" i="12"/>
  <c r="B80" i="12"/>
  <c r="A80" i="12"/>
  <c r="M79" i="12"/>
  <c r="L79" i="12"/>
  <c r="K79" i="12"/>
  <c r="J79" i="12"/>
  <c r="I79" i="12"/>
  <c r="H79" i="12"/>
  <c r="G79" i="12"/>
  <c r="F79" i="12"/>
  <c r="E79" i="12"/>
  <c r="D79" i="12"/>
  <c r="C79" i="12"/>
  <c r="B79" i="12"/>
  <c r="A79" i="12"/>
  <c r="M78" i="12"/>
  <c r="L78" i="12"/>
  <c r="K78" i="12"/>
  <c r="J78" i="12"/>
  <c r="I78" i="12"/>
  <c r="H78" i="12"/>
  <c r="G78" i="12"/>
  <c r="F78" i="12"/>
  <c r="E78" i="12"/>
  <c r="D78" i="12"/>
  <c r="C78" i="12"/>
  <c r="B78" i="12"/>
  <c r="A78" i="12"/>
  <c r="M77" i="12"/>
  <c r="L77" i="12"/>
  <c r="K77" i="12"/>
  <c r="J77" i="12"/>
  <c r="I77" i="12"/>
  <c r="H77" i="12"/>
  <c r="G77" i="12"/>
  <c r="F77" i="12"/>
  <c r="E77" i="12"/>
  <c r="D77" i="12"/>
  <c r="C77" i="12"/>
  <c r="B77" i="12"/>
  <c r="A77" i="12"/>
  <c r="M76" i="12"/>
  <c r="L76" i="12"/>
  <c r="K76" i="12"/>
  <c r="J76" i="12"/>
  <c r="I76" i="12"/>
  <c r="H76" i="12"/>
  <c r="G76" i="12"/>
  <c r="F76" i="12"/>
  <c r="E76" i="12"/>
  <c r="D76" i="12"/>
  <c r="C76" i="12"/>
  <c r="B76" i="12"/>
  <c r="A76" i="12"/>
  <c r="M75" i="12"/>
  <c r="L75" i="12"/>
  <c r="K75" i="12"/>
  <c r="J75" i="12"/>
  <c r="I75" i="12"/>
  <c r="H75" i="12"/>
  <c r="G75" i="12"/>
  <c r="F75" i="12"/>
  <c r="E75" i="12"/>
  <c r="D75" i="12"/>
  <c r="C75" i="12"/>
  <c r="B75" i="12"/>
  <c r="A75" i="12"/>
  <c r="M74" i="12"/>
  <c r="L74" i="12"/>
  <c r="K74" i="12"/>
  <c r="J74" i="12"/>
  <c r="I74" i="12"/>
  <c r="H74" i="12"/>
  <c r="G74" i="12"/>
  <c r="F74" i="12"/>
  <c r="E74" i="12"/>
  <c r="D74" i="12"/>
  <c r="C74" i="12"/>
  <c r="B74" i="12"/>
  <c r="A74" i="12"/>
  <c r="M73" i="12"/>
  <c r="L73" i="12"/>
  <c r="K73" i="12"/>
  <c r="J73" i="12"/>
  <c r="I73" i="12"/>
  <c r="H73" i="12"/>
  <c r="G73" i="12"/>
  <c r="F73" i="12"/>
  <c r="E73" i="12"/>
  <c r="D73" i="12"/>
  <c r="C73" i="12"/>
  <c r="B73" i="12"/>
  <c r="A73" i="12"/>
  <c r="M72" i="12"/>
  <c r="L72" i="12"/>
  <c r="K72" i="12"/>
  <c r="J72" i="12"/>
  <c r="I72" i="12"/>
  <c r="H72" i="12"/>
  <c r="G72" i="12"/>
  <c r="F72" i="12"/>
  <c r="E72" i="12"/>
  <c r="D72" i="12"/>
  <c r="C72" i="12"/>
  <c r="B72" i="12"/>
  <c r="A72" i="12"/>
  <c r="M71" i="12"/>
  <c r="L71" i="12"/>
  <c r="K71" i="12"/>
  <c r="J71" i="12"/>
  <c r="I71" i="12"/>
  <c r="H71" i="12"/>
  <c r="G71" i="12"/>
  <c r="F71" i="12"/>
  <c r="E71" i="12"/>
  <c r="D71" i="12"/>
  <c r="C71" i="12"/>
  <c r="B71" i="12"/>
  <c r="A71" i="12"/>
  <c r="M60" i="12"/>
  <c r="L60" i="12"/>
  <c r="K60" i="12"/>
  <c r="J60" i="12"/>
  <c r="I60" i="12"/>
  <c r="H60" i="12"/>
  <c r="G60" i="12"/>
  <c r="F60" i="12"/>
  <c r="E60" i="12"/>
  <c r="D60" i="12"/>
  <c r="C60" i="12"/>
  <c r="B60" i="12"/>
  <c r="A60" i="12"/>
  <c r="M59" i="12"/>
  <c r="L59" i="12"/>
  <c r="K59" i="12"/>
  <c r="J59" i="12"/>
  <c r="I59" i="12"/>
  <c r="H59" i="12"/>
  <c r="G59" i="12"/>
  <c r="F59" i="12"/>
  <c r="E59" i="12"/>
  <c r="D59" i="12"/>
  <c r="C59" i="12"/>
  <c r="B59" i="12"/>
  <c r="A59" i="12"/>
  <c r="M58" i="12"/>
  <c r="L58" i="12"/>
  <c r="K58" i="12"/>
  <c r="J58" i="12"/>
  <c r="I58" i="12"/>
  <c r="H58" i="12"/>
  <c r="G58" i="12"/>
  <c r="F58" i="12"/>
  <c r="E58" i="12"/>
  <c r="D58" i="12"/>
  <c r="C58" i="12"/>
  <c r="B58" i="12"/>
  <c r="A58" i="12"/>
  <c r="M57" i="12"/>
  <c r="L57" i="12"/>
  <c r="K57" i="12"/>
  <c r="J57" i="12"/>
  <c r="I57" i="12"/>
  <c r="H57" i="12"/>
  <c r="G57" i="12"/>
  <c r="F57" i="12"/>
  <c r="E57" i="12"/>
  <c r="D57" i="12"/>
  <c r="C57" i="12"/>
  <c r="B57" i="12"/>
  <c r="A57" i="12"/>
  <c r="M56" i="12"/>
  <c r="L56" i="12"/>
  <c r="K56" i="12"/>
  <c r="J56" i="12"/>
  <c r="I56" i="12"/>
  <c r="H56" i="12"/>
  <c r="G56" i="12"/>
  <c r="F56" i="12"/>
  <c r="E56" i="12"/>
  <c r="D56" i="12"/>
  <c r="C56" i="12"/>
  <c r="B56" i="12"/>
  <c r="A56" i="12"/>
  <c r="M55" i="12"/>
  <c r="L55" i="12"/>
  <c r="K55" i="12"/>
  <c r="J55" i="12"/>
  <c r="I55" i="12"/>
  <c r="H55" i="12"/>
  <c r="G55" i="12"/>
  <c r="F55" i="12"/>
  <c r="E55" i="12"/>
  <c r="D55" i="12"/>
  <c r="C55" i="12"/>
  <c r="B55" i="12"/>
  <c r="A55" i="12"/>
  <c r="M54" i="12"/>
  <c r="L54" i="12"/>
  <c r="K54" i="12"/>
  <c r="J54" i="12"/>
  <c r="I54" i="12"/>
  <c r="H54" i="12"/>
  <c r="G54" i="12"/>
  <c r="F54" i="12"/>
  <c r="E54" i="12"/>
  <c r="D54" i="12"/>
  <c r="C54" i="12"/>
  <c r="B54" i="12"/>
  <c r="A54" i="12"/>
  <c r="M53" i="12"/>
  <c r="L53" i="12"/>
  <c r="K53" i="12"/>
  <c r="J53" i="12"/>
  <c r="I53" i="12"/>
  <c r="H53" i="12"/>
  <c r="G53" i="12"/>
  <c r="F53" i="12"/>
  <c r="E53" i="12"/>
  <c r="D53" i="12"/>
  <c r="C53" i="12"/>
  <c r="B53" i="12"/>
  <c r="A53" i="12"/>
  <c r="M52" i="12"/>
  <c r="L52" i="12"/>
  <c r="K52" i="12"/>
  <c r="J52" i="12"/>
  <c r="I52" i="12"/>
  <c r="H52" i="12"/>
  <c r="G52" i="12"/>
  <c r="F52" i="12"/>
  <c r="E52" i="12"/>
  <c r="D52" i="12"/>
  <c r="C52" i="12"/>
  <c r="B52" i="12"/>
  <c r="A52" i="12"/>
  <c r="M51" i="12"/>
  <c r="L51" i="12"/>
  <c r="K51" i="12"/>
  <c r="J51" i="12"/>
  <c r="I51" i="12"/>
  <c r="H51" i="12"/>
  <c r="G51" i="12"/>
  <c r="F51" i="12"/>
  <c r="E51" i="12"/>
  <c r="D51" i="12"/>
  <c r="C51" i="12"/>
  <c r="B51" i="12"/>
  <c r="A51" i="12"/>
  <c r="G42" i="12"/>
  <c r="F42" i="12"/>
  <c r="E42" i="12"/>
  <c r="D42" i="12"/>
  <c r="C42" i="12"/>
  <c r="B42" i="12"/>
  <c r="A42" i="12"/>
  <c r="G41" i="12"/>
  <c r="F41" i="12"/>
  <c r="E41" i="12"/>
  <c r="D41" i="12"/>
  <c r="C41" i="12"/>
  <c r="B41" i="12"/>
  <c r="A41" i="12"/>
  <c r="G40" i="12"/>
  <c r="F40" i="12"/>
  <c r="E40" i="12"/>
  <c r="D40" i="12"/>
  <c r="C40" i="12"/>
  <c r="B40" i="12"/>
  <c r="A40" i="12"/>
  <c r="N39" i="12"/>
  <c r="M39" i="12"/>
  <c r="L39" i="12"/>
  <c r="K39" i="12"/>
  <c r="J39" i="12"/>
  <c r="I39" i="12"/>
  <c r="H39" i="12"/>
  <c r="G39" i="12"/>
  <c r="F39" i="12"/>
  <c r="E39" i="12"/>
  <c r="D39" i="12"/>
  <c r="C39" i="12"/>
  <c r="B39" i="12"/>
  <c r="A39" i="12"/>
  <c r="G38" i="12"/>
  <c r="F38" i="12"/>
  <c r="E38" i="12"/>
  <c r="D38" i="12"/>
  <c r="C38" i="12"/>
  <c r="B38" i="12"/>
  <c r="A38" i="12"/>
  <c r="G37" i="12"/>
  <c r="F37" i="12"/>
  <c r="E37" i="12"/>
  <c r="D37" i="12"/>
  <c r="C37" i="12"/>
  <c r="B37" i="12"/>
  <c r="A37" i="12"/>
  <c r="N36" i="12"/>
  <c r="M36" i="12"/>
  <c r="L36" i="12"/>
  <c r="K36" i="12"/>
  <c r="J36" i="12"/>
  <c r="I36" i="12"/>
  <c r="H36" i="12"/>
  <c r="G36" i="12"/>
  <c r="F36" i="12"/>
  <c r="E36" i="12"/>
  <c r="D36" i="12"/>
  <c r="C36" i="12"/>
  <c r="B36" i="12"/>
  <c r="A36" i="12"/>
  <c r="G35" i="12"/>
  <c r="F35" i="12"/>
  <c r="E35" i="12"/>
  <c r="D35" i="12"/>
  <c r="C35" i="12"/>
  <c r="B35" i="12"/>
  <c r="A35" i="12"/>
  <c r="G34" i="12"/>
  <c r="F34" i="12"/>
  <c r="E34" i="12"/>
  <c r="D34" i="12"/>
  <c r="C34" i="12"/>
  <c r="B34" i="12"/>
  <c r="A34" i="12"/>
  <c r="G33" i="12"/>
  <c r="F33" i="12"/>
  <c r="E33" i="12"/>
  <c r="D33" i="12"/>
  <c r="C33" i="12"/>
  <c r="B33" i="12"/>
  <c r="A33" i="12"/>
  <c r="H23" i="12"/>
  <c r="G23" i="12"/>
  <c r="F23" i="12"/>
  <c r="E23" i="12"/>
  <c r="D23" i="12"/>
  <c r="C23" i="12"/>
  <c r="B23" i="12"/>
  <c r="A23" i="12"/>
  <c r="H22" i="12"/>
  <c r="G22" i="12"/>
  <c r="F22" i="12"/>
  <c r="E22" i="12"/>
  <c r="D22" i="12"/>
  <c r="C22" i="12"/>
  <c r="B22" i="12"/>
  <c r="A22" i="12"/>
  <c r="H21" i="12"/>
  <c r="G21" i="12"/>
  <c r="F21" i="12"/>
  <c r="E21" i="12"/>
  <c r="D21" i="12"/>
  <c r="C21" i="12"/>
  <c r="B21" i="12"/>
  <c r="A21" i="12"/>
  <c r="H20" i="12"/>
  <c r="G20" i="12"/>
  <c r="F20" i="12"/>
  <c r="E20" i="12"/>
  <c r="D20" i="12"/>
  <c r="C20" i="12"/>
  <c r="B20" i="12"/>
  <c r="A20" i="12"/>
  <c r="H19" i="12"/>
  <c r="G19" i="12"/>
  <c r="F19" i="12"/>
  <c r="E19" i="12"/>
  <c r="D19" i="12"/>
  <c r="C19" i="12"/>
  <c r="B19" i="12"/>
  <c r="A19" i="12"/>
  <c r="C12" i="12"/>
  <c r="B12" i="12"/>
  <c r="A12" i="12"/>
  <c r="B541" i="11"/>
  <c r="B548" i="11"/>
  <c r="B540" i="11"/>
  <c r="B547" i="11"/>
  <c r="B539" i="11"/>
  <c r="B546" i="11"/>
  <c r="B538" i="11"/>
  <c r="B545" i="11"/>
  <c r="B525" i="11"/>
  <c r="B532" i="11"/>
  <c r="B524" i="11"/>
  <c r="B531" i="11"/>
  <c r="B523" i="11"/>
  <c r="B530" i="11"/>
  <c r="B522" i="11"/>
  <c r="B529" i="11"/>
  <c r="B509" i="11"/>
  <c r="B516" i="11"/>
  <c r="B508" i="11"/>
  <c r="B515" i="11"/>
  <c r="B506" i="11"/>
  <c r="B513" i="11"/>
  <c r="N500" i="11"/>
  <c r="M500" i="11"/>
  <c r="L500" i="11"/>
  <c r="K500" i="11"/>
  <c r="H500" i="11"/>
  <c r="G500" i="11"/>
  <c r="D500" i="11"/>
  <c r="N499" i="11"/>
  <c r="M499" i="11"/>
  <c r="L499" i="11"/>
  <c r="K499" i="11"/>
  <c r="H499" i="11"/>
  <c r="G499" i="11"/>
  <c r="D499" i="11"/>
  <c r="N498" i="11"/>
  <c r="M498" i="11"/>
  <c r="L498" i="11"/>
  <c r="K498" i="11"/>
  <c r="H498" i="11"/>
  <c r="G498" i="11"/>
  <c r="D498" i="11"/>
  <c r="N497" i="11"/>
  <c r="M497" i="11"/>
  <c r="L497" i="11"/>
  <c r="K497" i="11"/>
  <c r="H497" i="11"/>
  <c r="G497" i="11"/>
  <c r="D497" i="11"/>
  <c r="D492" i="11"/>
  <c r="C492" i="11"/>
  <c r="B492" i="11"/>
  <c r="D491" i="11"/>
  <c r="C491" i="11"/>
  <c r="B491" i="11"/>
  <c r="D490" i="11"/>
  <c r="C490" i="11"/>
  <c r="B490" i="11"/>
  <c r="D489" i="11"/>
  <c r="C489" i="11"/>
  <c r="B489" i="11"/>
  <c r="D488" i="11"/>
  <c r="C488" i="11"/>
  <c r="B488" i="11"/>
  <c r="B487" i="11"/>
  <c r="D485" i="11"/>
  <c r="C485" i="11"/>
  <c r="B485" i="11"/>
  <c r="D484" i="11"/>
  <c r="C484" i="11"/>
  <c r="B484" i="11"/>
  <c r="D483" i="11"/>
  <c r="C483" i="11"/>
  <c r="B483" i="11"/>
  <c r="D482" i="11"/>
  <c r="C482" i="11"/>
  <c r="B482" i="11"/>
  <c r="D480" i="11"/>
  <c r="C480" i="11"/>
  <c r="B480" i="11"/>
  <c r="D479" i="11"/>
  <c r="C479" i="11"/>
  <c r="B479" i="11"/>
  <c r="B478" i="11"/>
  <c r="C409" i="11"/>
  <c r="D409" i="11"/>
  <c r="E409" i="11"/>
  <c r="F409" i="11"/>
  <c r="G409" i="11"/>
  <c r="H409" i="11"/>
  <c r="B387" i="11"/>
  <c r="B401" i="11"/>
  <c r="H394" i="11"/>
  <c r="G394" i="11"/>
  <c r="F394" i="11"/>
  <c r="E394" i="11"/>
  <c r="D394" i="11"/>
  <c r="C394" i="11"/>
  <c r="B380" i="11"/>
  <c r="B394" i="11"/>
  <c r="H393" i="11"/>
  <c r="G393" i="11"/>
  <c r="F393" i="11"/>
  <c r="E393" i="11"/>
  <c r="D393" i="11"/>
  <c r="C393" i="11"/>
  <c r="B379" i="11"/>
  <c r="B393" i="11"/>
  <c r="H392" i="11"/>
  <c r="G392" i="11"/>
  <c r="F392" i="11"/>
  <c r="E392" i="11"/>
  <c r="D392" i="11"/>
  <c r="C392" i="11"/>
  <c r="B378" i="11"/>
  <c r="B392" i="11"/>
  <c r="B356" i="11"/>
  <c r="B370" i="11"/>
  <c r="H363" i="11"/>
  <c r="G363" i="11"/>
  <c r="F363" i="11"/>
  <c r="E363" i="11"/>
  <c r="D363" i="11"/>
  <c r="C363" i="11"/>
  <c r="B349" i="11"/>
  <c r="B363" i="11"/>
  <c r="H362" i="11"/>
  <c r="G362" i="11"/>
  <c r="F362" i="11"/>
  <c r="E362" i="11"/>
  <c r="D362" i="11"/>
  <c r="C362" i="11"/>
  <c r="B348" i="11"/>
  <c r="B362" i="11"/>
  <c r="H361" i="11"/>
  <c r="G361" i="11"/>
  <c r="F361" i="11"/>
  <c r="E361" i="11"/>
  <c r="D361" i="11"/>
  <c r="C361" i="11"/>
  <c r="B347" i="11"/>
  <c r="B361" i="11"/>
  <c r="B325" i="11"/>
  <c r="B339" i="11"/>
  <c r="H332" i="11"/>
  <c r="G332" i="11"/>
  <c r="F332" i="11"/>
  <c r="E332" i="11"/>
  <c r="D332" i="11"/>
  <c r="C332" i="11"/>
  <c r="B318" i="11"/>
  <c r="B332" i="11"/>
  <c r="H331" i="11"/>
  <c r="G331" i="11"/>
  <c r="F331" i="11"/>
  <c r="E331" i="11"/>
  <c r="D331" i="11"/>
  <c r="C331" i="11"/>
  <c r="B317" i="11"/>
  <c r="B331" i="11"/>
  <c r="H330" i="11"/>
  <c r="G330" i="11"/>
  <c r="F330" i="11"/>
  <c r="E330" i="11"/>
  <c r="D330" i="11"/>
  <c r="C330" i="11"/>
  <c r="B316" i="11"/>
  <c r="B330" i="11"/>
  <c r="F163" i="11"/>
  <c r="H301" i="11"/>
  <c r="F144" i="11"/>
  <c r="G301" i="11"/>
  <c r="F125" i="11"/>
  <c r="F301" i="11"/>
  <c r="F106" i="11"/>
  <c r="E301" i="11"/>
  <c r="F87" i="11"/>
  <c r="D301" i="11"/>
  <c r="F68" i="11"/>
  <c r="C301" i="11"/>
  <c r="F49" i="11"/>
  <c r="B301" i="11"/>
  <c r="F162" i="11"/>
  <c r="H300" i="11"/>
  <c r="F143" i="11"/>
  <c r="G300" i="11"/>
  <c r="F124" i="11"/>
  <c r="F300" i="11"/>
  <c r="F105" i="11"/>
  <c r="E300" i="11"/>
  <c r="F86" i="11"/>
  <c r="D300" i="11"/>
  <c r="F67" i="11"/>
  <c r="C300" i="11"/>
  <c r="F48" i="11"/>
  <c r="B300" i="11"/>
  <c r="H299" i="11"/>
  <c r="G299" i="11"/>
  <c r="F299" i="11"/>
  <c r="E299" i="11"/>
  <c r="D299" i="11"/>
  <c r="C299" i="11"/>
  <c r="B299" i="11"/>
  <c r="F160" i="11"/>
  <c r="H298" i="11"/>
  <c r="F141" i="11"/>
  <c r="G298" i="11"/>
  <c r="F122" i="11"/>
  <c r="F298" i="11"/>
  <c r="F103" i="11"/>
  <c r="E298" i="11"/>
  <c r="F84" i="11"/>
  <c r="D298" i="11"/>
  <c r="F65" i="11"/>
  <c r="C298" i="11"/>
  <c r="F46" i="11"/>
  <c r="B298" i="11"/>
  <c r="F159" i="11"/>
  <c r="H297" i="11"/>
  <c r="F140" i="11"/>
  <c r="G297" i="11"/>
  <c r="F121" i="11"/>
  <c r="F297" i="11"/>
  <c r="F102" i="11"/>
  <c r="E297" i="11"/>
  <c r="F83" i="11"/>
  <c r="D297" i="11"/>
  <c r="F64" i="11"/>
  <c r="C297" i="11"/>
  <c r="F45" i="11"/>
  <c r="B297" i="11"/>
  <c r="F158" i="11"/>
  <c r="H296" i="11"/>
  <c r="F139" i="11"/>
  <c r="G296" i="11"/>
  <c r="F120" i="11"/>
  <c r="F296" i="11"/>
  <c r="F101" i="11"/>
  <c r="E296" i="11"/>
  <c r="F82" i="11"/>
  <c r="D296" i="11"/>
  <c r="F63" i="11"/>
  <c r="C296" i="11"/>
  <c r="F44" i="11"/>
  <c r="B296" i="11"/>
  <c r="H295" i="11"/>
  <c r="G295" i="11"/>
  <c r="F295" i="11"/>
  <c r="E295" i="11"/>
  <c r="D295" i="11"/>
  <c r="C295" i="11"/>
  <c r="B295" i="11"/>
  <c r="F156" i="11"/>
  <c r="H294" i="11"/>
  <c r="F137" i="11"/>
  <c r="G294" i="11"/>
  <c r="F118" i="11"/>
  <c r="F294" i="11"/>
  <c r="F99" i="11"/>
  <c r="E294" i="11"/>
  <c r="F80" i="11"/>
  <c r="D294" i="11"/>
  <c r="F61" i="11"/>
  <c r="C294" i="11"/>
  <c r="F42" i="11"/>
  <c r="B294" i="11"/>
  <c r="F155" i="11"/>
  <c r="H293" i="11"/>
  <c r="F136" i="11"/>
  <c r="G293" i="11"/>
  <c r="F117" i="11"/>
  <c r="F293" i="11"/>
  <c r="F98" i="11"/>
  <c r="E293" i="11"/>
  <c r="F79" i="11"/>
  <c r="D293" i="11"/>
  <c r="F60" i="11"/>
  <c r="C293" i="11"/>
  <c r="F41" i="11"/>
  <c r="B293" i="11"/>
  <c r="F154" i="11"/>
  <c r="H292" i="11"/>
  <c r="F135" i="11"/>
  <c r="G292" i="11"/>
  <c r="F116" i="11"/>
  <c r="F292" i="11"/>
  <c r="F97" i="11"/>
  <c r="E292" i="11"/>
  <c r="F78" i="11"/>
  <c r="D292" i="11"/>
  <c r="F59" i="11"/>
  <c r="C292" i="11"/>
  <c r="F40" i="11"/>
  <c r="B292" i="11"/>
  <c r="H291" i="11"/>
  <c r="G291" i="11"/>
  <c r="F291" i="11"/>
  <c r="E291" i="11"/>
  <c r="D291" i="11"/>
  <c r="C291" i="11"/>
  <c r="B291" i="11"/>
  <c r="F152" i="11"/>
  <c r="H290" i="11"/>
  <c r="F133" i="11"/>
  <c r="G290" i="11"/>
  <c r="F114" i="11"/>
  <c r="F290" i="11"/>
  <c r="F95" i="11"/>
  <c r="E290" i="11"/>
  <c r="F76" i="11"/>
  <c r="D290" i="11"/>
  <c r="F57" i="11"/>
  <c r="C290" i="11"/>
  <c r="F38" i="11"/>
  <c r="B290" i="11"/>
  <c r="F151" i="11"/>
  <c r="H289" i="11"/>
  <c r="F132" i="11"/>
  <c r="G289" i="11"/>
  <c r="F113" i="11"/>
  <c r="F289" i="11"/>
  <c r="F94" i="11"/>
  <c r="E289" i="11"/>
  <c r="F75" i="11"/>
  <c r="D289" i="11"/>
  <c r="F56" i="11"/>
  <c r="C289" i="11"/>
  <c r="F37" i="11"/>
  <c r="B289" i="11"/>
  <c r="H288" i="11"/>
  <c r="G288" i="11"/>
  <c r="F288" i="11"/>
  <c r="E288" i="11"/>
  <c r="D288" i="11"/>
  <c r="C288" i="11"/>
  <c r="B288" i="11"/>
  <c r="H262" i="11"/>
  <c r="H279" i="11"/>
  <c r="G262" i="11"/>
  <c r="G279" i="11"/>
  <c r="F262" i="11"/>
  <c r="F279" i="11"/>
  <c r="E262" i="11"/>
  <c r="E279" i="11"/>
  <c r="D262" i="11"/>
  <c r="D279" i="11"/>
  <c r="C262" i="11"/>
  <c r="C279" i="11"/>
  <c r="B262" i="11"/>
  <c r="B279" i="11"/>
  <c r="G159" i="11"/>
  <c r="H260" i="11"/>
  <c r="H277" i="11"/>
  <c r="G140" i="11"/>
  <c r="G260" i="11"/>
  <c r="G277" i="11"/>
  <c r="G121" i="11"/>
  <c r="F260" i="11"/>
  <c r="F277" i="11"/>
  <c r="G102" i="11"/>
  <c r="E260" i="11"/>
  <c r="E277" i="11"/>
  <c r="G83" i="11"/>
  <c r="D260" i="11"/>
  <c r="D277" i="11"/>
  <c r="G64" i="11"/>
  <c r="C260" i="11"/>
  <c r="C277" i="11"/>
  <c r="G45" i="11"/>
  <c r="B260" i="11"/>
  <c r="B277" i="11"/>
  <c r="H258" i="11"/>
  <c r="H275" i="11"/>
  <c r="G258" i="11"/>
  <c r="G275" i="11"/>
  <c r="F258" i="11"/>
  <c r="F275" i="11"/>
  <c r="E258" i="11"/>
  <c r="E275" i="11"/>
  <c r="D258" i="11"/>
  <c r="D275" i="11"/>
  <c r="C258" i="11"/>
  <c r="C275" i="11"/>
  <c r="B258" i="11"/>
  <c r="B275" i="11"/>
  <c r="G155" i="11"/>
  <c r="H256" i="11"/>
  <c r="H273" i="11"/>
  <c r="G136" i="11"/>
  <c r="G256" i="11"/>
  <c r="G273" i="11"/>
  <c r="G117" i="11"/>
  <c r="F256" i="11"/>
  <c r="F273" i="11"/>
  <c r="G98" i="11"/>
  <c r="E256" i="11"/>
  <c r="E273" i="11"/>
  <c r="G79" i="11"/>
  <c r="D256" i="11"/>
  <c r="D273" i="11"/>
  <c r="G60" i="11"/>
  <c r="C256" i="11"/>
  <c r="C273" i="11"/>
  <c r="G41" i="11"/>
  <c r="B256" i="11"/>
  <c r="B273" i="11"/>
  <c r="H254" i="11"/>
  <c r="H271" i="11"/>
  <c r="G254" i="11"/>
  <c r="G271" i="11"/>
  <c r="F254" i="11"/>
  <c r="F271" i="11"/>
  <c r="E254" i="11"/>
  <c r="E271" i="11"/>
  <c r="D254" i="11"/>
  <c r="D271" i="11"/>
  <c r="C254" i="11"/>
  <c r="C271" i="11"/>
  <c r="B254" i="11"/>
  <c r="B271" i="11"/>
  <c r="H251" i="11"/>
  <c r="H268" i="11"/>
  <c r="G251" i="11"/>
  <c r="G268" i="11"/>
  <c r="F251" i="11"/>
  <c r="F268" i="11"/>
  <c r="E251" i="11"/>
  <c r="E268" i="11"/>
  <c r="D251" i="11"/>
  <c r="D268" i="11"/>
  <c r="C251" i="11"/>
  <c r="C268" i="11"/>
  <c r="B251" i="11"/>
  <c r="B268" i="11"/>
  <c r="H225" i="11"/>
  <c r="H242" i="11"/>
  <c r="G225" i="11"/>
  <c r="G242" i="11"/>
  <c r="F225" i="11"/>
  <c r="F242" i="11"/>
  <c r="E225" i="11"/>
  <c r="E242" i="11"/>
  <c r="D225" i="11"/>
  <c r="D242" i="11"/>
  <c r="C225" i="11"/>
  <c r="C242" i="11"/>
  <c r="B225" i="11"/>
  <c r="B242" i="11"/>
  <c r="H159" i="11"/>
  <c r="H223" i="11"/>
  <c r="H240" i="11"/>
  <c r="H140" i="11"/>
  <c r="G223" i="11"/>
  <c r="G240" i="11"/>
  <c r="H121" i="11"/>
  <c r="F223" i="11"/>
  <c r="F240" i="11"/>
  <c r="H102" i="11"/>
  <c r="E223" i="11"/>
  <c r="E240" i="11"/>
  <c r="H83" i="11"/>
  <c r="D223" i="11"/>
  <c r="D240" i="11"/>
  <c r="H64" i="11"/>
  <c r="C223" i="11"/>
  <c r="C240" i="11"/>
  <c r="H45" i="11"/>
  <c r="B223" i="11"/>
  <c r="B240" i="11"/>
  <c r="H221" i="11"/>
  <c r="H238" i="11"/>
  <c r="G221" i="11"/>
  <c r="G238" i="11"/>
  <c r="F221" i="11"/>
  <c r="F238" i="11"/>
  <c r="E221" i="11"/>
  <c r="E238" i="11"/>
  <c r="D221" i="11"/>
  <c r="D238" i="11"/>
  <c r="C221" i="11"/>
  <c r="C238" i="11"/>
  <c r="B221" i="11"/>
  <c r="B238" i="11"/>
  <c r="H155" i="11"/>
  <c r="H219" i="11"/>
  <c r="H236" i="11"/>
  <c r="H136" i="11"/>
  <c r="G219" i="11"/>
  <c r="G236" i="11"/>
  <c r="H117" i="11"/>
  <c r="F219" i="11"/>
  <c r="F236" i="11"/>
  <c r="H98" i="11"/>
  <c r="E219" i="11"/>
  <c r="E236" i="11"/>
  <c r="H79" i="11"/>
  <c r="D219" i="11"/>
  <c r="D236" i="11"/>
  <c r="H60" i="11"/>
  <c r="C219" i="11"/>
  <c r="C236" i="11"/>
  <c r="H41" i="11"/>
  <c r="B219" i="11"/>
  <c r="B236" i="11"/>
  <c r="H217" i="11"/>
  <c r="H234" i="11"/>
  <c r="G217" i="11"/>
  <c r="G234" i="11"/>
  <c r="F217" i="11"/>
  <c r="F234" i="11"/>
  <c r="E217" i="11"/>
  <c r="E234" i="11"/>
  <c r="D217" i="11"/>
  <c r="D234" i="11"/>
  <c r="C217" i="11"/>
  <c r="C234" i="11"/>
  <c r="B217" i="11"/>
  <c r="B234" i="11"/>
  <c r="H214" i="11"/>
  <c r="H231" i="11"/>
  <c r="G214" i="11"/>
  <c r="G231" i="11"/>
  <c r="F214" i="11"/>
  <c r="F231" i="11"/>
  <c r="E214" i="11"/>
  <c r="E231" i="11"/>
  <c r="D214" i="11"/>
  <c r="D231" i="11"/>
  <c r="C214" i="11"/>
  <c r="C231" i="11"/>
  <c r="B214" i="11"/>
  <c r="B231" i="11"/>
  <c r="H188" i="11"/>
  <c r="H205" i="11"/>
  <c r="G188" i="11"/>
  <c r="G205" i="11"/>
  <c r="F188" i="11"/>
  <c r="F205" i="11"/>
  <c r="E188" i="11"/>
  <c r="E205" i="11"/>
  <c r="D188" i="11"/>
  <c r="D205" i="11"/>
  <c r="C188" i="11"/>
  <c r="C205" i="11"/>
  <c r="B188" i="11"/>
  <c r="B205" i="11"/>
  <c r="D159" i="11"/>
  <c r="H186" i="11"/>
  <c r="H203" i="11"/>
  <c r="D140" i="11"/>
  <c r="G186" i="11"/>
  <c r="G203" i="11"/>
  <c r="D121" i="11"/>
  <c r="F186" i="11"/>
  <c r="F203" i="11"/>
  <c r="D102" i="11"/>
  <c r="E186" i="11"/>
  <c r="E203" i="11"/>
  <c r="D83" i="11"/>
  <c r="D186" i="11"/>
  <c r="D203" i="11"/>
  <c r="D64" i="11"/>
  <c r="C186" i="11"/>
  <c r="C203" i="11"/>
  <c r="D45" i="11"/>
  <c r="B186" i="11"/>
  <c r="B203" i="11"/>
  <c r="H184" i="11"/>
  <c r="H201" i="11"/>
  <c r="G184" i="11"/>
  <c r="G201" i="11"/>
  <c r="F184" i="11"/>
  <c r="F201" i="11"/>
  <c r="E184" i="11"/>
  <c r="E201" i="11"/>
  <c r="D184" i="11"/>
  <c r="D201" i="11"/>
  <c r="C184" i="11"/>
  <c r="C201" i="11"/>
  <c r="B184" i="11"/>
  <c r="B201" i="11"/>
  <c r="D155" i="11"/>
  <c r="H182" i="11"/>
  <c r="H199" i="11"/>
  <c r="D136" i="11"/>
  <c r="G182" i="11"/>
  <c r="G199" i="11"/>
  <c r="D117" i="11"/>
  <c r="F182" i="11"/>
  <c r="F199" i="11"/>
  <c r="D98" i="11"/>
  <c r="E182" i="11"/>
  <c r="E199" i="11"/>
  <c r="D79" i="11"/>
  <c r="D182" i="11"/>
  <c r="D199" i="11"/>
  <c r="D60" i="11"/>
  <c r="C182" i="11"/>
  <c r="C199" i="11"/>
  <c r="D41" i="11"/>
  <c r="B182" i="11"/>
  <c r="B199" i="11"/>
  <c r="H180" i="11"/>
  <c r="H197" i="11"/>
  <c r="G180" i="11"/>
  <c r="G197" i="11"/>
  <c r="F180" i="11"/>
  <c r="F197" i="11"/>
  <c r="E180" i="11"/>
  <c r="E197" i="11"/>
  <c r="D180" i="11"/>
  <c r="D197" i="11"/>
  <c r="C180" i="11"/>
  <c r="C197" i="11"/>
  <c r="B180" i="11"/>
  <c r="B197" i="11"/>
  <c r="H177" i="11"/>
  <c r="H194" i="11"/>
  <c r="G177" i="11"/>
  <c r="G194" i="11"/>
  <c r="F177" i="11"/>
  <c r="F194" i="11"/>
  <c r="E177" i="11"/>
  <c r="E194" i="11"/>
  <c r="D177" i="11"/>
  <c r="D194" i="11"/>
  <c r="C177" i="11"/>
  <c r="C194" i="11"/>
  <c r="B177" i="11"/>
  <c r="B194" i="11"/>
  <c r="N163" i="11"/>
  <c r="M163" i="11"/>
  <c r="L163" i="11"/>
  <c r="K163" i="11"/>
  <c r="J163" i="11"/>
  <c r="I163" i="11"/>
  <c r="E163" i="11"/>
  <c r="N162" i="11"/>
  <c r="M162" i="11"/>
  <c r="L162" i="11"/>
  <c r="K162" i="11"/>
  <c r="J162" i="11"/>
  <c r="I162" i="11"/>
  <c r="E162" i="11"/>
  <c r="M161" i="11"/>
  <c r="L161" i="11"/>
  <c r="N160" i="11"/>
  <c r="M160" i="11"/>
  <c r="L160" i="11"/>
  <c r="K160" i="11"/>
  <c r="J160" i="11"/>
  <c r="I160" i="11"/>
  <c r="E160" i="11"/>
  <c r="N159" i="11"/>
  <c r="M159" i="11"/>
  <c r="L159" i="11"/>
  <c r="K159" i="11"/>
  <c r="J159" i="11"/>
  <c r="I159" i="11"/>
  <c r="E159" i="11"/>
  <c r="N158" i="11"/>
  <c r="M158" i="11"/>
  <c r="L158" i="11"/>
  <c r="K158" i="11"/>
  <c r="J158" i="11"/>
  <c r="I158" i="11"/>
  <c r="E158" i="11"/>
  <c r="M157" i="11"/>
  <c r="L157" i="11"/>
  <c r="N156" i="11"/>
  <c r="M156" i="11"/>
  <c r="L156" i="11"/>
  <c r="K156" i="11"/>
  <c r="J156" i="11"/>
  <c r="I156" i="11"/>
  <c r="E156" i="11"/>
  <c r="N155" i="11"/>
  <c r="M155" i="11"/>
  <c r="L155" i="11"/>
  <c r="K155" i="11"/>
  <c r="J155" i="11"/>
  <c r="I155" i="11"/>
  <c r="E155" i="11"/>
  <c r="N154" i="11"/>
  <c r="M154" i="11"/>
  <c r="L154" i="11"/>
  <c r="K154" i="11"/>
  <c r="J154" i="11"/>
  <c r="I154" i="11"/>
  <c r="E154" i="11"/>
  <c r="M153" i="11"/>
  <c r="L153" i="11"/>
  <c r="N152" i="11"/>
  <c r="M152" i="11"/>
  <c r="L152" i="11"/>
  <c r="K152" i="11"/>
  <c r="J152" i="11"/>
  <c r="I152" i="11"/>
  <c r="E152" i="11"/>
  <c r="N151" i="11"/>
  <c r="M151" i="11"/>
  <c r="L151" i="11"/>
  <c r="K151" i="11"/>
  <c r="J151" i="11"/>
  <c r="I151" i="11"/>
  <c r="E151" i="11"/>
  <c r="M150" i="11"/>
  <c r="L150" i="11"/>
  <c r="N144" i="11"/>
  <c r="M144" i="11"/>
  <c r="L144" i="11"/>
  <c r="K144" i="11"/>
  <c r="J144" i="11"/>
  <c r="I144" i="11"/>
  <c r="E144" i="11"/>
  <c r="N143" i="11"/>
  <c r="M143" i="11"/>
  <c r="L143" i="11"/>
  <c r="K143" i="11"/>
  <c r="J143" i="11"/>
  <c r="I143" i="11"/>
  <c r="E143" i="11"/>
  <c r="M142" i="11"/>
  <c r="L142" i="11"/>
  <c r="N141" i="11"/>
  <c r="M141" i="11"/>
  <c r="L141" i="11"/>
  <c r="K141" i="11"/>
  <c r="J141" i="11"/>
  <c r="I141" i="11"/>
  <c r="E141" i="11"/>
  <c r="N140" i="11"/>
  <c r="M140" i="11"/>
  <c r="L140" i="11"/>
  <c r="K140" i="11"/>
  <c r="J140" i="11"/>
  <c r="I140" i="11"/>
  <c r="E140" i="11"/>
  <c r="N139" i="11"/>
  <c r="M139" i="11"/>
  <c r="L139" i="11"/>
  <c r="K139" i="11"/>
  <c r="J139" i="11"/>
  <c r="I139" i="11"/>
  <c r="E139" i="11"/>
  <c r="M138" i="11"/>
  <c r="L138" i="11"/>
  <c r="N137" i="11"/>
  <c r="M137" i="11"/>
  <c r="L137" i="11"/>
  <c r="K137" i="11"/>
  <c r="J137" i="11"/>
  <c r="I137" i="11"/>
  <c r="E137" i="11"/>
  <c r="N136" i="11"/>
  <c r="M136" i="11"/>
  <c r="L136" i="11"/>
  <c r="K136" i="11"/>
  <c r="J136" i="11"/>
  <c r="I136" i="11"/>
  <c r="E136" i="11"/>
  <c r="N135" i="11"/>
  <c r="M135" i="11"/>
  <c r="L135" i="11"/>
  <c r="K135" i="11"/>
  <c r="J135" i="11"/>
  <c r="I135" i="11"/>
  <c r="E135" i="11"/>
  <c r="M134" i="11"/>
  <c r="L134" i="11"/>
  <c r="N133" i="11"/>
  <c r="M133" i="11"/>
  <c r="L133" i="11"/>
  <c r="K133" i="11"/>
  <c r="J133" i="11"/>
  <c r="I133" i="11"/>
  <c r="E133" i="11"/>
  <c r="N132" i="11"/>
  <c r="M132" i="11"/>
  <c r="L132" i="11"/>
  <c r="K132" i="11"/>
  <c r="J132" i="11"/>
  <c r="I132" i="11"/>
  <c r="E132" i="11"/>
  <c r="M131" i="11"/>
  <c r="L131" i="11"/>
  <c r="N125" i="11"/>
  <c r="M125" i="11"/>
  <c r="L125" i="11"/>
  <c r="K125" i="11"/>
  <c r="J125" i="11"/>
  <c r="I125" i="11"/>
  <c r="E125" i="11"/>
  <c r="N124" i="11"/>
  <c r="M124" i="11"/>
  <c r="L124" i="11"/>
  <c r="K124" i="11"/>
  <c r="J124" i="11"/>
  <c r="I124" i="11"/>
  <c r="E124" i="11"/>
  <c r="M123" i="11"/>
  <c r="L123" i="11"/>
  <c r="N122" i="11"/>
  <c r="M122" i="11"/>
  <c r="L122" i="11"/>
  <c r="K122" i="11"/>
  <c r="J122" i="11"/>
  <c r="I122" i="11"/>
  <c r="E122" i="11"/>
  <c r="N121" i="11"/>
  <c r="M121" i="11"/>
  <c r="L121" i="11"/>
  <c r="K121" i="11"/>
  <c r="J121" i="11"/>
  <c r="I121" i="11"/>
  <c r="E121" i="11"/>
  <c r="N120" i="11"/>
  <c r="M120" i="11"/>
  <c r="L120" i="11"/>
  <c r="K120" i="11"/>
  <c r="J120" i="11"/>
  <c r="I120" i="11"/>
  <c r="E120" i="11"/>
  <c r="M119" i="11"/>
  <c r="L119" i="11"/>
  <c r="N118" i="11"/>
  <c r="M118" i="11"/>
  <c r="L118" i="11"/>
  <c r="K118" i="11"/>
  <c r="J118" i="11"/>
  <c r="I118" i="11"/>
  <c r="E118" i="11"/>
  <c r="N117" i="11"/>
  <c r="M117" i="11"/>
  <c r="L117" i="11"/>
  <c r="K117" i="11"/>
  <c r="J117" i="11"/>
  <c r="I117" i="11"/>
  <c r="E117" i="11"/>
  <c r="N116" i="11"/>
  <c r="M116" i="11"/>
  <c r="L116" i="11"/>
  <c r="K116" i="11"/>
  <c r="J116" i="11"/>
  <c r="I116" i="11"/>
  <c r="E116" i="11"/>
  <c r="M115" i="11"/>
  <c r="L115" i="11"/>
  <c r="N114" i="11"/>
  <c r="M114" i="11"/>
  <c r="L114" i="11"/>
  <c r="K114" i="11"/>
  <c r="J114" i="11"/>
  <c r="I114" i="11"/>
  <c r="E114" i="11"/>
  <c r="N113" i="11"/>
  <c r="M113" i="11"/>
  <c r="L113" i="11"/>
  <c r="K113" i="11"/>
  <c r="J113" i="11"/>
  <c r="I113" i="11"/>
  <c r="E113" i="11"/>
  <c r="M112" i="11"/>
  <c r="L112" i="11"/>
  <c r="N106" i="11"/>
  <c r="M106" i="11"/>
  <c r="L106" i="11"/>
  <c r="K106" i="11"/>
  <c r="J106" i="11"/>
  <c r="I106" i="11"/>
  <c r="E106" i="11"/>
  <c r="N105" i="11"/>
  <c r="M105" i="11"/>
  <c r="L105" i="11"/>
  <c r="K105" i="11"/>
  <c r="J105" i="11"/>
  <c r="I105" i="11"/>
  <c r="E105" i="11"/>
  <c r="M104" i="11"/>
  <c r="L104" i="11"/>
  <c r="N103" i="11"/>
  <c r="M103" i="11"/>
  <c r="L103" i="11"/>
  <c r="K103" i="11"/>
  <c r="J103" i="11"/>
  <c r="I103" i="11"/>
  <c r="E103" i="11"/>
  <c r="N102" i="11"/>
  <c r="M102" i="11"/>
  <c r="L102" i="11"/>
  <c r="K102" i="11"/>
  <c r="J102" i="11"/>
  <c r="I102" i="11"/>
  <c r="E102" i="11"/>
  <c r="N101" i="11"/>
  <c r="M101" i="11"/>
  <c r="L101" i="11"/>
  <c r="K101" i="11"/>
  <c r="J101" i="11"/>
  <c r="I101" i="11"/>
  <c r="E101" i="11"/>
  <c r="M100" i="11"/>
  <c r="L100" i="11"/>
  <c r="N99" i="11"/>
  <c r="M99" i="11"/>
  <c r="L99" i="11"/>
  <c r="K99" i="11"/>
  <c r="J99" i="11"/>
  <c r="I99" i="11"/>
  <c r="E99" i="11"/>
  <c r="N98" i="11"/>
  <c r="M98" i="11"/>
  <c r="L98" i="11"/>
  <c r="K98" i="11"/>
  <c r="J98" i="11"/>
  <c r="I98" i="11"/>
  <c r="E98" i="11"/>
  <c r="N97" i="11"/>
  <c r="M97" i="11"/>
  <c r="L97" i="11"/>
  <c r="K97" i="11"/>
  <c r="J97" i="11"/>
  <c r="I97" i="11"/>
  <c r="E97" i="11"/>
  <c r="M96" i="11"/>
  <c r="L96" i="11"/>
  <c r="N95" i="11"/>
  <c r="M95" i="11"/>
  <c r="L95" i="11"/>
  <c r="K95" i="11"/>
  <c r="J95" i="11"/>
  <c r="I95" i="11"/>
  <c r="E95" i="11"/>
  <c r="N94" i="11"/>
  <c r="M94" i="11"/>
  <c r="L94" i="11"/>
  <c r="K94" i="11"/>
  <c r="J94" i="11"/>
  <c r="I94" i="11"/>
  <c r="E94" i="11"/>
  <c r="M93" i="11"/>
  <c r="L93" i="11"/>
  <c r="N87" i="11"/>
  <c r="M87" i="11"/>
  <c r="L87" i="11"/>
  <c r="K87" i="11"/>
  <c r="J87" i="11"/>
  <c r="I87" i="11"/>
  <c r="E87" i="11"/>
  <c r="N86" i="11"/>
  <c r="M86" i="11"/>
  <c r="L86" i="11"/>
  <c r="K86" i="11"/>
  <c r="J86" i="11"/>
  <c r="I86" i="11"/>
  <c r="E86" i="11"/>
  <c r="M85" i="11"/>
  <c r="L85" i="11"/>
  <c r="N84" i="11"/>
  <c r="M84" i="11"/>
  <c r="L84" i="11"/>
  <c r="K84" i="11"/>
  <c r="J84" i="11"/>
  <c r="I84" i="11"/>
  <c r="E84" i="11"/>
  <c r="N83" i="11"/>
  <c r="M83" i="11"/>
  <c r="L83" i="11"/>
  <c r="K83" i="11"/>
  <c r="J83" i="11"/>
  <c r="I83" i="11"/>
  <c r="E83" i="11"/>
  <c r="N82" i="11"/>
  <c r="M82" i="11"/>
  <c r="L82" i="11"/>
  <c r="K82" i="11"/>
  <c r="J82" i="11"/>
  <c r="I82" i="11"/>
  <c r="E82" i="11"/>
  <c r="M81" i="11"/>
  <c r="L81" i="11"/>
  <c r="N80" i="11"/>
  <c r="M80" i="11"/>
  <c r="L80" i="11"/>
  <c r="K80" i="11"/>
  <c r="J80" i="11"/>
  <c r="I80" i="11"/>
  <c r="E80" i="11"/>
  <c r="N79" i="11"/>
  <c r="M79" i="11"/>
  <c r="L79" i="11"/>
  <c r="K79" i="11"/>
  <c r="J79" i="11"/>
  <c r="I79" i="11"/>
  <c r="E79" i="11"/>
  <c r="N78" i="11"/>
  <c r="M78" i="11"/>
  <c r="L78" i="11"/>
  <c r="K78" i="11"/>
  <c r="J78" i="11"/>
  <c r="I78" i="11"/>
  <c r="E78" i="11"/>
  <c r="M77" i="11"/>
  <c r="L77" i="11"/>
  <c r="N76" i="11"/>
  <c r="M76" i="11"/>
  <c r="L76" i="11"/>
  <c r="K76" i="11"/>
  <c r="J76" i="11"/>
  <c r="I76" i="11"/>
  <c r="E76" i="11"/>
  <c r="N75" i="11"/>
  <c r="M75" i="11"/>
  <c r="L75" i="11"/>
  <c r="K75" i="11"/>
  <c r="J75" i="11"/>
  <c r="I75" i="11"/>
  <c r="E75" i="11"/>
  <c r="M74" i="11"/>
  <c r="L74" i="11"/>
  <c r="N68" i="11"/>
  <c r="M68" i="11"/>
  <c r="L68" i="11"/>
  <c r="K68" i="11"/>
  <c r="J68" i="11"/>
  <c r="I68" i="11"/>
  <c r="E68" i="11"/>
  <c r="N67" i="11"/>
  <c r="M67" i="11"/>
  <c r="L67" i="11"/>
  <c r="K67" i="11"/>
  <c r="J67" i="11"/>
  <c r="I67" i="11"/>
  <c r="E67" i="11"/>
  <c r="M66" i="11"/>
  <c r="L66" i="11"/>
  <c r="N65" i="11"/>
  <c r="M65" i="11"/>
  <c r="L65" i="11"/>
  <c r="K65" i="11"/>
  <c r="J65" i="11"/>
  <c r="I65" i="11"/>
  <c r="E65" i="11"/>
  <c r="N64" i="11"/>
  <c r="M64" i="11"/>
  <c r="L64" i="11"/>
  <c r="K64" i="11"/>
  <c r="J64" i="11"/>
  <c r="I64" i="11"/>
  <c r="E64" i="11"/>
  <c r="N63" i="11"/>
  <c r="M63" i="11"/>
  <c r="L63" i="11"/>
  <c r="K63" i="11"/>
  <c r="J63" i="11"/>
  <c r="I63" i="11"/>
  <c r="E63" i="11"/>
  <c r="M62" i="11"/>
  <c r="L62" i="11"/>
  <c r="N61" i="11"/>
  <c r="M61" i="11"/>
  <c r="L61" i="11"/>
  <c r="K61" i="11"/>
  <c r="J61" i="11"/>
  <c r="I61" i="11"/>
  <c r="E61" i="11"/>
  <c r="N60" i="11"/>
  <c r="M60" i="11"/>
  <c r="L60" i="11"/>
  <c r="K60" i="11"/>
  <c r="J60" i="11"/>
  <c r="I60" i="11"/>
  <c r="E60" i="11"/>
  <c r="N59" i="11"/>
  <c r="M59" i="11"/>
  <c r="L59" i="11"/>
  <c r="K59" i="11"/>
  <c r="J59" i="11"/>
  <c r="I59" i="11"/>
  <c r="E59" i="11"/>
  <c r="M58" i="11"/>
  <c r="L58" i="11"/>
  <c r="N57" i="11"/>
  <c r="M57" i="11"/>
  <c r="L57" i="11"/>
  <c r="K57" i="11"/>
  <c r="J57" i="11"/>
  <c r="I57" i="11"/>
  <c r="E57" i="11"/>
  <c r="N56" i="11"/>
  <c r="M56" i="11"/>
  <c r="L56" i="11"/>
  <c r="K56" i="11"/>
  <c r="J56" i="11"/>
  <c r="I56" i="11"/>
  <c r="E56" i="11"/>
  <c r="M55" i="11"/>
  <c r="L55" i="11"/>
  <c r="N49" i="11"/>
  <c r="M49" i="11"/>
  <c r="L49" i="11"/>
  <c r="K49" i="11"/>
  <c r="J49" i="11"/>
  <c r="I49" i="11"/>
  <c r="E49" i="11"/>
  <c r="N48" i="11"/>
  <c r="M48" i="11"/>
  <c r="L48" i="11"/>
  <c r="K48" i="11"/>
  <c r="J48" i="11"/>
  <c r="I48" i="11"/>
  <c r="E48" i="11"/>
  <c r="M47" i="11"/>
  <c r="L47" i="11"/>
  <c r="N46" i="11"/>
  <c r="M46" i="11"/>
  <c r="L46" i="11"/>
  <c r="K46" i="11"/>
  <c r="J46" i="11"/>
  <c r="I46" i="11"/>
  <c r="E46" i="11"/>
  <c r="N45" i="11"/>
  <c r="M45" i="11"/>
  <c r="L45" i="11"/>
  <c r="K45" i="11"/>
  <c r="J45" i="11"/>
  <c r="I45" i="11"/>
  <c r="E45" i="11"/>
  <c r="N44" i="11"/>
  <c r="M44" i="11"/>
  <c r="L44" i="11"/>
  <c r="K44" i="11"/>
  <c r="J44" i="11"/>
  <c r="I44" i="11"/>
  <c r="E44" i="11"/>
  <c r="M43" i="11"/>
  <c r="L43" i="11"/>
  <c r="N42" i="11"/>
  <c r="M42" i="11"/>
  <c r="L42" i="11"/>
  <c r="K42" i="11"/>
  <c r="J42" i="11"/>
  <c r="I42" i="11"/>
  <c r="E42" i="11"/>
  <c r="N41" i="11"/>
  <c r="M41" i="11"/>
  <c r="L41" i="11"/>
  <c r="K41" i="11"/>
  <c r="J41" i="11"/>
  <c r="I41" i="11"/>
  <c r="E41" i="11"/>
  <c r="N40" i="11"/>
  <c r="M40" i="11"/>
  <c r="L40" i="11"/>
  <c r="K40" i="11"/>
  <c r="J40" i="11"/>
  <c r="I40" i="11"/>
  <c r="E40" i="11"/>
  <c r="M39" i="11"/>
  <c r="L39" i="11"/>
  <c r="N38" i="11"/>
  <c r="M38" i="11"/>
  <c r="L38" i="11"/>
  <c r="K38" i="11"/>
  <c r="J38" i="11"/>
  <c r="I38" i="11"/>
  <c r="E38" i="11"/>
  <c r="N37" i="11"/>
  <c r="M37" i="11"/>
  <c r="L37" i="11"/>
  <c r="K37" i="11"/>
  <c r="J37" i="11"/>
  <c r="I37" i="11"/>
  <c r="E37" i="11"/>
  <c r="M36" i="11"/>
  <c r="L36" i="11"/>
  <c r="M28" i="11"/>
  <c r="L28" i="11"/>
  <c r="M24" i="11"/>
  <c r="L24" i="11"/>
  <c r="M20" i="11"/>
  <c r="L20" i="11"/>
  <c r="M17" i="11"/>
  <c r="L17" i="11"/>
  <c r="C9" i="10"/>
  <c r="C10" i="10"/>
  <c r="B8" i="10"/>
  <c r="B9" i="10"/>
  <c r="B10" i="10"/>
  <c r="A8" i="10"/>
  <c r="A9" i="10"/>
  <c r="A10" i="10"/>
  <c r="C86" i="10"/>
  <c r="B86" i="10"/>
  <c r="A42" i="1"/>
  <c r="A86" i="10"/>
  <c r="C85" i="10"/>
  <c r="B85" i="10"/>
  <c r="A41" i="1"/>
  <c r="A85" i="10"/>
  <c r="C84" i="10"/>
  <c r="B84" i="10"/>
  <c r="A40" i="1"/>
  <c r="A84" i="10"/>
  <c r="C83" i="10"/>
  <c r="B83" i="10"/>
  <c r="A39" i="1"/>
  <c r="A83" i="10"/>
  <c r="C73" i="10"/>
  <c r="B73" i="10"/>
  <c r="A37" i="1"/>
  <c r="A73" i="10"/>
  <c r="C72" i="10"/>
  <c r="B72" i="10"/>
  <c r="A36" i="1"/>
  <c r="A72" i="10"/>
  <c r="C71" i="10"/>
  <c r="B71" i="10"/>
  <c r="A35" i="1"/>
  <c r="A71" i="10"/>
  <c r="C67" i="10"/>
  <c r="B67" i="10"/>
  <c r="A33" i="1"/>
  <c r="A67" i="10"/>
  <c r="C66" i="10"/>
  <c r="B66" i="10"/>
  <c r="A32" i="1"/>
  <c r="A66" i="10"/>
  <c r="C65" i="10"/>
  <c r="B65" i="10"/>
  <c r="A31" i="1"/>
  <c r="A65" i="10"/>
  <c r="C7" i="10"/>
  <c r="B7" i="10"/>
  <c r="A13" i="1"/>
  <c r="A7" i="10"/>
  <c r="C6" i="10"/>
  <c r="B6" i="10"/>
  <c r="A12" i="1"/>
  <c r="A6" i="10"/>
  <c r="C5" i="10"/>
  <c r="B5" i="10"/>
  <c r="A11" i="1"/>
  <c r="A5" i="10"/>
  <c r="C4" i="10"/>
  <c r="B4" i="10"/>
  <c r="A10" i="1"/>
  <c r="A4" i="10"/>
  <c r="C3" i="10"/>
  <c r="B3" i="10"/>
  <c r="A3" i="10"/>
  <c r="C82" i="9"/>
  <c r="B82" i="9"/>
  <c r="A82" i="9"/>
  <c r="C81" i="9"/>
  <c r="B81" i="9"/>
  <c r="A81" i="9"/>
  <c r="C80" i="9"/>
  <c r="B80" i="9"/>
  <c r="A80" i="9"/>
  <c r="C79" i="9"/>
  <c r="B79" i="9"/>
  <c r="A79" i="9"/>
  <c r="C78" i="9"/>
  <c r="B78" i="9"/>
  <c r="A78" i="9"/>
  <c r="C77" i="9"/>
  <c r="B77" i="9"/>
  <c r="A77" i="9"/>
  <c r="C76" i="9"/>
  <c r="B76" i="9"/>
  <c r="A76" i="9"/>
  <c r="C75" i="9"/>
  <c r="B75" i="9"/>
  <c r="A75" i="9"/>
  <c r="C74" i="9"/>
  <c r="B74" i="9"/>
  <c r="A74" i="9"/>
  <c r="C73" i="9"/>
  <c r="B73" i="9"/>
  <c r="A73" i="9"/>
  <c r="C72" i="9"/>
  <c r="B72" i="9"/>
  <c r="A72" i="9"/>
  <c r="C71" i="9"/>
  <c r="B71" i="9"/>
  <c r="A71" i="9"/>
  <c r="C70" i="9"/>
  <c r="B70" i="9"/>
  <c r="A70" i="9"/>
  <c r="C69" i="9"/>
  <c r="B69" i="9"/>
  <c r="A69" i="9"/>
  <c r="C68" i="9"/>
  <c r="B68" i="9"/>
  <c r="A68" i="9"/>
  <c r="C67" i="9"/>
  <c r="B67" i="9"/>
  <c r="A67" i="9"/>
  <c r="C66" i="9"/>
  <c r="B66" i="9"/>
  <c r="A66" i="9"/>
  <c r="C65" i="9"/>
  <c r="B65" i="9"/>
  <c r="A65" i="9"/>
  <c r="C64" i="9"/>
  <c r="B64" i="9"/>
  <c r="A64" i="9"/>
  <c r="C63" i="9"/>
  <c r="B63" i="9"/>
  <c r="A63" i="9"/>
  <c r="C62" i="9"/>
  <c r="B62" i="9"/>
  <c r="A62" i="9"/>
  <c r="C61" i="9"/>
  <c r="B61" i="9"/>
  <c r="A61" i="9"/>
  <c r="C60" i="9"/>
  <c r="B60" i="9"/>
  <c r="A60" i="9"/>
  <c r="C59" i="9"/>
  <c r="B59" i="9"/>
  <c r="A59" i="9"/>
  <c r="C58" i="9"/>
  <c r="B58" i="9"/>
  <c r="A58" i="9"/>
  <c r="C57" i="9"/>
  <c r="B57" i="9"/>
  <c r="A57" i="9"/>
  <c r="C56" i="9"/>
  <c r="B56" i="9"/>
  <c r="A56" i="9"/>
  <c r="C55" i="9"/>
  <c r="B55" i="9"/>
  <c r="A55" i="9"/>
  <c r="C54" i="9"/>
  <c r="B54" i="9"/>
  <c r="A54" i="9"/>
  <c r="C53" i="9"/>
  <c r="B53" i="9"/>
  <c r="A53" i="9"/>
  <c r="C52" i="9"/>
  <c r="B52" i="9"/>
  <c r="A52" i="9"/>
  <c r="C51" i="9"/>
  <c r="B51" i="9"/>
  <c r="A51" i="9"/>
  <c r="C50" i="9"/>
  <c r="B50" i="9"/>
  <c r="A50" i="9"/>
  <c r="C49" i="9"/>
  <c r="B49" i="9"/>
  <c r="A49" i="9"/>
  <c r="C48" i="9"/>
  <c r="B48" i="9"/>
  <c r="A48" i="9"/>
  <c r="C47" i="9"/>
  <c r="B47" i="9"/>
  <c r="A47" i="9"/>
  <c r="C46" i="9"/>
  <c r="B46" i="9"/>
  <c r="A46" i="9"/>
  <c r="C45" i="9"/>
  <c r="B45" i="9"/>
  <c r="A45" i="9"/>
  <c r="C44" i="9"/>
  <c r="B44" i="9"/>
  <c r="A44" i="9"/>
  <c r="C43" i="9"/>
  <c r="B43" i="9"/>
  <c r="A43" i="9"/>
  <c r="C42" i="9"/>
  <c r="B42" i="9"/>
  <c r="A42" i="9"/>
  <c r="C41" i="9"/>
  <c r="B41" i="9"/>
  <c r="A41" i="9"/>
  <c r="C40" i="9"/>
  <c r="B40" i="9"/>
  <c r="A40" i="9"/>
  <c r="C39" i="9"/>
  <c r="B39" i="9"/>
  <c r="A39" i="9"/>
  <c r="C38" i="9"/>
  <c r="B38" i="9"/>
  <c r="A38" i="9"/>
  <c r="C37" i="9"/>
  <c r="B37" i="9"/>
  <c r="A37" i="9"/>
  <c r="C36" i="9"/>
  <c r="B36" i="9"/>
  <c r="A36" i="9"/>
  <c r="C35" i="9"/>
  <c r="B35" i="9"/>
  <c r="A35" i="9"/>
  <c r="C34" i="9"/>
  <c r="B34" i="9"/>
  <c r="A34" i="9"/>
  <c r="C33" i="9"/>
  <c r="B33" i="9"/>
  <c r="A33" i="9"/>
  <c r="C32" i="9"/>
  <c r="B32" i="9"/>
  <c r="A32" i="9"/>
  <c r="C31" i="9"/>
  <c r="B31" i="9"/>
  <c r="A31" i="9"/>
  <c r="C30" i="9"/>
  <c r="B30" i="9"/>
  <c r="A30" i="9"/>
  <c r="C29" i="9"/>
  <c r="B29" i="9"/>
  <c r="A29" i="9"/>
  <c r="C28" i="9"/>
  <c r="B28" i="9"/>
  <c r="A28" i="9"/>
  <c r="C27" i="9"/>
  <c r="B27" i="9"/>
  <c r="A27" i="9"/>
  <c r="C26" i="9"/>
  <c r="B26" i="9"/>
  <c r="A26" i="9"/>
  <c r="C25" i="9"/>
  <c r="B25" i="9"/>
  <c r="A25" i="9"/>
  <c r="C24" i="9"/>
  <c r="B24" i="9"/>
  <c r="A24" i="9"/>
  <c r="C23" i="9"/>
  <c r="B23" i="9"/>
  <c r="A23" i="9"/>
  <c r="C22" i="9"/>
  <c r="B22" i="9"/>
  <c r="A22" i="9"/>
  <c r="C21" i="9"/>
  <c r="B21" i="9"/>
  <c r="A21" i="9"/>
  <c r="C20" i="9"/>
  <c r="B20" i="9"/>
  <c r="A20" i="9"/>
  <c r="C19" i="9"/>
  <c r="B19" i="9"/>
  <c r="A19" i="9"/>
  <c r="C18" i="9"/>
  <c r="B18" i="9"/>
  <c r="A18" i="9"/>
  <c r="C17" i="9"/>
  <c r="B17" i="9"/>
  <c r="A17" i="9"/>
  <c r="C16" i="9"/>
  <c r="B16" i="9"/>
  <c r="A16" i="9"/>
  <c r="C15" i="9"/>
  <c r="B15" i="9"/>
  <c r="A15" i="9"/>
  <c r="C14" i="9"/>
  <c r="B14" i="9"/>
  <c r="A14" i="9"/>
  <c r="C13" i="9"/>
  <c r="B13" i="9"/>
  <c r="A13" i="9"/>
  <c r="C12" i="9"/>
  <c r="B12" i="9"/>
  <c r="A12" i="9"/>
  <c r="C11" i="9"/>
  <c r="B11" i="9"/>
  <c r="A11" i="9"/>
  <c r="C10" i="9"/>
  <c r="B10" i="9"/>
  <c r="A10" i="9"/>
  <c r="C9" i="9"/>
  <c r="B9" i="9"/>
  <c r="A9" i="9"/>
  <c r="C8" i="9"/>
  <c r="B8" i="9"/>
  <c r="A8" i="9"/>
  <c r="C7" i="9"/>
  <c r="B7" i="9"/>
  <c r="A7" i="9"/>
  <c r="C6" i="9"/>
  <c r="B6" i="9"/>
  <c r="A6" i="9"/>
  <c r="C5" i="9"/>
  <c r="B5" i="9"/>
  <c r="A5" i="9"/>
  <c r="C4" i="9"/>
  <c r="B4" i="9"/>
  <c r="A4" i="9"/>
  <c r="C3" i="9"/>
  <c r="B3" i="9"/>
  <c r="A3" i="9"/>
  <c r="A7" i="8"/>
  <c r="A6" i="8"/>
  <c r="A5" i="8"/>
  <c r="A4" i="8"/>
  <c r="A3" i="8"/>
  <c r="B39" i="7"/>
  <c r="A39" i="7"/>
  <c r="B38" i="7"/>
  <c r="A38" i="7"/>
  <c r="B37" i="7"/>
  <c r="A37" i="7"/>
  <c r="B36" i="7"/>
  <c r="A36" i="7"/>
  <c r="B35" i="7"/>
  <c r="A35" i="7"/>
  <c r="B34" i="7"/>
  <c r="A34" i="7"/>
  <c r="B33" i="7"/>
  <c r="A33" i="7"/>
  <c r="B32" i="7"/>
  <c r="A32" i="7"/>
  <c r="B31" i="7"/>
  <c r="A31" i="7"/>
  <c r="B30" i="7"/>
  <c r="A30" i="7"/>
  <c r="B29" i="7"/>
  <c r="A29" i="7"/>
  <c r="B28" i="7"/>
  <c r="A28" i="7"/>
  <c r="B27" i="7"/>
  <c r="A27" i="7"/>
  <c r="B26" i="7"/>
  <c r="A26" i="7"/>
  <c r="B25" i="7"/>
  <c r="A25" i="7"/>
  <c r="B24" i="7"/>
  <c r="A24" i="7"/>
  <c r="B23" i="7"/>
  <c r="A23" i="7"/>
  <c r="B22" i="7"/>
  <c r="A22" i="7"/>
  <c r="B21" i="7"/>
  <c r="A21" i="7"/>
  <c r="B20" i="7"/>
  <c r="A20" i="7"/>
  <c r="B19" i="7"/>
  <c r="A19" i="7"/>
  <c r="B18" i="7"/>
  <c r="A18" i="7"/>
  <c r="B17" i="7"/>
  <c r="A17" i="7"/>
  <c r="B16" i="7"/>
  <c r="A16" i="7"/>
  <c r="B15" i="7"/>
  <c r="A15" i="7"/>
  <c r="B14" i="7"/>
  <c r="A14" i="7"/>
  <c r="B13" i="7"/>
  <c r="A13" i="7"/>
  <c r="B12" i="7"/>
  <c r="A12" i="7"/>
  <c r="B11" i="7"/>
  <c r="A11" i="7"/>
  <c r="B10" i="7"/>
  <c r="A10" i="7"/>
  <c r="B9" i="7"/>
  <c r="A9" i="7"/>
  <c r="B8" i="7"/>
  <c r="A8" i="7"/>
  <c r="B7" i="7"/>
  <c r="A7" i="7"/>
  <c r="B6" i="7"/>
  <c r="A6" i="7"/>
  <c r="B5" i="7"/>
  <c r="A5" i="7"/>
  <c r="B4" i="7"/>
  <c r="A4" i="7"/>
  <c r="B28" i="6"/>
  <c r="B29" i="6"/>
  <c r="A28" i="6"/>
  <c r="A29" i="6"/>
  <c r="B26" i="6"/>
  <c r="B27" i="6"/>
  <c r="A26" i="6"/>
  <c r="A27" i="6"/>
  <c r="B23" i="6"/>
  <c r="B24" i="6"/>
  <c r="A23" i="6"/>
  <c r="A24" i="6"/>
  <c r="B45" i="6"/>
  <c r="A45" i="6"/>
  <c r="B44" i="6"/>
  <c r="A44" i="6"/>
  <c r="B43" i="6"/>
  <c r="A43" i="6"/>
  <c r="B42" i="6"/>
  <c r="A42" i="6"/>
  <c r="B41" i="6"/>
  <c r="A41" i="6"/>
  <c r="B40" i="6"/>
  <c r="A40" i="6"/>
  <c r="B39" i="6"/>
  <c r="A39" i="6"/>
  <c r="B38" i="6"/>
  <c r="A38" i="6"/>
  <c r="B37" i="6"/>
  <c r="A37" i="6"/>
  <c r="B36" i="6"/>
  <c r="A36" i="6"/>
  <c r="B35" i="6"/>
  <c r="A35" i="6"/>
  <c r="B34" i="6"/>
  <c r="A34" i="6"/>
  <c r="B33" i="6"/>
  <c r="A33" i="6"/>
  <c r="B32" i="6"/>
  <c r="A32" i="6"/>
  <c r="B31" i="6"/>
  <c r="A31" i="6"/>
  <c r="B30" i="6"/>
  <c r="A30" i="6"/>
  <c r="B19" i="6"/>
  <c r="A19" i="6"/>
  <c r="B18" i="6"/>
  <c r="A18" i="6"/>
  <c r="B17" i="6"/>
  <c r="A17" i="6"/>
  <c r="B16" i="6"/>
  <c r="A16" i="6"/>
  <c r="B15" i="6"/>
  <c r="A15" i="6"/>
  <c r="B14" i="6"/>
  <c r="A14" i="6"/>
  <c r="B13" i="6"/>
  <c r="A13" i="6"/>
  <c r="B12" i="6"/>
  <c r="A12" i="6"/>
  <c r="B11" i="6"/>
  <c r="A11" i="6"/>
  <c r="B10" i="6"/>
  <c r="A10" i="6"/>
  <c r="B9" i="6"/>
  <c r="A9" i="6"/>
  <c r="B8" i="6"/>
  <c r="A8" i="6"/>
  <c r="B7" i="6"/>
  <c r="A7" i="6"/>
  <c r="B6" i="6"/>
  <c r="A6" i="6"/>
  <c r="B5" i="6"/>
  <c r="A5" i="6"/>
  <c r="B4" i="6"/>
  <c r="A4" i="6"/>
  <c r="B39" i="5"/>
  <c r="A39" i="5"/>
  <c r="B38" i="5"/>
  <c r="A38" i="5"/>
  <c r="B37" i="5"/>
  <c r="A37" i="5"/>
  <c r="B36" i="5"/>
  <c r="A36" i="5"/>
  <c r="B35" i="5"/>
  <c r="A35" i="5"/>
  <c r="B34" i="5"/>
  <c r="A34" i="5"/>
  <c r="B33" i="5"/>
  <c r="A33" i="5"/>
  <c r="B32" i="5"/>
  <c r="A32" i="5"/>
  <c r="B31" i="5"/>
  <c r="A31" i="5"/>
  <c r="B30" i="5"/>
  <c r="A30" i="5"/>
  <c r="B29" i="5"/>
  <c r="A29" i="5"/>
  <c r="B28" i="5"/>
  <c r="A28" i="5"/>
  <c r="B27" i="5"/>
  <c r="A27" i="5"/>
  <c r="B26" i="5"/>
  <c r="A26" i="5"/>
  <c r="B25" i="5"/>
  <c r="A25" i="5"/>
  <c r="B24" i="5"/>
  <c r="A24" i="5"/>
  <c r="B23" i="5"/>
  <c r="A23" i="5"/>
  <c r="B22" i="5"/>
  <c r="A22" i="5"/>
  <c r="B21" i="5"/>
  <c r="A21" i="5"/>
  <c r="B20" i="5"/>
  <c r="A20" i="5"/>
  <c r="B19" i="5"/>
  <c r="A19" i="5"/>
  <c r="B18" i="5"/>
  <c r="A18" i="5"/>
  <c r="B17" i="5"/>
  <c r="A17" i="5"/>
  <c r="B16" i="5"/>
  <c r="A16" i="5"/>
  <c r="B15" i="5"/>
  <c r="A15" i="5"/>
  <c r="B14" i="5"/>
  <c r="A14" i="5"/>
  <c r="B13" i="5"/>
  <c r="A13" i="5"/>
  <c r="B12" i="5"/>
  <c r="A12" i="5"/>
  <c r="B11" i="5"/>
  <c r="A11" i="5"/>
  <c r="B10" i="5"/>
  <c r="A10" i="5"/>
  <c r="B9" i="5"/>
  <c r="A9" i="5"/>
  <c r="B8" i="5"/>
  <c r="A8" i="5"/>
  <c r="B7" i="5"/>
  <c r="A7" i="5"/>
  <c r="B6" i="5"/>
  <c r="A6" i="5"/>
  <c r="B5" i="5"/>
  <c r="A5" i="5"/>
  <c r="B4" i="5"/>
  <c r="A4" i="5"/>
  <c r="A7" i="4"/>
  <c r="A6" i="4"/>
  <c r="A5" i="4"/>
  <c r="A4" i="4"/>
  <c r="B7" i="2"/>
  <c r="B6" i="2"/>
  <c r="B5" i="2"/>
  <c r="B4" i="2"/>
</calcChain>
</file>

<file path=xl/sharedStrings.xml><?xml version="1.0" encoding="utf-8"?>
<sst xmlns="http://schemas.openxmlformats.org/spreadsheetml/2006/main" count="2084" uniqueCount="392">
  <si>
    <t>Generation Sectors</t>
  </si>
  <si>
    <t>abbrev</t>
  </si>
  <si>
    <t>base load generation</t>
  </si>
  <si>
    <t>base</t>
  </si>
  <si>
    <t>intermediate generation</t>
  </si>
  <si>
    <t>int</t>
  </si>
  <si>
    <t>subpeak generation</t>
  </si>
  <si>
    <t>subpeak</t>
  </si>
  <si>
    <t>peak generation</t>
  </si>
  <si>
    <t>peak</t>
  </si>
  <si>
    <t>Technologies</t>
  </si>
  <si>
    <t>supplysector</t>
  </si>
  <si>
    <t>subsector</t>
  </si>
  <si>
    <t>technology</t>
  </si>
  <si>
    <t>hydro</t>
  </si>
  <si>
    <t>hydro_base</t>
  </si>
  <si>
    <t>hydro_int</t>
  </si>
  <si>
    <t>hydro_subpeak</t>
  </si>
  <si>
    <t>hydro_peak</t>
  </si>
  <si>
    <t>coal</t>
  </si>
  <si>
    <t>coal_base_exist</t>
  </si>
  <si>
    <t>coal_int_exist</t>
  </si>
  <si>
    <t>coal_subpeak_exist</t>
  </si>
  <si>
    <t>coal_peak_exist</t>
  </si>
  <si>
    <t>gas</t>
  </si>
  <si>
    <t>gas_base_exist</t>
  </si>
  <si>
    <t>gas_int_exist</t>
  </si>
  <si>
    <t>gas_subpeak_exist</t>
  </si>
  <si>
    <t>gas_peak_exist</t>
  </si>
  <si>
    <t>oil</t>
  </si>
  <si>
    <t>oil_base_exist</t>
  </si>
  <si>
    <t>oil_int_exist</t>
  </si>
  <si>
    <t>oil_subpeak_exist</t>
  </si>
  <si>
    <t>oil_peak_exist</t>
  </si>
  <si>
    <t>biomass</t>
  </si>
  <si>
    <t>bio_base_exist</t>
  </si>
  <si>
    <t>bio_int_exist</t>
  </si>
  <si>
    <t>bio_subpeak_exist</t>
  </si>
  <si>
    <t>bio_peak_exist</t>
  </si>
  <si>
    <t>geothermal</t>
  </si>
  <si>
    <t>geo_base</t>
  </si>
  <si>
    <t>geo_int</t>
  </si>
  <si>
    <t>geo_subpeak</t>
  </si>
  <si>
    <t>geo_peak</t>
  </si>
  <si>
    <t>nuclear</t>
  </si>
  <si>
    <t>nuc_base_gen2</t>
  </si>
  <si>
    <t>nuc_int_gen2</t>
  </si>
  <si>
    <t>nuc_subpeak_gen2</t>
  </si>
  <si>
    <t>nuc_peak_gen2</t>
  </si>
  <si>
    <t>wind</t>
  </si>
  <si>
    <t>wind_base</t>
  </si>
  <si>
    <t>wind_int</t>
  </si>
  <si>
    <t>wind_subpeak</t>
  </si>
  <si>
    <t>wind_peak</t>
  </si>
  <si>
    <t>solar</t>
  </si>
  <si>
    <t>pv_base</t>
  </si>
  <si>
    <t>pv_int</t>
  </si>
  <si>
    <t>pv_subpeak</t>
  </si>
  <si>
    <t>pv_peak</t>
  </si>
  <si>
    <t>minicam-energy-input</t>
  </si>
  <si>
    <t>regional coal</t>
  </si>
  <si>
    <t>wholesale gas</t>
  </si>
  <si>
    <t>refined liquids electricity</t>
  </si>
  <si>
    <t>regional biomass</t>
  </si>
  <si>
    <t>USA</t>
  </si>
  <si>
    <t>region</t>
  </si>
  <si>
    <t># This table lists the various elements to be deleted from the existing electricity generation sectors from the USA</t>
  </si>
  <si>
    <t># Source: Tables_ElecS_Data.xlsx</t>
  </si>
  <si>
    <t># Assumed subsector logit exponents</t>
  </si>
  <si>
    <t>subs_logit</t>
  </si>
  <si>
    <t># Assumed technology logit exponents</t>
  </si>
  <si>
    <t>tech_logit</t>
  </si>
  <si>
    <t># Assumed subsector share-weight interpolations</t>
  </si>
  <si>
    <t>sw_1975</t>
  </si>
  <si>
    <t>sw_1990</t>
  </si>
  <si>
    <t>sw_2005</t>
  </si>
  <si>
    <t>from_year</t>
  </si>
  <si>
    <t>to_year</t>
  </si>
  <si>
    <t>interpolation_function</t>
  </si>
  <si>
    <t>fixed</t>
  </si>
  <si>
    <t>linear</t>
  </si>
  <si>
    <t>sw_2020</t>
  </si>
  <si>
    <t>sw_2035</t>
  </si>
  <si>
    <t>sw_2050</t>
  </si>
  <si>
    <t>sw_2065</t>
  </si>
  <si>
    <t>sw_2080</t>
  </si>
  <si>
    <t># Assumed subsector share-weights</t>
  </si>
  <si>
    <t>sw_2095</t>
  </si>
  <si>
    <t># This miscellaneous sector level assumptions</t>
  </si>
  <si>
    <t>EJ</t>
  </si>
  <si>
    <t>1975$/GJ</t>
  </si>
  <si>
    <t>input_unit</t>
  </si>
  <si>
    <t>output_unit</t>
  </si>
  <si>
    <t>price_unit</t>
  </si>
  <si>
    <t>electricity_reserve_margin</t>
  </si>
  <si>
    <t>average_grid_capacity_factor</t>
  </si>
  <si>
    <t># Assumed technology availability</t>
  </si>
  <si>
    <t>coal_base_conv</t>
  </si>
  <si>
    <t>coal_base_IGCC</t>
  </si>
  <si>
    <t>coal_base_IGCC_CCS</t>
  </si>
  <si>
    <t>bio_base_conv</t>
  </si>
  <si>
    <t>bio_base_IGCC</t>
  </si>
  <si>
    <t>bio_base_IGCC_CCS</t>
  </si>
  <si>
    <t>gas_base_CC</t>
  </si>
  <si>
    <t>gas_base_CC_CCS</t>
  </si>
  <si>
    <t>gas_int_CC</t>
  </si>
  <si>
    <t>gas_int_CC_CCS</t>
  </si>
  <si>
    <t>bio_int_conv</t>
  </si>
  <si>
    <t>bio_int_IGCC</t>
  </si>
  <si>
    <t>bio_int_IGCC_CCS</t>
  </si>
  <si>
    <t>oil_int_IGCC</t>
  </si>
  <si>
    <t>oil_int_IGCC_CCS</t>
  </si>
  <si>
    <t>coal_int_conv</t>
  </si>
  <si>
    <t>coal_int_IGCC</t>
  </si>
  <si>
    <t>coal_int_IGCC_CCS</t>
  </si>
  <si>
    <t>gas_subpeak_turbine</t>
  </si>
  <si>
    <t>gas_subpeak_CC</t>
  </si>
  <si>
    <t>gas_subpeak_CC_CCS</t>
  </si>
  <si>
    <t>bio_subpeak_conv</t>
  </si>
  <si>
    <t>bio_subpeak_IGCC</t>
  </si>
  <si>
    <t>bio_subpeak_IGCC_CCS</t>
  </si>
  <si>
    <t>oil_subpeak_turbine</t>
  </si>
  <si>
    <t>oil_subpeak_IGCC</t>
  </si>
  <si>
    <t>oil_subpeak_IGCC_CCS</t>
  </si>
  <si>
    <t>coal_subpeak_IGCC</t>
  </si>
  <si>
    <t>coal_subpeak_IGCC_CCS</t>
  </si>
  <si>
    <t>gas_peak_turbine</t>
  </si>
  <si>
    <t>gas_peak_CC</t>
  </si>
  <si>
    <t>gas_peak_CC_CCS</t>
  </si>
  <si>
    <t>oil_peak_turbine</t>
  </si>
  <si>
    <t>oil_peak_IGCC</t>
  </si>
  <si>
    <t>oil_peak_IGCC_CCS</t>
  </si>
  <si>
    <t>nuc_base_gen3</t>
  </si>
  <si>
    <t>wind_base_storage</t>
  </si>
  <si>
    <t>pv_base_storage</t>
  </si>
  <si>
    <t>csp_base_storage</t>
  </si>
  <si>
    <t>csp_peak</t>
  </si>
  <si>
    <t>grid_storage</t>
  </si>
  <si>
    <t>battery</t>
  </si>
  <si>
    <t>csp_int</t>
  </si>
  <si>
    <t>csp_subpeak</t>
  </si>
  <si>
    <t># Assumed technology charactoristics including costs and efficiencies</t>
  </si>
  <si>
    <t>period</t>
  </si>
  <si>
    <t>initial_available_year</t>
  </si>
  <si>
    <t>final_available_year</t>
  </si>
  <si>
    <t>half-life</t>
  </si>
  <si>
    <t>lifetime</t>
  </si>
  <si>
    <t>fcr</t>
  </si>
  <si>
    <t>efficiency</t>
  </si>
  <si>
    <t>minicam_energy_input</t>
  </si>
  <si>
    <t>market</t>
  </si>
  <si>
    <t>renewable</t>
  </si>
  <si>
    <t>CONVERT_2007_1975</t>
  </si>
  <si>
    <t>CONVERT_kWh_GJ</t>
  </si>
  <si>
    <t>CONVERT_1995_1975</t>
  </si>
  <si>
    <t>FOSSIL TECHNOLOGIES</t>
  </si>
  <si>
    <t>Note: these are from AEO 2008 assumptions</t>
  </si>
  <si>
    <t>Conventional coal and Gas cap cost annual reduction</t>
  </si>
  <si>
    <t>Conventional coal and Gas annual efficiency increase</t>
  </si>
  <si>
    <t>2095 reduction in costs of IGCC and gas CC</t>
  </si>
  <si>
    <t>Technology</t>
  </si>
  <si>
    <t>Fuel</t>
  </si>
  <si>
    <t>Output Units</t>
  </si>
  <si>
    <t>Capital Cost</t>
  </si>
  <si>
    <t>Lifetime</t>
  </si>
  <si>
    <t>Capacity Factor</t>
  </si>
  <si>
    <t>Fixed O&amp;M</t>
  </si>
  <si>
    <t>Variable O&amp;M</t>
  </si>
  <si>
    <t>Labor Fraction of Fixed O&amp;M</t>
  </si>
  <si>
    <t>ETE Fraction of Fixed O&amp;M</t>
  </si>
  <si>
    <t>Heat Rate (LHV)</t>
  </si>
  <si>
    <t xml:space="preserve">Non-Energy Cost per Unit of Output </t>
  </si>
  <si>
    <t>Efficiency (LHV)</t>
  </si>
  <si>
    <t>Units</t>
  </si>
  <si>
    <t>2007 $/kW of Capacity</t>
  </si>
  <si>
    <t>years</t>
  </si>
  <si>
    <t>none</t>
  </si>
  <si>
    <t xml:space="preserve">2007 $/kW/Yr </t>
  </si>
  <si>
    <t xml:space="preserve">2007 mills/kWh </t>
  </si>
  <si>
    <t>%</t>
  </si>
  <si>
    <t>Btu/kWh</t>
  </si>
  <si>
    <t>2007 mills/kWh</t>
  </si>
  <si>
    <t xml:space="preserve">2007 $/GJ </t>
  </si>
  <si>
    <t>Coal (existing)</t>
  </si>
  <si>
    <t>kWh</t>
  </si>
  <si>
    <t>Coal (conv pul)</t>
  </si>
  <si>
    <t>Coal (IGCC)</t>
  </si>
  <si>
    <t>Gas (existing)</t>
  </si>
  <si>
    <t>Gas (peak load conv)</t>
  </si>
  <si>
    <t>Gas (base load con)</t>
  </si>
  <si>
    <t>Gas (CC)</t>
  </si>
  <si>
    <t>Oil (existing)</t>
  </si>
  <si>
    <t>Oil (peak load conv)</t>
  </si>
  <si>
    <t>Oil (base load conv)</t>
  </si>
  <si>
    <t>Oil (IGCC)</t>
  </si>
  <si>
    <t>Biomass (existing)</t>
  </si>
  <si>
    <t>Biomass (conv)</t>
  </si>
  <si>
    <t>Biomass (IGCC)</t>
  </si>
  <si>
    <t>Gas (base load conv)</t>
  </si>
  <si>
    <t>CAPITAL COST</t>
  </si>
  <si>
    <t>1975 $/kW of Capacity</t>
  </si>
  <si>
    <t>VARIABLE O&amp;M</t>
  </si>
  <si>
    <t>1975 $/MWh</t>
    <phoneticPr fontId="6" type="noConversion"/>
  </si>
  <si>
    <t>FIXED O&amp;M</t>
  </si>
  <si>
    <t>CAPACITY FACTOR</t>
  </si>
  <si>
    <t>NON-FOSSIL TECHNOLOGIES</t>
  </si>
  <si>
    <t>Note: these are from Page's input sheets</t>
  </si>
  <si>
    <t>Advanced Nuclear</t>
  </si>
  <si>
    <t>now nuclear is improving starting at 2020</t>
    <phoneticPr fontId="6" type="noConversion"/>
  </si>
  <si>
    <t>Geothermal</t>
  </si>
  <si>
    <t>Hydroelectric</t>
  </si>
  <si>
    <t>Pumped Storage</t>
  </si>
  <si>
    <t>Wind</t>
  </si>
  <si>
    <t>Wind Storage</t>
  </si>
  <si>
    <t>CSP Storage</t>
  </si>
  <si>
    <t>CSP</t>
  </si>
  <si>
    <t>PV Storage</t>
  </si>
  <si>
    <t>Photovoltaic</t>
  </si>
  <si>
    <t>Battery</t>
  </si>
  <si>
    <t>EFFICIENCY</t>
  </si>
  <si>
    <t>EXISTING TECHNOLOGIES</t>
  </si>
  <si>
    <t>Note: these are from the AEO 1997</t>
  </si>
  <si>
    <t xml:space="preserve">Capital Costs </t>
  </si>
  <si>
    <t xml:space="preserve">Fixed O&amp;M </t>
  </si>
  <si>
    <t>$1995 per kW</t>
  </si>
  <si>
    <t>1995 mills/kWh</t>
  </si>
  <si>
    <t>Pulverized Coal</t>
  </si>
  <si>
    <t>Advanced Coal</t>
  </si>
  <si>
    <t>Oil/Gas Steam</t>
  </si>
  <si>
    <t>Combined Cycle</t>
  </si>
  <si>
    <t>Advanced Combined Cycle</t>
  </si>
  <si>
    <t>Combustion Turbine</t>
  </si>
  <si>
    <t>Advanced Combustion Turbine</t>
  </si>
  <si>
    <t>Fuel Cell</t>
  </si>
  <si>
    <t>Biomass</t>
  </si>
  <si>
    <t>Municipal Solid Waste</t>
  </si>
  <si>
    <t>Solar Thermal</t>
  </si>
  <si>
    <t>Solar Photovoltaic</t>
  </si>
  <si>
    <t>$1975 per kW</t>
  </si>
  <si>
    <t>1975$/MWh</t>
    <phoneticPr fontId="6" type="noConversion"/>
  </si>
  <si>
    <t>CCS  Technology Costs</t>
    <phoneticPr fontId="6" type="noConversion"/>
  </si>
  <si>
    <t>Coal IGCC CCS</t>
    <phoneticPr fontId="6" type="noConversion"/>
  </si>
  <si>
    <t>coal</t>
    <phoneticPr fontId="6" type="noConversion"/>
  </si>
  <si>
    <t>Gas IGCC CCS</t>
    <phoneticPr fontId="6" type="noConversion"/>
  </si>
  <si>
    <t>gas</t>
    <phoneticPr fontId="6" type="noConversion"/>
  </si>
  <si>
    <t>Oil IGCC CCS</t>
    <phoneticPr fontId="6" type="noConversion"/>
  </si>
  <si>
    <t>oil</t>
    <phoneticPr fontId="6" type="noConversion"/>
  </si>
  <si>
    <t>Bio IGCC CCS</t>
    <phoneticPr fontId="6" type="noConversion"/>
  </si>
  <si>
    <t>bio</t>
    <phoneticPr fontId="6" type="noConversion"/>
  </si>
  <si>
    <t>FIXED O&amp;M Cost</t>
    <phoneticPr fontId="6" type="noConversion"/>
  </si>
  <si>
    <t>Coal IGCC CCS</t>
  </si>
  <si>
    <t>Gas IGCC CCS</t>
  </si>
  <si>
    <t>Oil IGCC CCS</t>
  </si>
  <si>
    <t>Bio IGCC CCS</t>
  </si>
  <si>
    <t>VARIABLE O&amp;M Cost</t>
    <phoneticPr fontId="6" type="noConversion"/>
  </si>
  <si>
    <t>New Technologies</t>
  </si>
  <si>
    <t>Notes: This worksheet is linked to Page's input file</t>
  </si>
  <si>
    <t>FOSSIL TECHS</t>
  </si>
  <si>
    <t>logit exponent</t>
  </si>
  <si>
    <t>Not_Read_in</t>
  </si>
  <si>
    <t>Variable ID</t>
  </si>
  <si>
    <t>1975 fillout</t>
  </si>
  <si>
    <t>logitexp</t>
  </si>
  <si>
    <t>Supply Sector</t>
  </si>
  <si>
    <t>scale year, tech scale year</t>
  </si>
  <si>
    <t>INPUT_TABLE</t>
  </si>
  <si>
    <t>fuelname and efficiencies</t>
  </si>
  <si>
    <t>Subsector</t>
  </si>
  <si>
    <t>minicam energy input</t>
  </si>
  <si>
    <t>Nonenergy Cost (1975$)</t>
  </si>
  <si>
    <t>minicam-non-energy-input</t>
  </si>
  <si>
    <t>costs</t>
  </si>
  <si>
    <t>sharewt (tech level)</t>
  </si>
  <si>
    <t>logitexp (tech level)</t>
  </si>
  <si>
    <t>list techs to give it a  &lt;GHG name ="CO2" tag</t>
  </si>
  <si>
    <t>Region</t>
  </si>
  <si>
    <t>CCS Technologies</t>
  </si>
  <si>
    <t>Fossil - Reference - Base (w/o capture) Nonenergy Cost (1975$)</t>
  </si>
  <si>
    <t>Fossil - Reference w/o capture- fuelname and efficiencies</t>
  </si>
  <si>
    <t>Fossil - Adjusted for capture</t>
    <phoneticPr fontId="6" type="noConversion"/>
  </si>
  <si>
    <t>ALL</t>
  </si>
  <si>
    <t>electricity</t>
  </si>
  <si>
    <t>Coal (IGCC)_CCS</t>
  </si>
  <si>
    <t>Gas (CC)_CCS</t>
  </si>
  <si>
    <t>Oil (IGCC)_CCS</t>
  </si>
  <si>
    <t xml:space="preserve">biomass </t>
  </si>
  <si>
    <t>Biomass (IGCC)_CCS</t>
  </si>
  <si>
    <t>Fossil - Reference - CO2 Capture Removal Fraction (% of CO2 captured)</t>
  </si>
  <si>
    <t>technology/period           period/../power-plant-capture-component/+remove-fraction</t>
  </si>
  <si>
    <t>Fossil - Reference - CO2 Capture Energy Requirement (GJ electricity per kg Carbon)</t>
  </si>
  <si>
    <t>technology/period           period/../power-plant-capture-component/+capture-energy</t>
  </si>
  <si>
    <t>Fossil - Reference - CO2 Capture non-Energy Cost (1975$ per kg Carbon)</t>
  </si>
  <si>
    <t>technology/period           period/../power-plant-capture-component/+non-energy-penalty</t>
  </si>
  <si>
    <t>Fossil - Reference - CO2 Capture Storage Market Name</t>
  </si>
  <si>
    <t>technology/period           period/../}power-plant-capture-component/+storage-market</t>
  </si>
  <si>
    <t>list techs to give it a  &lt;profit-shutdown-decider</t>
  </si>
  <si>
    <t>no__INPUT_TABLE</t>
  </si>
  <si>
    <t>Fossil - Reference - shutdown-rate - using technology as grandparent</t>
  </si>
  <si>
    <t>list techs to give it a  &lt;CO2 name ="CO2" tag</t>
  </si>
  <si>
    <t>GEOTHERMAL</t>
  </si>
  <si>
    <t>logitexp, fuelprefelasticity and fixed investment</t>
  </si>
  <si>
    <t>fuelprefElasticity</t>
  </si>
  <si>
    <t>FixedInvestment</t>
  </si>
  <si>
    <t>sharewt</t>
  </si>
  <si>
    <t>scaleYear</t>
  </si>
  <si>
    <t>tech lifetime</t>
  </si>
  <si>
    <t>input-cost</t>
  </si>
  <si>
    <t>tech efficiency</t>
  </si>
  <si>
    <t>assumed tech improvement rate (global)</t>
  </si>
  <si>
    <t>HYDRO</t>
  </si>
  <si>
    <t>Set subsector shareweights to 0 so it doesn't figure in calibration</t>
  </si>
  <si>
    <t>2020 fillout</t>
  </si>
  <si>
    <t>set scaleyear and techscale year to 2020 to trick model into giving a 0 sharewt</t>
  </si>
  <si>
    <t>ScaleYear</t>
  </si>
  <si>
    <t>techScaleYear</t>
  </si>
  <si>
    <t>Hydroelectric input</t>
  </si>
  <si>
    <t>calibrate output in base years; fix future years</t>
  </si>
  <si>
    <t>don't read</t>
  </si>
  <si>
    <t>fixedOutput</t>
  </si>
  <si>
    <t>2095 ccsp</t>
  </si>
  <si>
    <t>Set future tech sharewts to 0</t>
  </si>
  <si>
    <t>not necessary now</t>
  </si>
  <si>
    <t>SOLAR</t>
  </si>
  <si>
    <t>PV technology definition</t>
  </si>
  <si>
    <t>intermittent-technology</t>
    <phoneticPr fontId="6" type="noConversion"/>
  </si>
  <si>
    <t>PV with storage technology definition</t>
  </si>
  <si>
    <t>Electricity technology: energy input and efficiency</t>
  </si>
  <si>
    <t>CO2 tag added here</t>
  </si>
  <si>
    <t>Electricity technology: lifetime</t>
  </si>
  <si>
    <t>Electricity technology: cost</t>
  </si>
  <si>
    <t>Electricity technology: sharewt</t>
  </si>
  <si>
    <t>WIND</t>
  </si>
  <si>
    <t>NUCLEAR</t>
  </si>
  <si>
    <t>Scale Years and subsector shareweights</t>
  </si>
  <si>
    <t>Costs</t>
  </si>
  <si>
    <t>minicam-non-energy-input{non-energy}</t>
  </si>
  <si>
    <t>Efficiencies</t>
  </si>
  <si>
    <t>Fixed Charge Rates</t>
    <phoneticPr fontId="6" type="noConversion"/>
  </si>
  <si>
    <t>FCR</t>
    <phoneticPr fontId="6" type="noConversion"/>
  </si>
  <si>
    <t>Coal - Pulverized</t>
  </si>
  <si>
    <t>Coal - IGCC</t>
  </si>
  <si>
    <t>Coal - IGCC w/ CCS</t>
  </si>
  <si>
    <t>Gas- turbine</t>
  </si>
  <si>
    <t>Gas - CC</t>
  </si>
  <si>
    <t>Gas - CC w/ CCS</t>
  </si>
  <si>
    <t>Oil - steam</t>
  </si>
  <si>
    <t>Oil - CC</t>
  </si>
  <si>
    <t>Oil - CC w/ CCS</t>
  </si>
  <si>
    <t>Biomass - steam</t>
  </si>
  <si>
    <t>Biomass - IGCC</t>
  </si>
  <si>
    <t>Biomass - IGCC w/ CCS</t>
  </si>
  <si>
    <t>Nuclear - Gen III</t>
  </si>
  <si>
    <t>Wind - onshore</t>
  </si>
  <si>
    <t xml:space="preserve">CSP_nostorage </t>
  </si>
  <si>
    <t xml:space="preserve">CSP_storage </t>
  </si>
  <si>
    <t xml:space="preserve">Central PV </t>
  </si>
  <si>
    <t xml:space="preserve">Rooftop PV </t>
  </si>
  <si>
    <t>Cogeneration</t>
  </si>
  <si>
    <t>Storage</t>
  </si>
  <si>
    <t>Shutdown Rates</t>
  </si>
  <si>
    <t>steepness</t>
  </si>
  <si>
    <t>shutdown-rate</t>
  </si>
  <si>
    <t>nuclearFuelGenII</t>
  </si>
  <si>
    <t>large onshore windresource</t>
  </si>
  <si>
    <t>global solar resource</t>
  </si>
  <si>
    <t>nuclearFuelGenIII</t>
  </si>
  <si>
    <t>off peak electricity</t>
  </si>
  <si>
    <t># Additional technology charactoristics for base year existing technologies</t>
  </si>
  <si>
    <t># Additional technology charactoristics for CCS technologies</t>
  </si>
  <si>
    <t>half_life</t>
  </si>
  <si>
    <t>share_weight</t>
  </si>
  <si>
    <t>capital_cost</t>
  </si>
  <si>
    <t>fixed_om</t>
  </si>
  <si>
    <t>variable_om</t>
  </si>
  <si>
    <t>capacity_factor</t>
  </si>
  <si>
    <t>capacity_factor_OM</t>
  </si>
  <si>
    <t>storage_market</t>
  </si>
  <si>
    <t>capture_energy</t>
  </si>
  <si>
    <t>remove_fraction</t>
  </si>
  <si>
    <t>non_energy_penalty</t>
  </si>
  <si>
    <t># Additional technology charactoristics for technologies with backup requirements</t>
  </si>
  <si>
    <t>capacity_limit</t>
  </si>
  <si>
    <t>trial_market_name</t>
  </si>
  <si>
    <t>electricity_sector</t>
  </si>
  <si>
    <t>backup_capital_cost</t>
  </si>
  <si>
    <t>backup_capacity_factor</t>
  </si>
  <si>
    <t xml:space="preserve"> </t>
  </si>
  <si>
    <t>backup_energy_input</t>
  </si>
  <si>
    <t>backup_efficiency</t>
  </si>
  <si>
    <t>backup_market</t>
  </si>
  <si>
    <t>refined liquids industrial</t>
  </si>
  <si>
    <t>electricity_sector_market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</si>
</sst>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8" formatCode="&quot;$&quot;#,##0.00_);[Red]\(&quot;$&quot;#,##0.00\)"/>
    <numFmt numFmtId="164" formatCode="0.0%"/>
    <numFmt numFmtId="165" formatCode="0.000"/>
    <numFmt numFmtId="166" formatCode="#,##0.0"/>
  </numFmts>
  <fonts count="17" x14ac:knownFonts="1">
    <font>
      <sz val="12"/>
      <color theme="1"/>
      <name val="Calibri"/>
      <family val="2"/>
      <scheme val="minor"/>
    </font>
    <font>
      <b/>
      <sz val="12"/>
      <color theme="1"/>
      <name val="Arial"/>
      <family val="2"/>
    </font>
    <font>
      <sz val="10"/>
      <name val="Arial"/>
    </font>
    <font>
      <sz val="10"/>
      <name val="Gill Sans MT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9"/>
      <color indexed="81"/>
      <name val="Calibri"/>
      <family val="2"/>
    </font>
    <font>
      <b/>
      <sz val="10"/>
      <color indexed="9"/>
      <name val="Gill Sans MT"/>
      <family val="2"/>
    </font>
    <font>
      <b/>
      <sz val="10"/>
      <name val="Arial"/>
      <family val="2"/>
    </font>
    <font>
      <b/>
      <sz val="14"/>
      <name val="Gill Sans MT"/>
      <family val="2"/>
    </font>
    <font>
      <b/>
      <sz val="10"/>
      <name val="Gill Sans MT"/>
      <family val="2"/>
    </font>
    <font>
      <b/>
      <sz val="10"/>
      <color indexed="8"/>
      <name val="Gill Sans MT"/>
      <family val="2"/>
    </font>
    <font>
      <sz val="10"/>
      <color indexed="8"/>
      <name val="Gill Sans MT"/>
      <family val="2"/>
    </font>
    <font>
      <i/>
      <sz val="10"/>
      <name val="Gill Sans MT"/>
      <family val="2"/>
    </font>
    <font>
      <b/>
      <sz val="12"/>
      <name val="Gill Sans MT"/>
      <family val="2"/>
    </font>
    <font>
      <b/>
      <sz val="16"/>
      <name val="Gill Sans MT"/>
    </font>
    <font>
      <sz val="12"/>
      <color rgb="FF00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rgb="FFFFFF00"/>
        <bgColor indexed="64"/>
      </patternFill>
    </fill>
  </fills>
  <borders count="3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415">
    <xf numFmtId="0" fontId="0" fillId="0" borderId="0"/>
    <xf numFmtId="0" fontId="2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9" fontId="2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11">
    <xf numFmtId="0" fontId="0" fillId="0" borderId="0" xfId="0"/>
    <xf numFmtId="0" fontId="1" fillId="0" borderId="0" xfId="0" applyFont="1"/>
    <xf numFmtId="0" fontId="0" fillId="2" borderId="0" xfId="0" applyFill="1"/>
    <xf numFmtId="0" fontId="3" fillId="0" borderId="0" xfId="1" applyFont="1"/>
    <xf numFmtId="0" fontId="0" fillId="3" borderId="0" xfId="0" applyFill="1"/>
    <xf numFmtId="0" fontId="3" fillId="0" borderId="0" xfId="1" applyFont="1" applyFill="1"/>
    <xf numFmtId="0" fontId="7" fillId="4" borderId="0" xfId="1" applyFont="1" applyFill="1"/>
    <xf numFmtId="8" fontId="8" fillId="0" borderId="0" xfId="1" applyNumberFormat="1" applyFont="1"/>
    <xf numFmtId="0" fontId="9" fillId="0" borderId="0" xfId="1" applyFont="1"/>
    <xf numFmtId="164" fontId="3" fillId="0" borderId="0" xfId="176" applyNumberFormat="1" applyFont="1"/>
    <xf numFmtId="10" fontId="3" fillId="0" borderId="0" xfId="176" applyNumberFormat="1" applyFont="1"/>
    <xf numFmtId="9" fontId="3" fillId="0" borderId="0" xfId="1" applyNumberFormat="1" applyFont="1"/>
    <xf numFmtId="0" fontId="10" fillId="0" borderId="0" xfId="1" applyFont="1"/>
    <xf numFmtId="0" fontId="11" fillId="5" borderId="1" xfId="1" applyFont="1" applyFill="1" applyBorder="1" applyAlignment="1">
      <alignment horizontal="center" wrapText="1"/>
    </xf>
    <xf numFmtId="0" fontId="10" fillId="5" borderId="2" xfId="1" applyFont="1" applyFill="1" applyBorder="1" applyAlignment="1">
      <alignment horizontal="center" wrapText="1"/>
    </xf>
    <xf numFmtId="0" fontId="10" fillId="5" borderId="3" xfId="1" applyFont="1" applyFill="1" applyBorder="1" applyAlignment="1">
      <alignment horizontal="center" wrapText="1"/>
    </xf>
    <xf numFmtId="0" fontId="10" fillId="5" borderId="4" xfId="1" applyFont="1" applyFill="1" applyBorder="1" applyAlignment="1">
      <alignment horizontal="center" wrapText="1"/>
    </xf>
    <xf numFmtId="0" fontId="12" fillId="6" borderId="5" xfId="1" applyFont="1" applyFill="1" applyBorder="1" applyAlignment="1">
      <alignment horizontal="center"/>
    </xf>
    <xf numFmtId="0" fontId="3" fillId="6" borderId="6" xfId="1" applyFont="1" applyFill="1" applyBorder="1" applyAlignment="1">
      <alignment horizontal="center"/>
    </xf>
    <xf numFmtId="0" fontId="13" fillId="6" borderId="6" xfId="1" applyFont="1" applyFill="1" applyBorder="1" applyAlignment="1">
      <alignment horizontal="center" wrapText="1"/>
    </xf>
    <xf numFmtId="0" fontId="13" fillId="6" borderId="7" xfId="1" applyFont="1" applyFill="1" applyBorder="1" applyAlignment="1">
      <alignment horizontal="center" wrapText="1"/>
    </xf>
    <xf numFmtId="0" fontId="12" fillId="7" borderId="8" xfId="1" applyFont="1" applyFill="1" applyBorder="1" applyAlignment="1">
      <alignment horizontal="left"/>
    </xf>
    <xf numFmtId="0" fontId="3" fillId="7" borderId="8" xfId="1" applyFont="1" applyFill="1" applyBorder="1" applyAlignment="1">
      <alignment horizontal="center"/>
    </xf>
    <xf numFmtId="0" fontId="13" fillId="7" borderId="8" xfId="1" applyFont="1" applyFill="1" applyBorder="1" applyAlignment="1">
      <alignment horizontal="center" wrapText="1"/>
    </xf>
    <xf numFmtId="2" fontId="3" fillId="8" borderId="8" xfId="1" applyNumberFormat="1" applyFont="1" applyFill="1" applyBorder="1" applyAlignment="1">
      <alignment horizontal="center" wrapText="1"/>
    </xf>
    <xf numFmtId="2" fontId="10" fillId="8" borderId="8" xfId="1" applyNumberFormat="1" applyFont="1" applyFill="1" applyBorder="1" applyAlignment="1">
      <alignment horizontal="center" wrapText="1"/>
    </xf>
    <xf numFmtId="0" fontId="13" fillId="8" borderId="8" xfId="1" applyFont="1" applyFill="1" applyBorder="1" applyAlignment="1">
      <alignment horizontal="center" wrapText="1"/>
    </xf>
    <xf numFmtId="0" fontId="3" fillId="7" borderId="5" xfId="1" applyFont="1" applyFill="1" applyBorder="1"/>
    <xf numFmtId="3" fontId="3" fillId="7" borderId="8" xfId="1" applyNumberFormat="1" applyFont="1" applyFill="1" applyBorder="1" applyAlignment="1">
      <alignment horizontal="center"/>
    </xf>
    <xf numFmtId="4" fontId="3" fillId="7" borderId="8" xfId="1" applyNumberFormat="1" applyFont="1" applyFill="1" applyBorder="1" applyAlignment="1">
      <alignment horizontal="center"/>
    </xf>
    <xf numFmtId="4" fontId="3" fillId="8" borderId="8" xfId="1" applyNumberFormat="1" applyFont="1" applyFill="1" applyBorder="1" applyAlignment="1">
      <alignment horizontal="center"/>
    </xf>
    <xf numFmtId="4" fontId="11" fillId="8" borderId="8" xfId="1" applyNumberFormat="1" applyFont="1" applyFill="1" applyBorder="1" applyAlignment="1">
      <alignment horizontal="center"/>
    </xf>
    <xf numFmtId="165" fontId="10" fillId="8" borderId="9" xfId="1" applyNumberFormat="1" applyFont="1" applyFill="1" applyBorder="1" applyAlignment="1">
      <alignment horizontal="center"/>
    </xf>
    <xf numFmtId="0" fontId="3" fillId="9" borderId="5" xfId="1" applyFont="1" applyFill="1" applyBorder="1"/>
    <xf numFmtId="0" fontId="3" fillId="9" borderId="8" xfId="1" applyFont="1" applyFill="1" applyBorder="1" applyAlignment="1">
      <alignment horizontal="center"/>
    </xf>
    <xf numFmtId="3" fontId="3" fillId="9" borderId="8" xfId="1" applyNumberFormat="1" applyFont="1" applyFill="1" applyBorder="1" applyAlignment="1">
      <alignment horizontal="center"/>
    </xf>
    <xf numFmtId="4" fontId="3" fillId="9" borderId="8" xfId="1" applyNumberFormat="1" applyFont="1" applyFill="1" applyBorder="1" applyAlignment="1">
      <alignment horizontal="center"/>
    </xf>
    <xf numFmtId="0" fontId="3" fillId="10" borderId="5" xfId="1" applyFont="1" applyFill="1" applyBorder="1"/>
    <xf numFmtId="0" fontId="3" fillId="10" borderId="8" xfId="1" applyFont="1" applyFill="1" applyBorder="1" applyAlignment="1">
      <alignment horizontal="center"/>
    </xf>
    <xf numFmtId="3" fontId="3" fillId="10" borderId="8" xfId="1" applyNumberFormat="1" applyFont="1" applyFill="1" applyBorder="1" applyAlignment="1">
      <alignment horizontal="center"/>
    </xf>
    <xf numFmtId="4" fontId="3" fillId="10" borderId="8" xfId="1" applyNumberFormat="1" applyFont="1" applyFill="1" applyBorder="1" applyAlignment="1">
      <alignment horizontal="center"/>
    </xf>
    <xf numFmtId="0" fontId="3" fillId="11" borderId="5" xfId="1" applyFont="1" applyFill="1" applyBorder="1"/>
    <xf numFmtId="0" fontId="3" fillId="11" borderId="8" xfId="1" applyFont="1" applyFill="1" applyBorder="1" applyAlignment="1">
      <alignment horizontal="center"/>
    </xf>
    <xf numFmtId="3" fontId="3" fillId="11" borderId="8" xfId="1" applyNumberFormat="1" applyFont="1" applyFill="1" applyBorder="1" applyAlignment="1">
      <alignment horizontal="center"/>
    </xf>
    <xf numFmtId="4" fontId="3" fillId="11" borderId="8" xfId="1" applyNumberFormat="1" applyFont="1" applyFill="1" applyBorder="1" applyAlignment="1">
      <alignment horizontal="center"/>
    </xf>
    <xf numFmtId="4" fontId="10" fillId="8" borderId="9" xfId="1" applyNumberFormat="1" applyFont="1" applyFill="1" applyBorder="1" applyAlignment="1">
      <alignment horizontal="center"/>
    </xf>
    <xf numFmtId="0" fontId="3" fillId="11" borderId="10" xfId="1" applyFont="1" applyFill="1" applyBorder="1"/>
    <xf numFmtId="0" fontId="3" fillId="11" borderId="11" xfId="1" applyFont="1" applyFill="1" applyBorder="1" applyAlignment="1">
      <alignment horizontal="center"/>
    </xf>
    <xf numFmtId="3" fontId="3" fillId="11" borderId="11" xfId="1" applyNumberFormat="1" applyFont="1" applyFill="1" applyBorder="1" applyAlignment="1">
      <alignment horizontal="center"/>
    </xf>
    <xf numFmtId="4" fontId="3" fillId="11" borderId="11" xfId="1" applyNumberFormat="1" applyFont="1" applyFill="1" applyBorder="1" applyAlignment="1">
      <alignment horizontal="center"/>
    </xf>
    <xf numFmtId="4" fontId="3" fillId="8" borderId="11" xfId="1" applyNumberFormat="1" applyFont="1" applyFill="1" applyBorder="1" applyAlignment="1">
      <alignment horizontal="center"/>
    </xf>
    <xf numFmtId="4" fontId="11" fillId="8" borderId="11" xfId="1" applyNumberFormat="1" applyFont="1" applyFill="1" applyBorder="1" applyAlignment="1">
      <alignment horizontal="center"/>
    </xf>
    <xf numFmtId="165" fontId="10" fillId="8" borderId="12" xfId="1" applyNumberFormat="1" applyFont="1" applyFill="1" applyBorder="1" applyAlignment="1">
      <alignment horizontal="center"/>
    </xf>
    <xf numFmtId="22" fontId="3" fillId="0" borderId="0" xfId="1" applyNumberFormat="1" applyFont="1"/>
    <xf numFmtId="0" fontId="3" fillId="0" borderId="13" xfId="1" applyFont="1" applyBorder="1"/>
    <xf numFmtId="0" fontId="3" fillId="0" borderId="0" xfId="1" applyFont="1" applyBorder="1"/>
    <xf numFmtId="0" fontId="10" fillId="5" borderId="1" xfId="1" applyFont="1" applyFill="1" applyBorder="1" applyAlignment="1">
      <alignment horizontal="center" vertical="center" wrapText="1"/>
    </xf>
    <xf numFmtId="0" fontId="10" fillId="5" borderId="3" xfId="1" applyFont="1" applyFill="1" applyBorder="1" applyAlignment="1">
      <alignment horizontal="center" vertical="center" wrapText="1"/>
    </xf>
    <xf numFmtId="0" fontId="10" fillId="5" borderId="4" xfId="1" applyFont="1" applyFill="1" applyBorder="1" applyAlignment="1">
      <alignment horizontal="center" vertical="center" wrapText="1"/>
    </xf>
    <xf numFmtId="0" fontId="3" fillId="0" borderId="0" xfId="1" applyFont="1" applyAlignment="1"/>
    <xf numFmtId="2" fontId="3" fillId="0" borderId="14" xfId="1" applyNumberFormat="1" applyFont="1" applyBorder="1"/>
    <xf numFmtId="0" fontId="3" fillId="0" borderId="14" xfId="1" applyFont="1" applyBorder="1"/>
    <xf numFmtId="0" fontId="2" fillId="0" borderId="0" xfId="1"/>
    <xf numFmtId="0" fontId="14" fillId="0" borderId="0" xfId="1" applyFont="1"/>
    <xf numFmtId="0" fontId="10" fillId="5" borderId="15" xfId="1" applyFont="1" applyFill="1" applyBorder="1" applyAlignment="1">
      <alignment horizontal="center" vertical="center" wrapText="1"/>
    </xf>
    <xf numFmtId="0" fontId="10" fillId="5" borderId="3" xfId="1" applyFont="1" applyFill="1" applyBorder="1"/>
    <xf numFmtId="0" fontId="10" fillId="5" borderId="4" xfId="1" applyFont="1" applyFill="1" applyBorder="1"/>
    <xf numFmtId="0" fontId="3" fillId="0" borderId="16" xfId="1" applyFont="1" applyBorder="1"/>
    <xf numFmtId="0" fontId="12" fillId="7" borderId="5" xfId="1" applyFont="1" applyFill="1" applyBorder="1" applyAlignment="1">
      <alignment horizontal="left"/>
    </xf>
    <xf numFmtId="3" fontId="3" fillId="0" borderId="17" xfId="1" applyNumberFormat="1" applyFont="1" applyBorder="1"/>
    <xf numFmtId="3" fontId="3" fillId="0" borderId="18" xfId="1" applyNumberFormat="1" applyFont="1" applyBorder="1"/>
    <xf numFmtId="3" fontId="3" fillId="0" borderId="0" xfId="1" applyNumberFormat="1" applyFont="1" applyBorder="1"/>
    <xf numFmtId="3" fontId="3" fillId="0" borderId="16" xfId="1" applyNumberFormat="1" applyFont="1" applyBorder="1"/>
    <xf numFmtId="3" fontId="3" fillId="0" borderId="19" xfId="1" applyNumberFormat="1" applyFont="1" applyBorder="1"/>
    <xf numFmtId="3" fontId="3" fillId="0" borderId="20" xfId="1" applyNumberFormat="1" applyFont="1" applyBorder="1"/>
    <xf numFmtId="4" fontId="3" fillId="0" borderId="17" xfId="1" applyNumberFormat="1" applyFont="1" applyBorder="1"/>
    <xf numFmtId="4" fontId="3" fillId="0" borderId="18" xfId="1" applyNumberFormat="1" applyFont="1" applyBorder="1"/>
    <xf numFmtId="4" fontId="3" fillId="0" borderId="0" xfId="1" applyNumberFormat="1" applyFont="1" applyBorder="1"/>
    <xf numFmtId="4" fontId="3" fillId="0" borderId="16" xfId="1" applyNumberFormat="1" applyFont="1" applyBorder="1"/>
    <xf numFmtId="4" fontId="3" fillId="0" borderId="19" xfId="1" applyNumberFormat="1" applyFont="1" applyBorder="1"/>
    <xf numFmtId="4" fontId="3" fillId="0" borderId="20" xfId="1" applyNumberFormat="1" applyFont="1" applyBorder="1"/>
    <xf numFmtId="0" fontId="12" fillId="7" borderId="21" xfId="1" applyFont="1" applyFill="1" applyBorder="1" applyAlignment="1">
      <alignment horizontal="left"/>
    </xf>
    <xf numFmtId="4" fontId="3" fillId="0" borderId="22" xfId="1" applyNumberFormat="1" applyFont="1" applyBorder="1"/>
    <xf numFmtId="4" fontId="3" fillId="0" borderId="23" xfId="1" applyNumberFormat="1" applyFont="1" applyBorder="1"/>
    <xf numFmtId="0" fontId="3" fillId="7" borderId="21" xfId="1" applyFont="1" applyFill="1" applyBorder="1"/>
    <xf numFmtId="4" fontId="3" fillId="0" borderId="13" xfId="1" applyNumberFormat="1" applyFont="1" applyBorder="1"/>
    <xf numFmtId="4" fontId="3" fillId="0" borderId="24" xfId="1" applyNumberFormat="1" applyFont="1" applyBorder="1"/>
    <xf numFmtId="0" fontId="3" fillId="9" borderId="21" xfId="1" applyFont="1" applyFill="1" applyBorder="1"/>
    <xf numFmtId="0" fontId="3" fillId="10" borderId="21" xfId="1" applyFont="1" applyFill="1" applyBorder="1"/>
    <xf numFmtId="0" fontId="3" fillId="11" borderId="21" xfId="1" applyFont="1" applyFill="1" applyBorder="1"/>
    <xf numFmtId="0" fontId="3" fillId="11" borderId="25" xfId="1" applyFont="1" applyFill="1" applyBorder="1"/>
    <xf numFmtId="4" fontId="3" fillId="0" borderId="26" xfId="1" applyNumberFormat="1" applyFont="1" applyBorder="1"/>
    <xf numFmtId="4" fontId="3" fillId="0" borderId="6" xfId="1" applyNumberFormat="1" applyFont="1" applyBorder="1"/>
    <xf numFmtId="4" fontId="3" fillId="0" borderId="27" xfId="1" applyNumberFormat="1" applyFont="1" applyBorder="1"/>
    <xf numFmtId="0" fontId="3" fillId="10" borderId="0" xfId="1" applyFont="1" applyFill="1"/>
    <xf numFmtId="0" fontId="12" fillId="11" borderId="5" xfId="1" applyFont="1" applyFill="1" applyBorder="1" applyAlignment="1">
      <alignment horizontal="left"/>
    </xf>
    <xf numFmtId="0" fontId="3" fillId="12" borderId="5" xfId="1" applyFont="1" applyFill="1" applyBorder="1"/>
    <xf numFmtId="0" fontId="3" fillId="6" borderId="5" xfId="1" applyFont="1" applyFill="1" applyBorder="1"/>
    <xf numFmtId="0" fontId="3" fillId="5" borderId="5" xfId="1" applyFont="1" applyFill="1" applyBorder="1"/>
    <xf numFmtId="0" fontId="3" fillId="13" borderId="28" xfId="1" applyFont="1" applyFill="1" applyBorder="1"/>
    <xf numFmtId="3" fontId="3" fillId="0" borderId="29" xfId="1" applyNumberFormat="1" applyFont="1" applyBorder="1"/>
    <xf numFmtId="3" fontId="3" fillId="0" borderId="13" xfId="1" applyNumberFormat="1" applyFont="1" applyBorder="1"/>
    <xf numFmtId="4" fontId="3" fillId="0" borderId="29" xfId="1" applyNumberFormat="1" applyFont="1" applyBorder="1"/>
    <xf numFmtId="0" fontId="12" fillId="11" borderId="21" xfId="1" applyFont="1" applyFill="1" applyBorder="1" applyAlignment="1">
      <alignment horizontal="left"/>
    </xf>
    <xf numFmtId="0" fontId="3" fillId="12" borderId="21" xfId="1" applyFont="1" applyFill="1" applyBorder="1"/>
    <xf numFmtId="0" fontId="3" fillId="6" borderId="21" xfId="1" applyFont="1" applyFill="1" applyBorder="1"/>
    <xf numFmtId="0" fontId="3" fillId="5" borderId="21" xfId="1" applyFont="1" applyFill="1" applyBorder="1"/>
    <xf numFmtId="0" fontId="3" fillId="13" borderId="30" xfId="1" applyFont="1" applyFill="1" applyBorder="1"/>
    <xf numFmtId="0" fontId="3" fillId="13" borderId="31" xfId="1" applyFont="1" applyFill="1" applyBorder="1"/>
    <xf numFmtId="0" fontId="3" fillId="0" borderId="32" xfId="1" applyFont="1" applyBorder="1"/>
    <xf numFmtId="0" fontId="10" fillId="0" borderId="33" xfId="1" applyFont="1" applyBorder="1"/>
    <xf numFmtId="0" fontId="10" fillId="0" borderId="34" xfId="1" applyFont="1" applyBorder="1"/>
    <xf numFmtId="0" fontId="10" fillId="0" borderId="35" xfId="1" applyFont="1" applyBorder="1"/>
    <xf numFmtId="0" fontId="3" fillId="10" borderId="33" xfId="1" applyFont="1" applyFill="1" applyBorder="1"/>
    <xf numFmtId="0" fontId="3" fillId="10" borderId="34" xfId="1" applyFont="1" applyFill="1" applyBorder="1"/>
    <xf numFmtId="0" fontId="3" fillId="10" borderId="35" xfId="1" applyFont="1" applyFill="1" applyBorder="1"/>
    <xf numFmtId="0" fontId="3" fillId="10" borderId="14" xfId="1" applyFont="1" applyFill="1" applyBorder="1"/>
    <xf numFmtId="0" fontId="3" fillId="10" borderId="0" xfId="1" applyFont="1" applyFill="1" applyBorder="1"/>
    <xf numFmtId="0" fontId="3" fillId="10" borderId="16" xfId="1" applyFont="1" applyFill="1" applyBorder="1"/>
    <xf numFmtId="0" fontId="3" fillId="6" borderId="14" xfId="1" applyFont="1" applyFill="1" applyBorder="1"/>
    <xf numFmtId="0" fontId="3" fillId="6" borderId="0" xfId="1" applyFont="1" applyFill="1" applyBorder="1"/>
    <xf numFmtId="0" fontId="3" fillId="6" borderId="16" xfId="1" applyFont="1" applyFill="1" applyBorder="1"/>
    <xf numFmtId="0" fontId="3" fillId="9" borderId="14" xfId="1" applyFont="1" applyFill="1" applyBorder="1"/>
    <xf numFmtId="0" fontId="3" fillId="9" borderId="0" xfId="1" applyFont="1" applyFill="1" applyBorder="1"/>
    <xf numFmtId="0" fontId="3" fillId="9" borderId="16" xfId="1" applyFont="1" applyFill="1" applyBorder="1"/>
    <xf numFmtId="0" fontId="3" fillId="11" borderId="14" xfId="1" applyFont="1" applyFill="1" applyBorder="1"/>
    <xf numFmtId="0" fontId="3" fillId="11" borderId="0" xfId="1" applyFont="1" applyFill="1" applyBorder="1"/>
    <xf numFmtId="0" fontId="3" fillId="11" borderId="16" xfId="1" applyFont="1" applyFill="1" applyBorder="1"/>
    <xf numFmtId="0" fontId="3" fillId="14" borderId="14" xfId="1" applyFont="1" applyFill="1" applyBorder="1"/>
    <xf numFmtId="0" fontId="3" fillId="14" borderId="0" xfId="1" applyFont="1" applyFill="1" applyBorder="1"/>
    <xf numFmtId="0" fontId="3" fillId="14" borderId="16" xfId="1" applyFont="1" applyFill="1" applyBorder="1"/>
    <xf numFmtId="0" fontId="3" fillId="12" borderId="14" xfId="1" applyFont="1" applyFill="1" applyBorder="1"/>
    <xf numFmtId="0" fontId="3" fillId="12" borderId="0" xfId="1" applyFont="1" applyFill="1" applyBorder="1"/>
    <xf numFmtId="0" fontId="3" fillId="12" borderId="16" xfId="1" applyFont="1" applyFill="1" applyBorder="1"/>
    <xf numFmtId="0" fontId="3" fillId="5" borderId="14" xfId="1" applyFont="1" applyFill="1" applyBorder="1"/>
    <xf numFmtId="0" fontId="3" fillId="5" borderId="0" xfId="1" applyFont="1" applyFill="1" applyBorder="1"/>
    <xf numFmtId="0" fontId="3" fillId="5" borderId="16" xfId="1" applyFont="1" applyFill="1" applyBorder="1"/>
    <xf numFmtId="0" fontId="3" fillId="7" borderId="30" xfId="1" applyFont="1" applyFill="1" applyBorder="1"/>
    <xf numFmtId="0" fontId="3" fillId="7" borderId="19" xfId="1" applyFont="1" applyFill="1" applyBorder="1"/>
    <xf numFmtId="0" fontId="3" fillId="7" borderId="20" xfId="1" applyFont="1" applyFill="1" applyBorder="1"/>
    <xf numFmtId="1" fontId="3" fillId="10" borderId="33" xfId="1" applyNumberFormat="1" applyFont="1" applyFill="1" applyBorder="1"/>
    <xf numFmtId="2" fontId="3" fillId="10" borderId="34" xfId="1" applyNumberFormat="1" applyFont="1" applyFill="1" applyBorder="1"/>
    <xf numFmtId="2" fontId="3" fillId="10" borderId="23" xfId="1" applyNumberFormat="1" applyFont="1" applyFill="1" applyBorder="1"/>
    <xf numFmtId="1" fontId="3" fillId="10" borderId="14" xfId="1" applyNumberFormat="1" applyFont="1" applyFill="1" applyBorder="1"/>
    <xf numFmtId="2" fontId="3" fillId="10" borderId="0" xfId="1" applyNumberFormat="1" applyFont="1" applyFill="1" applyBorder="1"/>
    <xf numFmtId="2" fontId="3" fillId="10" borderId="16" xfId="1" applyNumberFormat="1" applyFont="1" applyFill="1" applyBorder="1"/>
    <xf numFmtId="1" fontId="3" fillId="6" borderId="14" xfId="1" applyNumberFormat="1" applyFont="1" applyFill="1" applyBorder="1"/>
    <xf numFmtId="2" fontId="3" fillId="6" borderId="0" xfId="1" applyNumberFormat="1" applyFont="1" applyFill="1" applyBorder="1"/>
    <xf numFmtId="2" fontId="3" fillId="6" borderId="16" xfId="1" applyNumberFormat="1" applyFont="1" applyFill="1" applyBorder="1"/>
    <xf numFmtId="1" fontId="3" fillId="9" borderId="14" xfId="1" applyNumberFormat="1" applyFont="1" applyFill="1" applyBorder="1"/>
    <xf numFmtId="2" fontId="3" fillId="9" borderId="0" xfId="1" applyNumberFormat="1" applyFont="1" applyFill="1" applyBorder="1"/>
    <xf numFmtId="2" fontId="3" fillId="9" borderId="16" xfId="1" applyNumberFormat="1" applyFont="1" applyFill="1" applyBorder="1"/>
    <xf numFmtId="1" fontId="3" fillId="11" borderId="14" xfId="1" applyNumberFormat="1" applyFont="1" applyFill="1" applyBorder="1"/>
    <xf numFmtId="2" fontId="3" fillId="11" borderId="0" xfId="1" applyNumberFormat="1" applyFont="1" applyFill="1" applyBorder="1"/>
    <xf numFmtId="2" fontId="3" fillId="11" borderId="16" xfId="1" applyNumberFormat="1" applyFont="1" applyFill="1" applyBorder="1"/>
    <xf numFmtId="1" fontId="3" fillId="14" borderId="14" xfId="1" applyNumberFormat="1" applyFont="1" applyFill="1" applyBorder="1"/>
    <xf numFmtId="2" fontId="3" fillId="14" borderId="0" xfId="1" applyNumberFormat="1" applyFont="1" applyFill="1" applyBorder="1"/>
    <xf numFmtId="2" fontId="3" fillId="14" borderId="16" xfId="1" applyNumberFormat="1" applyFont="1" applyFill="1" applyBorder="1"/>
    <xf numFmtId="1" fontId="3" fillId="12" borderId="14" xfId="1" applyNumberFormat="1" applyFont="1" applyFill="1" applyBorder="1"/>
    <xf numFmtId="2" fontId="3" fillId="12" borderId="0" xfId="1" applyNumberFormat="1" applyFont="1" applyFill="1" applyBorder="1"/>
    <xf numFmtId="2" fontId="3" fillId="12" borderId="16" xfId="1" applyNumberFormat="1" applyFont="1" applyFill="1" applyBorder="1"/>
    <xf numFmtId="1" fontId="3" fillId="5" borderId="14" xfId="1" applyNumberFormat="1" applyFont="1" applyFill="1" applyBorder="1"/>
    <xf numFmtId="2" fontId="3" fillId="5" borderId="0" xfId="1" applyNumberFormat="1" applyFont="1" applyFill="1" applyBorder="1"/>
    <xf numFmtId="2" fontId="3" fillId="5" borderId="16" xfId="1" applyNumberFormat="1" applyFont="1" applyFill="1" applyBorder="1"/>
    <xf numFmtId="1" fontId="3" fillId="7" borderId="30" xfId="1" applyNumberFormat="1" applyFont="1" applyFill="1" applyBorder="1"/>
    <xf numFmtId="2" fontId="3" fillId="7" borderId="19" xfId="1" applyNumberFormat="1" applyFont="1" applyFill="1" applyBorder="1"/>
    <xf numFmtId="2" fontId="3" fillId="7" borderId="20" xfId="1" applyNumberFormat="1" applyFont="1" applyFill="1" applyBorder="1"/>
    <xf numFmtId="0" fontId="15" fillId="0" borderId="0" xfId="1" applyFont="1"/>
    <xf numFmtId="0" fontId="2" fillId="7" borderId="8" xfId="1" applyFill="1" applyBorder="1" applyAlignment="1">
      <alignment horizontal="center"/>
    </xf>
    <xf numFmtId="3" fontId="2" fillId="7" borderId="8" xfId="1" applyNumberFormat="1" applyFill="1" applyBorder="1" applyAlignment="1">
      <alignment horizontal="center"/>
    </xf>
    <xf numFmtId="4" fontId="2" fillId="7" borderId="8" xfId="1" applyNumberFormat="1" applyFill="1" applyBorder="1" applyAlignment="1">
      <alignment horizontal="center"/>
    </xf>
    <xf numFmtId="2" fontId="10" fillId="7" borderId="8" xfId="1" applyNumberFormat="1" applyFont="1" applyFill="1" applyBorder="1" applyAlignment="1">
      <alignment horizontal="center" wrapText="1"/>
    </xf>
    <xf numFmtId="0" fontId="2" fillId="9" borderId="8" xfId="1" applyFill="1" applyBorder="1" applyAlignment="1">
      <alignment horizontal="center"/>
    </xf>
    <xf numFmtId="3" fontId="2" fillId="9" borderId="8" xfId="1" applyNumberFormat="1" applyFill="1" applyBorder="1" applyAlignment="1">
      <alignment horizontal="center"/>
    </xf>
    <xf numFmtId="4" fontId="2" fillId="9" borderId="8" xfId="1" applyNumberFormat="1" applyFill="1" applyBorder="1" applyAlignment="1">
      <alignment horizontal="center"/>
    </xf>
    <xf numFmtId="2" fontId="10" fillId="9" borderId="8" xfId="1" applyNumberFormat="1" applyFont="1" applyFill="1" applyBorder="1" applyAlignment="1">
      <alignment horizontal="center" wrapText="1"/>
    </xf>
    <xf numFmtId="0" fontId="13" fillId="9" borderId="8" xfId="1" applyFont="1" applyFill="1" applyBorder="1" applyAlignment="1">
      <alignment horizontal="center" wrapText="1"/>
    </xf>
    <xf numFmtId="0" fontId="2" fillId="10" borderId="8" xfId="1" applyFill="1" applyBorder="1" applyAlignment="1">
      <alignment horizontal="center"/>
    </xf>
    <xf numFmtId="3" fontId="2" fillId="10" borderId="8" xfId="1" applyNumberFormat="1" applyFill="1" applyBorder="1" applyAlignment="1">
      <alignment horizontal="center"/>
    </xf>
    <xf numFmtId="4" fontId="2" fillId="10" borderId="8" xfId="1" applyNumberFormat="1" applyFill="1" applyBorder="1" applyAlignment="1">
      <alignment horizontal="center"/>
    </xf>
    <xf numFmtId="2" fontId="10" fillId="10" borderId="8" xfId="1" applyNumberFormat="1" applyFont="1" applyFill="1" applyBorder="1" applyAlignment="1">
      <alignment horizontal="center" wrapText="1"/>
    </xf>
    <xf numFmtId="0" fontId="13" fillId="10" borderId="8" xfId="1" applyFont="1" applyFill="1" applyBorder="1" applyAlignment="1">
      <alignment horizontal="center" wrapText="1"/>
    </xf>
    <xf numFmtId="0" fontId="2" fillId="11" borderId="8" xfId="1" applyFill="1" applyBorder="1" applyAlignment="1">
      <alignment horizontal="center"/>
    </xf>
    <xf numFmtId="0" fontId="2" fillId="11" borderId="11" xfId="1" applyFill="1" applyBorder="1" applyAlignment="1">
      <alignment horizontal="center"/>
    </xf>
    <xf numFmtId="3" fontId="2" fillId="11" borderId="11" xfId="1" applyNumberFormat="1" applyFill="1" applyBorder="1" applyAlignment="1">
      <alignment horizontal="center"/>
    </xf>
    <xf numFmtId="4" fontId="2" fillId="11" borderId="8" xfId="1" applyNumberFormat="1" applyFill="1" applyBorder="1" applyAlignment="1">
      <alignment horizontal="center"/>
    </xf>
    <xf numFmtId="3" fontId="2" fillId="11" borderId="8" xfId="1" applyNumberFormat="1" applyFill="1" applyBorder="1" applyAlignment="1">
      <alignment horizontal="center"/>
    </xf>
    <xf numFmtId="2" fontId="10" fillId="11" borderId="8" xfId="1" applyNumberFormat="1" applyFont="1" applyFill="1" applyBorder="1" applyAlignment="1">
      <alignment horizontal="center" wrapText="1"/>
    </xf>
    <xf numFmtId="0" fontId="13" fillId="11" borderId="8" xfId="1" applyFont="1" applyFill="1" applyBorder="1" applyAlignment="1">
      <alignment horizontal="center" wrapText="1"/>
    </xf>
    <xf numFmtId="3" fontId="3" fillId="0" borderId="8" xfId="1" applyNumberFormat="1" applyFont="1" applyBorder="1"/>
    <xf numFmtId="0" fontId="3" fillId="9" borderId="8" xfId="1" applyFont="1" applyFill="1" applyBorder="1"/>
    <xf numFmtId="0" fontId="3" fillId="10" borderId="8" xfId="1" applyFont="1" applyFill="1" applyBorder="1"/>
    <xf numFmtId="0" fontId="3" fillId="11" borderId="8" xfId="1" applyFont="1" applyFill="1" applyBorder="1"/>
    <xf numFmtId="4" fontId="3" fillId="0" borderId="0" xfId="1" applyNumberFormat="1" applyFont="1"/>
    <xf numFmtId="3" fontId="3" fillId="0" borderId="36" xfId="1" applyNumberFormat="1" applyFont="1" applyBorder="1"/>
    <xf numFmtId="166" fontId="3" fillId="0" borderId="8" xfId="1" applyNumberFormat="1" applyFont="1" applyBorder="1"/>
    <xf numFmtId="4" fontId="3" fillId="0" borderId="8" xfId="1" applyNumberFormat="1" applyFont="1" applyBorder="1"/>
    <xf numFmtId="2" fontId="3" fillId="0" borderId="0" xfId="1" applyNumberFormat="1" applyFont="1"/>
    <xf numFmtId="0" fontId="3" fillId="0" borderId="0" xfId="1" applyNumberFormat="1" applyFont="1"/>
    <xf numFmtId="165" fontId="3" fillId="0" borderId="0" xfId="1" applyNumberFormat="1" applyFont="1"/>
    <xf numFmtId="0" fontId="2" fillId="0" borderId="0" xfId="1" applyFill="1"/>
    <xf numFmtId="164" fontId="2" fillId="0" borderId="13" xfId="1" applyNumberFormat="1" applyFill="1" applyBorder="1" applyAlignment="1">
      <alignment horizontal="center"/>
    </xf>
    <xf numFmtId="0" fontId="2" fillId="0" borderId="0" xfId="1" applyFill="1" applyBorder="1"/>
    <xf numFmtId="0" fontId="3" fillId="5" borderId="0" xfId="1" applyFont="1" applyFill="1"/>
    <xf numFmtId="2" fontId="0" fillId="0" borderId="0" xfId="0" applyNumberFormat="1"/>
    <xf numFmtId="1" fontId="0" fillId="0" borderId="0" xfId="0" applyNumberFormat="1"/>
    <xf numFmtId="0" fontId="0" fillId="15" borderId="0" xfId="0" applyFill="1"/>
    <xf numFmtId="3" fontId="3" fillId="0" borderId="0" xfId="1" applyNumberFormat="1" applyFont="1"/>
    <xf numFmtId="1" fontId="3" fillId="0" borderId="0" xfId="1" applyNumberFormat="1" applyFont="1"/>
    <xf numFmtId="0" fontId="16" fillId="0" borderId="0" xfId="0" applyFont="1"/>
    <xf numFmtId="0" fontId="0" fillId="0" borderId="0" xfId="0" quotePrefix="1"/>
  </cellXfs>
  <cellStyles count="1415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Normal" xfId="0" builtinId="0"/>
    <cellStyle name="Normal 2" xfId="1"/>
    <cellStyle name="Percent 2" xfId="176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20" Type="http://schemas.openxmlformats.org/officeDocument/2006/relationships/externalLink" Target="externalLinks/externalLink6.xml"/><Relationship Id="rId21" Type="http://schemas.openxmlformats.org/officeDocument/2006/relationships/externalLink" Target="externalLinks/externalLink7.xml"/><Relationship Id="rId22" Type="http://schemas.openxmlformats.org/officeDocument/2006/relationships/externalLink" Target="externalLinks/externalLink8.xml"/><Relationship Id="rId23" Type="http://schemas.openxmlformats.org/officeDocument/2006/relationships/externalLink" Target="externalLinks/externalLink9.xml"/><Relationship Id="rId24" Type="http://schemas.openxmlformats.org/officeDocument/2006/relationships/externalLink" Target="externalLinks/externalLink10.xml"/><Relationship Id="rId25" Type="http://schemas.openxmlformats.org/officeDocument/2006/relationships/externalLink" Target="externalLinks/externalLink11.xml"/><Relationship Id="rId26" Type="http://schemas.openxmlformats.org/officeDocument/2006/relationships/externalLink" Target="externalLinks/externalLink12.xml"/><Relationship Id="rId27" Type="http://schemas.openxmlformats.org/officeDocument/2006/relationships/externalLink" Target="externalLinks/externalLink13.xml"/><Relationship Id="rId28" Type="http://schemas.openxmlformats.org/officeDocument/2006/relationships/externalLink" Target="externalLinks/externalLink14.xml"/><Relationship Id="rId29" Type="http://schemas.openxmlformats.org/officeDocument/2006/relationships/externalLink" Target="externalLinks/externalLink15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30" Type="http://schemas.openxmlformats.org/officeDocument/2006/relationships/externalLink" Target="externalLinks/externalLink16.xml"/><Relationship Id="rId31" Type="http://schemas.openxmlformats.org/officeDocument/2006/relationships/externalLink" Target="externalLinks/externalLink17.xml"/><Relationship Id="rId32" Type="http://schemas.openxmlformats.org/officeDocument/2006/relationships/externalLink" Target="externalLinks/externalLink18.xml"/><Relationship Id="rId9" Type="http://schemas.openxmlformats.org/officeDocument/2006/relationships/worksheet" Target="worksheets/sheet9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33" Type="http://schemas.openxmlformats.org/officeDocument/2006/relationships/externalLink" Target="externalLinks/externalLink19.xml"/><Relationship Id="rId34" Type="http://schemas.openxmlformats.org/officeDocument/2006/relationships/externalLink" Target="externalLinks/externalLink20.xml"/><Relationship Id="rId35" Type="http://schemas.openxmlformats.org/officeDocument/2006/relationships/externalLink" Target="externalLinks/externalLink21.xml"/><Relationship Id="rId36" Type="http://schemas.openxmlformats.org/officeDocument/2006/relationships/externalLink" Target="externalLinks/externalLink22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externalLink" Target="externalLinks/externalLink1.xml"/><Relationship Id="rId16" Type="http://schemas.openxmlformats.org/officeDocument/2006/relationships/externalLink" Target="externalLinks/externalLink2.xml"/><Relationship Id="rId17" Type="http://schemas.openxmlformats.org/officeDocument/2006/relationships/externalLink" Target="externalLinks/externalLink3.xml"/><Relationship Id="rId18" Type="http://schemas.openxmlformats.org/officeDocument/2006/relationships/externalLink" Target="externalLinks/externalLink4.xml"/><Relationship Id="rId19" Type="http://schemas.openxmlformats.org/officeDocument/2006/relationships/externalLink" Target="externalLinks/externalLink5.xml"/><Relationship Id="rId37" Type="http://schemas.openxmlformats.org/officeDocument/2006/relationships/externalLink" Target="externalLinks/externalLink23.xml"/><Relationship Id="rId38" Type="http://schemas.openxmlformats.org/officeDocument/2006/relationships/theme" Target="theme/theme1.xml"/><Relationship Id="rId39" Type="http://schemas.openxmlformats.org/officeDocument/2006/relationships/styles" Target="styles.xml"/><Relationship Id="rId40" Type="http://schemas.openxmlformats.org/officeDocument/2006/relationships/sharedStrings" Target="sharedStrings.xml"/><Relationship Id="rId41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35</xdr:row>
      <xdr:rowOff>76200</xdr:rowOff>
    </xdr:from>
    <xdr:to>
      <xdr:col>10</xdr:col>
      <xdr:colOff>596900</xdr:colOff>
      <xdr:row>35</xdr:row>
      <xdr:rowOff>76200</xdr:rowOff>
    </xdr:to>
    <xdr:sp macro="" textlink="">
      <xdr:nvSpPr>
        <xdr:cNvPr id="2" name="Line 1"/>
        <xdr:cNvSpPr>
          <a:spLocks noChangeShapeType="1"/>
        </xdr:cNvSpPr>
      </xdr:nvSpPr>
      <xdr:spPr bwMode="auto">
        <a:xfrm>
          <a:off x="4356100" y="8255000"/>
          <a:ext cx="5283200" cy="0"/>
        </a:xfrm>
        <a:prstGeom prst="line">
          <a:avLst/>
        </a:prstGeom>
        <a:noFill/>
        <a:ln w="9525">
          <a:solidFill>
            <a:srgbClr val="DD080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</xdr:col>
      <xdr:colOff>114300</xdr:colOff>
      <xdr:row>38</xdr:row>
      <xdr:rowOff>63500</xdr:rowOff>
    </xdr:from>
    <xdr:to>
      <xdr:col>10</xdr:col>
      <xdr:colOff>635000</xdr:colOff>
      <xdr:row>38</xdr:row>
      <xdr:rowOff>63500</xdr:rowOff>
    </xdr:to>
    <xdr:sp macro="" textlink="">
      <xdr:nvSpPr>
        <xdr:cNvPr id="3" name="Line 2"/>
        <xdr:cNvSpPr>
          <a:spLocks noChangeShapeType="1"/>
        </xdr:cNvSpPr>
      </xdr:nvSpPr>
      <xdr:spPr bwMode="auto">
        <a:xfrm>
          <a:off x="4394200" y="8699500"/>
          <a:ext cx="5245100" cy="0"/>
        </a:xfrm>
        <a:prstGeom prst="line">
          <a:avLst/>
        </a:prstGeom>
        <a:noFill/>
        <a:ln w="9525">
          <a:solidFill>
            <a:srgbClr val="DD080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</xdr:col>
      <xdr:colOff>114300</xdr:colOff>
      <xdr:row>42</xdr:row>
      <xdr:rowOff>63500</xdr:rowOff>
    </xdr:from>
    <xdr:to>
      <xdr:col>10</xdr:col>
      <xdr:colOff>622300</xdr:colOff>
      <xdr:row>42</xdr:row>
      <xdr:rowOff>63500</xdr:rowOff>
    </xdr:to>
    <xdr:sp macro="" textlink="">
      <xdr:nvSpPr>
        <xdr:cNvPr id="4" name="Line 3"/>
        <xdr:cNvSpPr>
          <a:spLocks noChangeShapeType="1"/>
        </xdr:cNvSpPr>
      </xdr:nvSpPr>
      <xdr:spPr bwMode="auto">
        <a:xfrm>
          <a:off x="4394200" y="9309100"/>
          <a:ext cx="5245100" cy="0"/>
        </a:xfrm>
        <a:prstGeom prst="line">
          <a:avLst/>
        </a:prstGeom>
        <a:noFill/>
        <a:ln w="9525">
          <a:solidFill>
            <a:srgbClr val="DD080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</xdr:col>
      <xdr:colOff>114300</xdr:colOff>
      <xdr:row>46</xdr:row>
      <xdr:rowOff>63500</xdr:rowOff>
    </xdr:from>
    <xdr:to>
      <xdr:col>10</xdr:col>
      <xdr:colOff>609600</xdr:colOff>
      <xdr:row>46</xdr:row>
      <xdr:rowOff>63500</xdr:rowOff>
    </xdr:to>
    <xdr:sp macro="" textlink="">
      <xdr:nvSpPr>
        <xdr:cNvPr id="5" name="Line 4"/>
        <xdr:cNvSpPr>
          <a:spLocks noChangeShapeType="1"/>
        </xdr:cNvSpPr>
      </xdr:nvSpPr>
      <xdr:spPr bwMode="auto">
        <a:xfrm>
          <a:off x="4394200" y="9918700"/>
          <a:ext cx="5245100" cy="0"/>
        </a:xfrm>
        <a:prstGeom prst="line">
          <a:avLst/>
        </a:prstGeom>
        <a:noFill/>
        <a:ln w="9525">
          <a:solidFill>
            <a:srgbClr val="DD080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</xdr:col>
      <xdr:colOff>88900</xdr:colOff>
      <xdr:row>54</xdr:row>
      <xdr:rowOff>63500</xdr:rowOff>
    </xdr:from>
    <xdr:to>
      <xdr:col>10</xdr:col>
      <xdr:colOff>584200</xdr:colOff>
      <xdr:row>54</xdr:row>
      <xdr:rowOff>63500</xdr:rowOff>
    </xdr:to>
    <xdr:sp macro="" textlink="">
      <xdr:nvSpPr>
        <xdr:cNvPr id="6" name="Line 5"/>
        <xdr:cNvSpPr>
          <a:spLocks noChangeShapeType="1"/>
        </xdr:cNvSpPr>
      </xdr:nvSpPr>
      <xdr:spPr bwMode="auto">
        <a:xfrm>
          <a:off x="4368800" y="12534900"/>
          <a:ext cx="5270500" cy="0"/>
        </a:xfrm>
        <a:prstGeom prst="line">
          <a:avLst/>
        </a:prstGeom>
        <a:noFill/>
        <a:ln w="9525">
          <a:solidFill>
            <a:srgbClr val="DD080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</xdr:col>
      <xdr:colOff>101600</xdr:colOff>
      <xdr:row>57</xdr:row>
      <xdr:rowOff>63500</xdr:rowOff>
    </xdr:from>
    <xdr:to>
      <xdr:col>10</xdr:col>
      <xdr:colOff>596900</xdr:colOff>
      <xdr:row>57</xdr:row>
      <xdr:rowOff>63500</xdr:rowOff>
    </xdr:to>
    <xdr:sp macro="" textlink="">
      <xdr:nvSpPr>
        <xdr:cNvPr id="7" name="Line 6"/>
        <xdr:cNvSpPr>
          <a:spLocks noChangeShapeType="1"/>
        </xdr:cNvSpPr>
      </xdr:nvSpPr>
      <xdr:spPr bwMode="auto">
        <a:xfrm>
          <a:off x="4381500" y="12992100"/>
          <a:ext cx="5257800" cy="0"/>
        </a:xfrm>
        <a:prstGeom prst="line">
          <a:avLst/>
        </a:prstGeom>
        <a:noFill/>
        <a:ln w="9525">
          <a:solidFill>
            <a:srgbClr val="DD080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</xdr:col>
      <xdr:colOff>114300</xdr:colOff>
      <xdr:row>61</xdr:row>
      <xdr:rowOff>63500</xdr:rowOff>
    </xdr:from>
    <xdr:to>
      <xdr:col>10</xdr:col>
      <xdr:colOff>622300</xdr:colOff>
      <xdr:row>61</xdr:row>
      <xdr:rowOff>63500</xdr:rowOff>
    </xdr:to>
    <xdr:sp macro="" textlink="">
      <xdr:nvSpPr>
        <xdr:cNvPr id="8" name="Line 7"/>
        <xdr:cNvSpPr>
          <a:spLocks noChangeShapeType="1"/>
        </xdr:cNvSpPr>
      </xdr:nvSpPr>
      <xdr:spPr bwMode="auto">
        <a:xfrm>
          <a:off x="4394200" y="13601700"/>
          <a:ext cx="5245100" cy="0"/>
        </a:xfrm>
        <a:prstGeom prst="line">
          <a:avLst/>
        </a:prstGeom>
        <a:noFill/>
        <a:ln w="9525">
          <a:solidFill>
            <a:srgbClr val="DD080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</xdr:col>
      <xdr:colOff>88900</xdr:colOff>
      <xdr:row>65</xdr:row>
      <xdr:rowOff>76200</xdr:rowOff>
    </xdr:from>
    <xdr:to>
      <xdr:col>10</xdr:col>
      <xdr:colOff>584200</xdr:colOff>
      <xdr:row>65</xdr:row>
      <xdr:rowOff>76200</xdr:rowOff>
    </xdr:to>
    <xdr:sp macro="" textlink="">
      <xdr:nvSpPr>
        <xdr:cNvPr id="9" name="Line 8"/>
        <xdr:cNvSpPr>
          <a:spLocks noChangeShapeType="1"/>
        </xdr:cNvSpPr>
      </xdr:nvSpPr>
      <xdr:spPr bwMode="auto">
        <a:xfrm>
          <a:off x="4368800" y="14224000"/>
          <a:ext cx="5270500" cy="0"/>
        </a:xfrm>
        <a:prstGeom prst="line">
          <a:avLst/>
        </a:prstGeom>
        <a:noFill/>
        <a:ln w="9525">
          <a:solidFill>
            <a:srgbClr val="DD080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</xdr:col>
      <xdr:colOff>88900</xdr:colOff>
      <xdr:row>73</xdr:row>
      <xdr:rowOff>76200</xdr:rowOff>
    </xdr:from>
    <xdr:to>
      <xdr:col>10</xdr:col>
      <xdr:colOff>584200</xdr:colOff>
      <xdr:row>73</xdr:row>
      <xdr:rowOff>76200</xdr:rowOff>
    </xdr:to>
    <xdr:sp macro="" textlink="">
      <xdr:nvSpPr>
        <xdr:cNvPr id="10" name="Line 9"/>
        <xdr:cNvSpPr>
          <a:spLocks noChangeShapeType="1"/>
        </xdr:cNvSpPr>
      </xdr:nvSpPr>
      <xdr:spPr bwMode="auto">
        <a:xfrm>
          <a:off x="4368800" y="16840200"/>
          <a:ext cx="5270500" cy="0"/>
        </a:xfrm>
        <a:prstGeom prst="line">
          <a:avLst/>
        </a:prstGeom>
        <a:noFill/>
        <a:ln w="9525">
          <a:solidFill>
            <a:srgbClr val="DD080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</xdr:col>
      <xdr:colOff>101600</xdr:colOff>
      <xdr:row>76</xdr:row>
      <xdr:rowOff>63500</xdr:rowOff>
    </xdr:from>
    <xdr:to>
      <xdr:col>10</xdr:col>
      <xdr:colOff>596900</xdr:colOff>
      <xdr:row>76</xdr:row>
      <xdr:rowOff>63500</xdr:rowOff>
    </xdr:to>
    <xdr:sp macro="" textlink="">
      <xdr:nvSpPr>
        <xdr:cNvPr id="11" name="Line 10"/>
        <xdr:cNvSpPr>
          <a:spLocks noChangeShapeType="1"/>
        </xdr:cNvSpPr>
      </xdr:nvSpPr>
      <xdr:spPr bwMode="auto">
        <a:xfrm>
          <a:off x="4381500" y="17284700"/>
          <a:ext cx="5257800" cy="0"/>
        </a:xfrm>
        <a:prstGeom prst="line">
          <a:avLst/>
        </a:prstGeom>
        <a:noFill/>
        <a:ln w="9525">
          <a:solidFill>
            <a:srgbClr val="DD080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</xdr:col>
      <xdr:colOff>101600</xdr:colOff>
      <xdr:row>80</xdr:row>
      <xdr:rowOff>63500</xdr:rowOff>
    </xdr:from>
    <xdr:to>
      <xdr:col>10</xdr:col>
      <xdr:colOff>596900</xdr:colOff>
      <xdr:row>80</xdr:row>
      <xdr:rowOff>63500</xdr:rowOff>
    </xdr:to>
    <xdr:sp macro="" textlink="">
      <xdr:nvSpPr>
        <xdr:cNvPr id="12" name="Line 11"/>
        <xdr:cNvSpPr>
          <a:spLocks noChangeShapeType="1"/>
        </xdr:cNvSpPr>
      </xdr:nvSpPr>
      <xdr:spPr bwMode="auto">
        <a:xfrm>
          <a:off x="4381500" y="17894300"/>
          <a:ext cx="5257800" cy="0"/>
        </a:xfrm>
        <a:prstGeom prst="line">
          <a:avLst/>
        </a:prstGeom>
        <a:noFill/>
        <a:ln w="9525">
          <a:solidFill>
            <a:srgbClr val="DD080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</xdr:col>
      <xdr:colOff>101600</xdr:colOff>
      <xdr:row>84</xdr:row>
      <xdr:rowOff>63500</xdr:rowOff>
    </xdr:from>
    <xdr:to>
      <xdr:col>10</xdr:col>
      <xdr:colOff>596900</xdr:colOff>
      <xdr:row>84</xdr:row>
      <xdr:rowOff>63500</xdr:rowOff>
    </xdr:to>
    <xdr:sp macro="" textlink="">
      <xdr:nvSpPr>
        <xdr:cNvPr id="13" name="Line 12"/>
        <xdr:cNvSpPr>
          <a:spLocks noChangeShapeType="1"/>
        </xdr:cNvSpPr>
      </xdr:nvSpPr>
      <xdr:spPr bwMode="auto">
        <a:xfrm>
          <a:off x="4381500" y="18503900"/>
          <a:ext cx="5257800" cy="0"/>
        </a:xfrm>
        <a:prstGeom prst="line">
          <a:avLst/>
        </a:prstGeom>
        <a:noFill/>
        <a:ln w="9525">
          <a:solidFill>
            <a:srgbClr val="DD080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</xdr:col>
      <xdr:colOff>101600</xdr:colOff>
      <xdr:row>92</xdr:row>
      <xdr:rowOff>63500</xdr:rowOff>
    </xdr:from>
    <xdr:to>
      <xdr:col>10</xdr:col>
      <xdr:colOff>596900</xdr:colOff>
      <xdr:row>92</xdr:row>
      <xdr:rowOff>63500</xdr:rowOff>
    </xdr:to>
    <xdr:sp macro="" textlink="">
      <xdr:nvSpPr>
        <xdr:cNvPr id="14" name="Line 13"/>
        <xdr:cNvSpPr>
          <a:spLocks noChangeShapeType="1"/>
        </xdr:cNvSpPr>
      </xdr:nvSpPr>
      <xdr:spPr bwMode="auto">
        <a:xfrm>
          <a:off x="4381500" y="21120100"/>
          <a:ext cx="5257800" cy="0"/>
        </a:xfrm>
        <a:prstGeom prst="line">
          <a:avLst/>
        </a:prstGeom>
        <a:noFill/>
        <a:ln w="9525">
          <a:solidFill>
            <a:srgbClr val="DD080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</xdr:col>
      <xdr:colOff>101600</xdr:colOff>
      <xdr:row>95</xdr:row>
      <xdr:rowOff>63500</xdr:rowOff>
    </xdr:from>
    <xdr:to>
      <xdr:col>10</xdr:col>
      <xdr:colOff>596900</xdr:colOff>
      <xdr:row>95</xdr:row>
      <xdr:rowOff>63500</xdr:rowOff>
    </xdr:to>
    <xdr:sp macro="" textlink="">
      <xdr:nvSpPr>
        <xdr:cNvPr id="15" name="Line 14"/>
        <xdr:cNvSpPr>
          <a:spLocks noChangeShapeType="1"/>
        </xdr:cNvSpPr>
      </xdr:nvSpPr>
      <xdr:spPr bwMode="auto">
        <a:xfrm>
          <a:off x="4381500" y="21577300"/>
          <a:ext cx="5257800" cy="0"/>
        </a:xfrm>
        <a:prstGeom prst="line">
          <a:avLst/>
        </a:prstGeom>
        <a:noFill/>
        <a:ln w="9525">
          <a:solidFill>
            <a:srgbClr val="DD080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</xdr:col>
      <xdr:colOff>139700</xdr:colOff>
      <xdr:row>99</xdr:row>
      <xdr:rowOff>63500</xdr:rowOff>
    </xdr:from>
    <xdr:to>
      <xdr:col>10</xdr:col>
      <xdr:colOff>647700</xdr:colOff>
      <xdr:row>99</xdr:row>
      <xdr:rowOff>63500</xdr:rowOff>
    </xdr:to>
    <xdr:sp macro="" textlink="">
      <xdr:nvSpPr>
        <xdr:cNvPr id="16" name="Line 15"/>
        <xdr:cNvSpPr>
          <a:spLocks noChangeShapeType="1"/>
        </xdr:cNvSpPr>
      </xdr:nvSpPr>
      <xdr:spPr bwMode="auto">
        <a:xfrm>
          <a:off x="4419600" y="22186900"/>
          <a:ext cx="5219700" cy="0"/>
        </a:xfrm>
        <a:prstGeom prst="line">
          <a:avLst/>
        </a:prstGeom>
        <a:noFill/>
        <a:ln w="9525">
          <a:solidFill>
            <a:srgbClr val="DD080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</xdr:col>
      <xdr:colOff>101600</xdr:colOff>
      <xdr:row>103</xdr:row>
      <xdr:rowOff>63500</xdr:rowOff>
    </xdr:from>
    <xdr:to>
      <xdr:col>10</xdr:col>
      <xdr:colOff>596900</xdr:colOff>
      <xdr:row>103</xdr:row>
      <xdr:rowOff>63500</xdr:rowOff>
    </xdr:to>
    <xdr:sp macro="" textlink="">
      <xdr:nvSpPr>
        <xdr:cNvPr id="17" name="Line 16"/>
        <xdr:cNvSpPr>
          <a:spLocks noChangeShapeType="1"/>
        </xdr:cNvSpPr>
      </xdr:nvSpPr>
      <xdr:spPr bwMode="auto">
        <a:xfrm>
          <a:off x="4381500" y="22796500"/>
          <a:ext cx="5257800" cy="0"/>
        </a:xfrm>
        <a:prstGeom prst="line">
          <a:avLst/>
        </a:prstGeom>
        <a:noFill/>
        <a:ln w="9525">
          <a:solidFill>
            <a:srgbClr val="DD080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</xdr:col>
      <xdr:colOff>114300</xdr:colOff>
      <xdr:row>111</xdr:row>
      <xdr:rowOff>63500</xdr:rowOff>
    </xdr:from>
    <xdr:to>
      <xdr:col>10</xdr:col>
      <xdr:colOff>609600</xdr:colOff>
      <xdr:row>111</xdr:row>
      <xdr:rowOff>63500</xdr:rowOff>
    </xdr:to>
    <xdr:sp macro="" textlink="">
      <xdr:nvSpPr>
        <xdr:cNvPr id="18" name="Line 17"/>
        <xdr:cNvSpPr>
          <a:spLocks noChangeShapeType="1"/>
        </xdr:cNvSpPr>
      </xdr:nvSpPr>
      <xdr:spPr bwMode="auto">
        <a:xfrm>
          <a:off x="4394200" y="25412700"/>
          <a:ext cx="5245100" cy="0"/>
        </a:xfrm>
        <a:prstGeom prst="line">
          <a:avLst/>
        </a:prstGeom>
        <a:noFill/>
        <a:ln w="9525">
          <a:solidFill>
            <a:srgbClr val="DD080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</xdr:col>
      <xdr:colOff>127000</xdr:colOff>
      <xdr:row>114</xdr:row>
      <xdr:rowOff>63500</xdr:rowOff>
    </xdr:from>
    <xdr:to>
      <xdr:col>10</xdr:col>
      <xdr:colOff>635000</xdr:colOff>
      <xdr:row>114</xdr:row>
      <xdr:rowOff>63500</xdr:rowOff>
    </xdr:to>
    <xdr:sp macro="" textlink="">
      <xdr:nvSpPr>
        <xdr:cNvPr id="19" name="Line 18"/>
        <xdr:cNvSpPr>
          <a:spLocks noChangeShapeType="1"/>
        </xdr:cNvSpPr>
      </xdr:nvSpPr>
      <xdr:spPr bwMode="auto">
        <a:xfrm>
          <a:off x="4406900" y="25869900"/>
          <a:ext cx="5232400" cy="0"/>
        </a:xfrm>
        <a:prstGeom prst="line">
          <a:avLst/>
        </a:prstGeom>
        <a:noFill/>
        <a:ln w="9525">
          <a:solidFill>
            <a:srgbClr val="DD080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</xdr:col>
      <xdr:colOff>114300</xdr:colOff>
      <xdr:row>118</xdr:row>
      <xdr:rowOff>63500</xdr:rowOff>
    </xdr:from>
    <xdr:to>
      <xdr:col>10</xdr:col>
      <xdr:colOff>622300</xdr:colOff>
      <xdr:row>118</xdr:row>
      <xdr:rowOff>63500</xdr:rowOff>
    </xdr:to>
    <xdr:sp macro="" textlink="">
      <xdr:nvSpPr>
        <xdr:cNvPr id="20" name="Line 19"/>
        <xdr:cNvSpPr>
          <a:spLocks noChangeShapeType="1"/>
        </xdr:cNvSpPr>
      </xdr:nvSpPr>
      <xdr:spPr bwMode="auto">
        <a:xfrm>
          <a:off x="4394200" y="26479500"/>
          <a:ext cx="5245100" cy="0"/>
        </a:xfrm>
        <a:prstGeom prst="line">
          <a:avLst/>
        </a:prstGeom>
        <a:noFill/>
        <a:ln w="9525">
          <a:solidFill>
            <a:srgbClr val="DD080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</xdr:col>
      <xdr:colOff>88900</xdr:colOff>
      <xdr:row>122</xdr:row>
      <xdr:rowOff>63500</xdr:rowOff>
    </xdr:from>
    <xdr:to>
      <xdr:col>10</xdr:col>
      <xdr:colOff>584200</xdr:colOff>
      <xdr:row>122</xdr:row>
      <xdr:rowOff>63500</xdr:rowOff>
    </xdr:to>
    <xdr:sp macro="" textlink="">
      <xdr:nvSpPr>
        <xdr:cNvPr id="21" name="Line 20"/>
        <xdr:cNvSpPr>
          <a:spLocks noChangeShapeType="1"/>
        </xdr:cNvSpPr>
      </xdr:nvSpPr>
      <xdr:spPr bwMode="auto">
        <a:xfrm>
          <a:off x="4368800" y="27089100"/>
          <a:ext cx="5270500" cy="0"/>
        </a:xfrm>
        <a:prstGeom prst="line">
          <a:avLst/>
        </a:prstGeom>
        <a:noFill/>
        <a:ln w="9525">
          <a:solidFill>
            <a:srgbClr val="DD080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</xdr:col>
      <xdr:colOff>114300</xdr:colOff>
      <xdr:row>130</xdr:row>
      <xdr:rowOff>63500</xdr:rowOff>
    </xdr:from>
    <xdr:to>
      <xdr:col>10</xdr:col>
      <xdr:colOff>622300</xdr:colOff>
      <xdr:row>130</xdr:row>
      <xdr:rowOff>63500</xdr:rowOff>
    </xdr:to>
    <xdr:sp macro="" textlink="">
      <xdr:nvSpPr>
        <xdr:cNvPr id="22" name="Line 21"/>
        <xdr:cNvSpPr>
          <a:spLocks noChangeShapeType="1"/>
        </xdr:cNvSpPr>
      </xdr:nvSpPr>
      <xdr:spPr bwMode="auto">
        <a:xfrm>
          <a:off x="4394200" y="29705300"/>
          <a:ext cx="5245100" cy="0"/>
        </a:xfrm>
        <a:prstGeom prst="line">
          <a:avLst/>
        </a:prstGeom>
        <a:noFill/>
        <a:ln w="9525">
          <a:solidFill>
            <a:srgbClr val="DD080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</xdr:col>
      <xdr:colOff>152400</xdr:colOff>
      <xdr:row>133</xdr:row>
      <xdr:rowOff>63500</xdr:rowOff>
    </xdr:from>
    <xdr:to>
      <xdr:col>10</xdr:col>
      <xdr:colOff>660400</xdr:colOff>
      <xdr:row>133</xdr:row>
      <xdr:rowOff>63500</xdr:rowOff>
    </xdr:to>
    <xdr:sp macro="" textlink="">
      <xdr:nvSpPr>
        <xdr:cNvPr id="23" name="Line 22"/>
        <xdr:cNvSpPr>
          <a:spLocks noChangeShapeType="1"/>
        </xdr:cNvSpPr>
      </xdr:nvSpPr>
      <xdr:spPr bwMode="auto">
        <a:xfrm>
          <a:off x="4432300" y="30162500"/>
          <a:ext cx="5207000" cy="0"/>
        </a:xfrm>
        <a:prstGeom prst="line">
          <a:avLst/>
        </a:prstGeom>
        <a:noFill/>
        <a:ln w="9525">
          <a:solidFill>
            <a:srgbClr val="DD080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</xdr:col>
      <xdr:colOff>127000</xdr:colOff>
      <xdr:row>137</xdr:row>
      <xdr:rowOff>63500</xdr:rowOff>
    </xdr:from>
    <xdr:to>
      <xdr:col>10</xdr:col>
      <xdr:colOff>635000</xdr:colOff>
      <xdr:row>137</xdr:row>
      <xdr:rowOff>63500</xdr:rowOff>
    </xdr:to>
    <xdr:sp macro="" textlink="">
      <xdr:nvSpPr>
        <xdr:cNvPr id="24" name="Line 23"/>
        <xdr:cNvSpPr>
          <a:spLocks noChangeShapeType="1"/>
        </xdr:cNvSpPr>
      </xdr:nvSpPr>
      <xdr:spPr bwMode="auto">
        <a:xfrm>
          <a:off x="4406900" y="30772100"/>
          <a:ext cx="5232400" cy="0"/>
        </a:xfrm>
        <a:prstGeom prst="line">
          <a:avLst/>
        </a:prstGeom>
        <a:noFill/>
        <a:ln w="9525">
          <a:solidFill>
            <a:srgbClr val="DD080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</xdr:col>
      <xdr:colOff>139700</xdr:colOff>
      <xdr:row>141</xdr:row>
      <xdr:rowOff>63500</xdr:rowOff>
    </xdr:from>
    <xdr:to>
      <xdr:col>10</xdr:col>
      <xdr:colOff>647700</xdr:colOff>
      <xdr:row>141</xdr:row>
      <xdr:rowOff>63500</xdr:rowOff>
    </xdr:to>
    <xdr:sp macro="" textlink="">
      <xdr:nvSpPr>
        <xdr:cNvPr id="25" name="Line 24"/>
        <xdr:cNvSpPr>
          <a:spLocks noChangeShapeType="1"/>
        </xdr:cNvSpPr>
      </xdr:nvSpPr>
      <xdr:spPr bwMode="auto">
        <a:xfrm>
          <a:off x="4419600" y="31381700"/>
          <a:ext cx="5219700" cy="0"/>
        </a:xfrm>
        <a:prstGeom prst="line">
          <a:avLst/>
        </a:prstGeom>
        <a:noFill/>
        <a:ln w="9525">
          <a:solidFill>
            <a:srgbClr val="DD080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</xdr:col>
      <xdr:colOff>101600</xdr:colOff>
      <xdr:row>149</xdr:row>
      <xdr:rowOff>63500</xdr:rowOff>
    </xdr:from>
    <xdr:to>
      <xdr:col>10</xdr:col>
      <xdr:colOff>596900</xdr:colOff>
      <xdr:row>149</xdr:row>
      <xdr:rowOff>63500</xdr:rowOff>
    </xdr:to>
    <xdr:sp macro="" textlink="">
      <xdr:nvSpPr>
        <xdr:cNvPr id="26" name="Line 25"/>
        <xdr:cNvSpPr>
          <a:spLocks noChangeShapeType="1"/>
        </xdr:cNvSpPr>
      </xdr:nvSpPr>
      <xdr:spPr bwMode="auto">
        <a:xfrm>
          <a:off x="4381500" y="33997900"/>
          <a:ext cx="5257800" cy="0"/>
        </a:xfrm>
        <a:prstGeom prst="line">
          <a:avLst/>
        </a:prstGeom>
        <a:noFill/>
        <a:ln w="9525">
          <a:solidFill>
            <a:srgbClr val="DD080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</xdr:col>
      <xdr:colOff>152400</xdr:colOff>
      <xdr:row>152</xdr:row>
      <xdr:rowOff>50800</xdr:rowOff>
    </xdr:from>
    <xdr:to>
      <xdr:col>10</xdr:col>
      <xdr:colOff>660400</xdr:colOff>
      <xdr:row>152</xdr:row>
      <xdr:rowOff>50800</xdr:rowOff>
    </xdr:to>
    <xdr:sp macro="" textlink="">
      <xdr:nvSpPr>
        <xdr:cNvPr id="27" name="Line 26"/>
        <xdr:cNvSpPr>
          <a:spLocks noChangeShapeType="1"/>
        </xdr:cNvSpPr>
      </xdr:nvSpPr>
      <xdr:spPr bwMode="auto">
        <a:xfrm>
          <a:off x="4432300" y="34442400"/>
          <a:ext cx="5207000" cy="0"/>
        </a:xfrm>
        <a:prstGeom prst="line">
          <a:avLst/>
        </a:prstGeom>
        <a:noFill/>
        <a:ln w="9525">
          <a:solidFill>
            <a:srgbClr val="DD080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</xdr:col>
      <xdr:colOff>152400</xdr:colOff>
      <xdr:row>156</xdr:row>
      <xdr:rowOff>63500</xdr:rowOff>
    </xdr:from>
    <xdr:to>
      <xdr:col>10</xdr:col>
      <xdr:colOff>660400</xdr:colOff>
      <xdr:row>156</xdr:row>
      <xdr:rowOff>63500</xdr:rowOff>
    </xdr:to>
    <xdr:sp macro="" textlink="">
      <xdr:nvSpPr>
        <xdr:cNvPr id="28" name="Line 27"/>
        <xdr:cNvSpPr>
          <a:spLocks noChangeShapeType="1"/>
        </xdr:cNvSpPr>
      </xdr:nvSpPr>
      <xdr:spPr bwMode="auto">
        <a:xfrm>
          <a:off x="4432300" y="35064700"/>
          <a:ext cx="5207000" cy="0"/>
        </a:xfrm>
        <a:prstGeom prst="line">
          <a:avLst/>
        </a:prstGeom>
        <a:noFill/>
        <a:ln w="9525">
          <a:solidFill>
            <a:srgbClr val="DD080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</xdr:col>
      <xdr:colOff>152400</xdr:colOff>
      <xdr:row>160</xdr:row>
      <xdr:rowOff>63500</xdr:rowOff>
    </xdr:from>
    <xdr:to>
      <xdr:col>10</xdr:col>
      <xdr:colOff>660400</xdr:colOff>
      <xdr:row>160</xdr:row>
      <xdr:rowOff>63500</xdr:rowOff>
    </xdr:to>
    <xdr:sp macro="" textlink="">
      <xdr:nvSpPr>
        <xdr:cNvPr id="29" name="Line 28"/>
        <xdr:cNvSpPr>
          <a:spLocks noChangeShapeType="1"/>
        </xdr:cNvSpPr>
      </xdr:nvSpPr>
      <xdr:spPr bwMode="auto">
        <a:xfrm>
          <a:off x="4432300" y="35674300"/>
          <a:ext cx="5207000" cy="0"/>
        </a:xfrm>
        <a:prstGeom prst="line">
          <a:avLst/>
        </a:prstGeom>
        <a:noFill/>
        <a:ln w="9525">
          <a:solidFill>
            <a:srgbClr val="DD080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13</xdr:col>
      <xdr:colOff>495300</xdr:colOff>
      <xdr:row>35</xdr:row>
      <xdr:rowOff>63500</xdr:rowOff>
    </xdr:from>
    <xdr:to>
      <xdr:col>14</xdr:col>
      <xdr:colOff>685800</xdr:colOff>
      <xdr:row>35</xdr:row>
      <xdr:rowOff>63500</xdr:rowOff>
    </xdr:to>
    <xdr:sp macro="" textlink="">
      <xdr:nvSpPr>
        <xdr:cNvPr id="30" name="Line 29"/>
        <xdr:cNvSpPr>
          <a:spLocks noChangeShapeType="1"/>
        </xdr:cNvSpPr>
      </xdr:nvSpPr>
      <xdr:spPr bwMode="auto">
        <a:xfrm>
          <a:off x="11404600" y="8242300"/>
          <a:ext cx="8255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13</xdr:col>
      <xdr:colOff>520700</xdr:colOff>
      <xdr:row>38</xdr:row>
      <xdr:rowOff>76200</xdr:rowOff>
    </xdr:from>
    <xdr:to>
      <xdr:col>14</xdr:col>
      <xdr:colOff>685800</xdr:colOff>
      <xdr:row>38</xdr:row>
      <xdr:rowOff>76200</xdr:rowOff>
    </xdr:to>
    <xdr:sp macro="" textlink="">
      <xdr:nvSpPr>
        <xdr:cNvPr id="31" name="Line 30"/>
        <xdr:cNvSpPr>
          <a:spLocks noChangeShapeType="1"/>
        </xdr:cNvSpPr>
      </xdr:nvSpPr>
      <xdr:spPr bwMode="auto">
        <a:xfrm>
          <a:off x="11430000" y="8712200"/>
          <a:ext cx="8001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13</xdr:col>
      <xdr:colOff>482600</xdr:colOff>
      <xdr:row>42</xdr:row>
      <xdr:rowOff>63500</xdr:rowOff>
    </xdr:from>
    <xdr:to>
      <xdr:col>14</xdr:col>
      <xdr:colOff>685800</xdr:colOff>
      <xdr:row>42</xdr:row>
      <xdr:rowOff>63500</xdr:rowOff>
    </xdr:to>
    <xdr:sp macro="" textlink="">
      <xdr:nvSpPr>
        <xdr:cNvPr id="32" name="Line 31"/>
        <xdr:cNvSpPr>
          <a:spLocks noChangeShapeType="1"/>
        </xdr:cNvSpPr>
      </xdr:nvSpPr>
      <xdr:spPr bwMode="auto">
        <a:xfrm>
          <a:off x="11391900" y="9309100"/>
          <a:ext cx="8382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13</xdr:col>
      <xdr:colOff>520700</xdr:colOff>
      <xdr:row>46</xdr:row>
      <xdr:rowOff>63500</xdr:rowOff>
    </xdr:from>
    <xdr:to>
      <xdr:col>15</xdr:col>
      <xdr:colOff>0</xdr:colOff>
      <xdr:row>46</xdr:row>
      <xdr:rowOff>63500</xdr:rowOff>
    </xdr:to>
    <xdr:sp macro="" textlink="">
      <xdr:nvSpPr>
        <xdr:cNvPr id="33" name="Line 32"/>
        <xdr:cNvSpPr>
          <a:spLocks noChangeShapeType="1"/>
        </xdr:cNvSpPr>
      </xdr:nvSpPr>
      <xdr:spPr bwMode="auto">
        <a:xfrm>
          <a:off x="11430000" y="9918700"/>
          <a:ext cx="8001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13</xdr:col>
      <xdr:colOff>444500</xdr:colOff>
      <xdr:row>54</xdr:row>
      <xdr:rowOff>63500</xdr:rowOff>
    </xdr:from>
    <xdr:to>
      <xdr:col>15</xdr:col>
      <xdr:colOff>0</xdr:colOff>
      <xdr:row>54</xdr:row>
      <xdr:rowOff>63500</xdr:rowOff>
    </xdr:to>
    <xdr:sp macro="" textlink="">
      <xdr:nvSpPr>
        <xdr:cNvPr id="34" name="Line 33"/>
        <xdr:cNvSpPr>
          <a:spLocks noChangeShapeType="1"/>
        </xdr:cNvSpPr>
      </xdr:nvSpPr>
      <xdr:spPr bwMode="auto">
        <a:xfrm>
          <a:off x="11353800" y="12534900"/>
          <a:ext cx="8763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13</xdr:col>
      <xdr:colOff>444500</xdr:colOff>
      <xdr:row>57</xdr:row>
      <xdr:rowOff>76200</xdr:rowOff>
    </xdr:from>
    <xdr:to>
      <xdr:col>15</xdr:col>
      <xdr:colOff>0</xdr:colOff>
      <xdr:row>57</xdr:row>
      <xdr:rowOff>76200</xdr:rowOff>
    </xdr:to>
    <xdr:sp macro="" textlink="">
      <xdr:nvSpPr>
        <xdr:cNvPr id="35" name="Line 34"/>
        <xdr:cNvSpPr>
          <a:spLocks noChangeShapeType="1"/>
        </xdr:cNvSpPr>
      </xdr:nvSpPr>
      <xdr:spPr bwMode="auto">
        <a:xfrm>
          <a:off x="11353800" y="13004800"/>
          <a:ext cx="8763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13</xdr:col>
      <xdr:colOff>469900</xdr:colOff>
      <xdr:row>61</xdr:row>
      <xdr:rowOff>63500</xdr:rowOff>
    </xdr:from>
    <xdr:to>
      <xdr:col>15</xdr:col>
      <xdr:colOff>0</xdr:colOff>
      <xdr:row>61</xdr:row>
      <xdr:rowOff>63500</xdr:rowOff>
    </xdr:to>
    <xdr:sp macro="" textlink="">
      <xdr:nvSpPr>
        <xdr:cNvPr id="36" name="Line 35"/>
        <xdr:cNvSpPr>
          <a:spLocks noChangeShapeType="1"/>
        </xdr:cNvSpPr>
      </xdr:nvSpPr>
      <xdr:spPr bwMode="auto">
        <a:xfrm>
          <a:off x="11379200" y="13601700"/>
          <a:ext cx="8509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13</xdr:col>
      <xdr:colOff>457200</xdr:colOff>
      <xdr:row>65</xdr:row>
      <xdr:rowOff>63500</xdr:rowOff>
    </xdr:from>
    <xdr:to>
      <xdr:col>15</xdr:col>
      <xdr:colOff>0</xdr:colOff>
      <xdr:row>65</xdr:row>
      <xdr:rowOff>63500</xdr:rowOff>
    </xdr:to>
    <xdr:sp macro="" textlink="">
      <xdr:nvSpPr>
        <xdr:cNvPr id="37" name="Line 36"/>
        <xdr:cNvSpPr>
          <a:spLocks noChangeShapeType="1"/>
        </xdr:cNvSpPr>
      </xdr:nvSpPr>
      <xdr:spPr bwMode="auto">
        <a:xfrm>
          <a:off x="11366500" y="14211300"/>
          <a:ext cx="8636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13</xdr:col>
      <xdr:colOff>431800</xdr:colOff>
      <xdr:row>73</xdr:row>
      <xdr:rowOff>50800</xdr:rowOff>
    </xdr:from>
    <xdr:to>
      <xdr:col>15</xdr:col>
      <xdr:colOff>0</xdr:colOff>
      <xdr:row>73</xdr:row>
      <xdr:rowOff>50800</xdr:rowOff>
    </xdr:to>
    <xdr:sp macro="" textlink="">
      <xdr:nvSpPr>
        <xdr:cNvPr id="38" name="Line 37"/>
        <xdr:cNvSpPr>
          <a:spLocks noChangeShapeType="1"/>
        </xdr:cNvSpPr>
      </xdr:nvSpPr>
      <xdr:spPr bwMode="auto">
        <a:xfrm>
          <a:off x="11341100" y="16814800"/>
          <a:ext cx="8890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13</xdr:col>
      <xdr:colOff>419100</xdr:colOff>
      <xdr:row>76</xdr:row>
      <xdr:rowOff>50800</xdr:rowOff>
    </xdr:from>
    <xdr:to>
      <xdr:col>15</xdr:col>
      <xdr:colOff>0</xdr:colOff>
      <xdr:row>76</xdr:row>
      <xdr:rowOff>50800</xdr:rowOff>
    </xdr:to>
    <xdr:sp macro="" textlink="">
      <xdr:nvSpPr>
        <xdr:cNvPr id="39" name="Line 38"/>
        <xdr:cNvSpPr>
          <a:spLocks noChangeShapeType="1"/>
        </xdr:cNvSpPr>
      </xdr:nvSpPr>
      <xdr:spPr bwMode="auto">
        <a:xfrm>
          <a:off x="11328400" y="17272000"/>
          <a:ext cx="9017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13</xdr:col>
      <xdr:colOff>431800</xdr:colOff>
      <xdr:row>80</xdr:row>
      <xdr:rowOff>63500</xdr:rowOff>
    </xdr:from>
    <xdr:to>
      <xdr:col>15</xdr:col>
      <xdr:colOff>0</xdr:colOff>
      <xdr:row>80</xdr:row>
      <xdr:rowOff>63500</xdr:rowOff>
    </xdr:to>
    <xdr:sp macro="" textlink="">
      <xdr:nvSpPr>
        <xdr:cNvPr id="40" name="Line 39"/>
        <xdr:cNvSpPr>
          <a:spLocks noChangeShapeType="1"/>
        </xdr:cNvSpPr>
      </xdr:nvSpPr>
      <xdr:spPr bwMode="auto">
        <a:xfrm>
          <a:off x="11341100" y="17894300"/>
          <a:ext cx="8890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13</xdr:col>
      <xdr:colOff>431800</xdr:colOff>
      <xdr:row>84</xdr:row>
      <xdr:rowOff>63500</xdr:rowOff>
    </xdr:from>
    <xdr:to>
      <xdr:col>15</xdr:col>
      <xdr:colOff>0</xdr:colOff>
      <xdr:row>84</xdr:row>
      <xdr:rowOff>63500</xdr:rowOff>
    </xdr:to>
    <xdr:sp macro="" textlink="">
      <xdr:nvSpPr>
        <xdr:cNvPr id="41" name="Line 40"/>
        <xdr:cNvSpPr>
          <a:spLocks noChangeShapeType="1"/>
        </xdr:cNvSpPr>
      </xdr:nvSpPr>
      <xdr:spPr bwMode="auto">
        <a:xfrm>
          <a:off x="11341100" y="18503900"/>
          <a:ext cx="8890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13</xdr:col>
      <xdr:colOff>431800</xdr:colOff>
      <xdr:row>92</xdr:row>
      <xdr:rowOff>63500</xdr:rowOff>
    </xdr:from>
    <xdr:to>
      <xdr:col>14</xdr:col>
      <xdr:colOff>685800</xdr:colOff>
      <xdr:row>92</xdr:row>
      <xdr:rowOff>63500</xdr:rowOff>
    </xdr:to>
    <xdr:sp macro="" textlink="">
      <xdr:nvSpPr>
        <xdr:cNvPr id="42" name="Line 41"/>
        <xdr:cNvSpPr>
          <a:spLocks noChangeShapeType="1"/>
        </xdr:cNvSpPr>
      </xdr:nvSpPr>
      <xdr:spPr bwMode="auto">
        <a:xfrm>
          <a:off x="11341100" y="21120100"/>
          <a:ext cx="8890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13</xdr:col>
      <xdr:colOff>444500</xdr:colOff>
      <xdr:row>95</xdr:row>
      <xdr:rowOff>63500</xdr:rowOff>
    </xdr:from>
    <xdr:to>
      <xdr:col>15</xdr:col>
      <xdr:colOff>0</xdr:colOff>
      <xdr:row>95</xdr:row>
      <xdr:rowOff>63500</xdr:rowOff>
    </xdr:to>
    <xdr:sp macro="" textlink="">
      <xdr:nvSpPr>
        <xdr:cNvPr id="43" name="Line 42"/>
        <xdr:cNvSpPr>
          <a:spLocks noChangeShapeType="1"/>
        </xdr:cNvSpPr>
      </xdr:nvSpPr>
      <xdr:spPr bwMode="auto">
        <a:xfrm>
          <a:off x="11353800" y="21577300"/>
          <a:ext cx="8763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13</xdr:col>
      <xdr:colOff>457200</xdr:colOff>
      <xdr:row>99</xdr:row>
      <xdr:rowOff>63500</xdr:rowOff>
    </xdr:from>
    <xdr:to>
      <xdr:col>15</xdr:col>
      <xdr:colOff>0</xdr:colOff>
      <xdr:row>99</xdr:row>
      <xdr:rowOff>63500</xdr:rowOff>
    </xdr:to>
    <xdr:sp macro="" textlink="">
      <xdr:nvSpPr>
        <xdr:cNvPr id="44" name="Line 43"/>
        <xdr:cNvSpPr>
          <a:spLocks noChangeShapeType="1"/>
        </xdr:cNvSpPr>
      </xdr:nvSpPr>
      <xdr:spPr bwMode="auto">
        <a:xfrm>
          <a:off x="11366500" y="22186900"/>
          <a:ext cx="8636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13</xdr:col>
      <xdr:colOff>431800</xdr:colOff>
      <xdr:row>103</xdr:row>
      <xdr:rowOff>63500</xdr:rowOff>
    </xdr:from>
    <xdr:to>
      <xdr:col>15</xdr:col>
      <xdr:colOff>0</xdr:colOff>
      <xdr:row>103</xdr:row>
      <xdr:rowOff>63500</xdr:rowOff>
    </xdr:to>
    <xdr:sp macro="" textlink="">
      <xdr:nvSpPr>
        <xdr:cNvPr id="45" name="Line 44"/>
        <xdr:cNvSpPr>
          <a:spLocks noChangeShapeType="1"/>
        </xdr:cNvSpPr>
      </xdr:nvSpPr>
      <xdr:spPr bwMode="auto">
        <a:xfrm>
          <a:off x="11341100" y="22796500"/>
          <a:ext cx="8890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13</xdr:col>
      <xdr:colOff>431800</xdr:colOff>
      <xdr:row>111</xdr:row>
      <xdr:rowOff>63500</xdr:rowOff>
    </xdr:from>
    <xdr:to>
      <xdr:col>15</xdr:col>
      <xdr:colOff>0</xdr:colOff>
      <xdr:row>111</xdr:row>
      <xdr:rowOff>63500</xdr:rowOff>
    </xdr:to>
    <xdr:sp macro="" textlink="">
      <xdr:nvSpPr>
        <xdr:cNvPr id="46" name="Line 45"/>
        <xdr:cNvSpPr>
          <a:spLocks noChangeShapeType="1"/>
        </xdr:cNvSpPr>
      </xdr:nvSpPr>
      <xdr:spPr bwMode="auto">
        <a:xfrm>
          <a:off x="11341100" y="25412700"/>
          <a:ext cx="8890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13</xdr:col>
      <xdr:colOff>431800</xdr:colOff>
      <xdr:row>114</xdr:row>
      <xdr:rowOff>63500</xdr:rowOff>
    </xdr:from>
    <xdr:to>
      <xdr:col>15</xdr:col>
      <xdr:colOff>0</xdr:colOff>
      <xdr:row>114</xdr:row>
      <xdr:rowOff>63500</xdr:rowOff>
    </xdr:to>
    <xdr:sp macro="" textlink="">
      <xdr:nvSpPr>
        <xdr:cNvPr id="47" name="Line 46"/>
        <xdr:cNvSpPr>
          <a:spLocks noChangeShapeType="1"/>
        </xdr:cNvSpPr>
      </xdr:nvSpPr>
      <xdr:spPr bwMode="auto">
        <a:xfrm>
          <a:off x="11341100" y="25869900"/>
          <a:ext cx="8890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13</xdr:col>
      <xdr:colOff>431800</xdr:colOff>
      <xdr:row>118</xdr:row>
      <xdr:rowOff>63500</xdr:rowOff>
    </xdr:from>
    <xdr:to>
      <xdr:col>15</xdr:col>
      <xdr:colOff>0</xdr:colOff>
      <xdr:row>118</xdr:row>
      <xdr:rowOff>63500</xdr:rowOff>
    </xdr:to>
    <xdr:sp macro="" textlink="">
      <xdr:nvSpPr>
        <xdr:cNvPr id="48" name="Line 47"/>
        <xdr:cNvSpPr>
          <a:spLocks noChangeShapeType="1"/>
        </xdr:cNvSpPr>
      </xdr:nvSpPr>
      <xdr:spPr bwMode="auto">
        <a:xfrm>
          <a:off x="11341100" y="26479500"/>
          <a:ext cx="8890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13</xdr:col>
      <xdr:colOff>431800</xdr:colOff>
      <xdr:row>122</xdr:row>
      <xdr:rowOff>63500</xdr:rowOff>
    </xdr:from>
    <xdr:to>
      <xdr:col>15</xdr:col>
      <xdr:colOff>0</xdr:colOff>
      <xdr:row>122</xdr:row>
      <xdr:rowOff>63500</xdr:rowOff>
    </xdr:to>
    <xdr:sp macro="" textlink="">
      <xdr:nvSpPr>
        <xdr:cNvPr id="49" name="Line 48"/>
        <xdr:cNvSpPr>
          <a:spLocks noChangeShapeType="1"/>
        </xdr:cNvSpPr>
      </xdr:nvSpPr>
      <xdr:spPr bwMode="auto">
        <a:xfrm>
          <a:off x="11341100" y="27089100"/>
          <a:ext cx="8890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13</xdr:col>
      <xdr:colOff>406400</xdr:colOff>
      <xdr:row>130</xdr:row>
      <xdr:rowOff>63500</xdr:rowOff>
    </xdr:from>
    <xdr:to>
      <xdr:col>15</xdr:col>
      <xdr:colOff>0</xdr:colOff>
      <xdr:row>130</xdr:row>
      <xdr:rowOff>63500</xdr:rowOff>
    </xdr:to>
    <xdr:sp macro="" textlink="">
      <xdr:nvSpPr>
        <xdr:cNvPr id="50" name="Line 49"/>
        <xdr:cNvSpPr>
          <a:spLocks noChangeShapeType="1"/>
        </xdr:cNvSpPr>
      </xdr:nvSpPr>
      <xdr:spPr bwMode="auto">
        <a:xfrm>
          <a:off x="11315700" y="29705300"/>
          <a:ext cx="9144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13</xdr:col>
      <xdr:colOff>406400</xdr:colOff>
      <xdr:row>133</xdr:row>
      <xdr:rowOff>63500</xdr:rowOff>
    </xdr:from>
    <xdr:to>
      <xdr:col>15</xdr:col>
      <xdr:colOff>0</xdr:colOff>
      <xdr:row>133</xdr:row>
      <xdr:rowOff>63500</xdr:rowOff>
    </xdr:to>
    <xdr:sp macro="" textlink="">
      <xdr:nvSpPr>
        <xdr:cNvPr id="51" name="Line 50"/>
        <xdr:cNvSpPr>
          <a:spLocks noChangeShapeType="1"/>
        </xdr:cNvSpPr>
      </xdr:nvSpPr>
      <xdr:spPr bwMode="auto">
        <a:xfrm>
          <a:off x="11315700" y="30162500"/>
          <a:ext cx="9144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13</xdr:col>
      <xdr:colOff>419100</xdr:colOff>
      <xdr:row>137</xdr:row>
      <xdr:rowOff>76200</xdr:rowOff>
    </xdr:from>
    <xdr:to>
      <xdr:col>15</xdr:col>
      <xdr:colOff>0</xdr:colOff>
      <xdr:row>137</xdr:row>
      <xdr:rowOff>76200</xdr:rowOff>
    </xdr:to>
    <xdr:sp macro="" textlink="">
      <xdr:nvSpPr>
        <xdr:cNvPr id="52" name="Line 51"/>
        <xdr:cNvSpPr>
          <a:spLocks noChangeShapeType="1"/>
        </xdr:cNvSpPr>
      </xdr:nvSpPr>
      <xdr:spPr bwMode="auto">
        <a:xfrm>
          <a:off x="11328400" y="30784800"/>
          <a:ext cx="9017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13</xdr:col>
      <xdr:colOff>431800</xdr:colOff>
      <xdr:row>141</xdr:row>
      <xdr:rowOff>63500</xdr:rowOff>
    </xdr:from>
    <xdr:to>
      <xdr:col>15</xdr:col>
      <xdr:colOff>0</xdr:colOff>
      <xdr:row>141</xdr:row>
      <xdr:rowOff>63500</xdr:rowOff>
    </xdr:to>
    <xdr:sp macro="" textlink="">
      <xdr:nvSpPr>
        <xdr:cNvPr id="53" name="Line 52"/>
        <xdr:cNvSpPr>
          <a:spLocks noChangeShapeType="1"/>
        </xdr:cNvSpPr>
      </xdr:nvSpPr>
      <xdr:spPr bwMode="auto">
        <a:xfrm>
          <a:off x="11341100" y="31381700"/>
          <a:ext cx="8890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13</xdr:col>
      <xdr:colOff>431800</xdr:colOff>
      <xdr:row>149</xdr:row>
      <xdr:rowOff>63500</xdr:rowOff>
    </xdr:from>
    <xdr:to>
      <xdr:col>15</xdr:col>
      <xdr:colOff>0</xdr:colOff>
      <xdr:row>149</xdr:row>
      <xdr:rowOff>63500</xdr:rowOff>
    </xdr:to>
    <xdr:sp macro="" textlink="">
      <xdr:nvSpPr>
        <xdr:cNvPr id="54" name="Line 53"/>
        <xdr:cNvSpPr>
          <a:spLocks noChangeShapeType="1"/>
        </xdr:cNvSpPr>
      </xdr:nvSpPr>
      <xdr:spPr bwMode="auto">
        <a:xfrm>
          <a:off x="11341100" y="33997900"/>
          <a:ext cx="8890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13</xdr:col>
      <xdr:colOff>406400</xdr:colOff>
      <xdr:row>156</xdr:row>
      <xdr:rowOff>63500</xdr:rowOff>
    </xdr:from>
    <xdr:to>
      <xdr:col>15</xdr:col>
      <xdr:colOff>0</xdr:colOff>
      <xdr:row>156</xdr:row>
      <xdr:rowOff>63500</xdr:rowOff>
    </xdr:to>
    <xdr:sp macro="" textlink="">
      <xdr:nvSpPr>
        <xdr:cNvPr id="55" name="Line 55"/>
        <xdr:cNvSpPr>
          <a:spLocks noChangeShapeType="1"/>
        </xdr:cNvSpPr>
      </xdr:nvSpPr>
      <xdr:spPr bwMode="auto">
        <a:xfrm>
          <a:off x="11315700" y="35064700"/>
          <a:ext cx="9144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13</xdr:col>
      <xdr:colOff>419100</xdr:colOff>
      <xdr:row>160</xdr:row>
      <xdr:rowOff>63500</xdr:rowOff>
    </xdr:from>
    <xdr:to>
      <xdr:col>15</xdr:col>
      <xdr:colOff>0</xdr:colOff>
      <xdr:row>160</xdr:row>
      <xdr:rowOff>63500</xdr:rowOff>
    </xdr:to>
    <xdr:sp macro="" textlink="">
      <xdr:nvSpPr>
        <xdr:cNvPr id="56" name="Line 56"/>
        <xdr:cNvSpPr>
          <a:spLocks noChangeShapeType="1"/>
        </xdr:cNvSpPr>
      </xdr:nvSpPr>
      <xdr:spPr bwMode="auto">
        <a:xfrm>
          <a:off x="11328400" y="35674300"/>
          <a:ext cx="9017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15</xdr:col>
      <xdr:colOff>0</xdr:colOff>
      <xdr:row>34</xdr:row>
      <xdr:rowOff>25400</xdr:rowOff>
    </xdr:from>
    <xdr:to>
      <xdr:col>15</xdr:col>
      <xdr:colOff>0</xdr:colOff>
      <xdr:row>34</xdr:row>
      <xdr:rowOff>376477</xdr:rowOff>
    </xdr:to>
    <xdr:sp macro="" textlink="">
      <xdr:nvSpPr>
        <xdr:cNvPr id="57" name="Text Box 57"/>
        <xdr:cNvSpPr txBox="1">
          <a:spLocks noChangeArrowheads="1"/>
        </xdr:cNvSpPr>
      </xdr:nvSpPr>
      <xdr:spPr bwMode="auto">
        <a:xfrm>
          <a:off x="12230100" y="7747000"/>
          <a:ext cx="0" cy="351077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DD0806"/>
              </a:solidFill>
              <a:latin typeface="Arial"/>
              <a:ea typeface="Arial"/>
              <a:cs typeface="Arial"/>
            </a:rPr>
            <a:t>Existing Technologies Efficiency by Region</a:t>
          </a:r>
        </a:p>
      </xdr:txBody>
    </xdr:sp>
    <xdr:clientData/>
  </xdr:twoCellAnchor>
  <xdr:twoCellAnchor>
    <xdr:from>
      <xdr:col>15</xdr:col>
      <xdr:colOff>0</xdr:colOff>
      <xdr:row>53</xdr:row>
      <xdr:rowOff>25400</xdr:rowOff>
    </xdr:from>
    <xdr:to>
      <xdr:col>15</xdr:col>
      <xdr:colOff>0</xdr:colOff>
      <xdr:row>54</xdr:row>
      <xdr:rowOff>0</xdr:rowOff>
    </xdr:to>
    <xdr:sp macro="" textlink="">
      <xdr:nvSpPr>
        <xdr:cNvPr id="58" name="Text Box 58"/>
        <xdr:cNvSpPr txBox="1">
          <a:spLocks noChangeArrowheads="1"/>
        </xdr:cNvSpPr>
      </xdr:nvSpPr>
      <xdr:spPr bwMode="auto">
        <a:xfrm>
          <a:off x="12230100" y="12039600"/>
          <a:ext cx="0" cy="4318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DD0806"/>
              </a:solidFill>
              <a:latin typeface="Arial"/>
              <a:ea typeface="Arial"/>
              <a:cs typeface="Arial"/>
            </a:rPr>
            <a:t>Existing Technologies Efficiency by Region</a:t>
          </a:r>
        </a:p>
      </xdr:txBody>
    </xdr:sp>
    <xdr:clientData/>
  </xdr:twoCellAnchor>
  <xdr:twoCellAnchor>
    <xdr:from>
      <xdr:col>15</xdr:col>
      <xdr:colOff>0</xdr:colOff>
      <xdr:row>72</xdr:row>
      <xdr:rowOff>25400</xdr:rowOff>
    </xdr:from>
    <xdr:to>
      <xdr:col>15</xdr:col>
      <xdr:colOff>0</xdr:colOff>
      <xdr:row>73</xdr:row>
      <xdr:rowOff>0</xdr:rowOff>
    </xdr:to>
    <xdr:sp macro="" textlink="">
      <xdr:nvSpPr>
        <xdr:cNvPr id="59" name="Text Box 59"/>
        <xdr:cNvSpPr txBox="1">
          <a:spLocks noChangeArrowheads="1"/>
        </xdr:cNvSpPr>
      </xdr:nvSpPr>
      <xdr:spPr bwMode="auto">
        <a:xfrm>
          <a:off x="12230100" y="16332200"/>
          <a:ext cx="0" cy="4318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DD0806"/>
              </a:solidFill>
              <a:latin typeface="Arial"/>
              <a:ea typeface="Arial"/>
              <a:cs typeface="Arial"/>
            </a:rPr>
            <a:t>Existing Technologies Efficiency by Region</a:t>
          </a:r>
        </a:p>
      </xdr:txBody>
    </xdr:sp>
    <xdr:clientData/>
  </xdr:twoCellAnchor>
  <xdr:twoCellAnchor>
    <xdr:from>
      <xdr:col>15</xdr:col>
      <xdr:colOff>0</xdr:colOff>
      <xdr:row>91</xdr:row>
      <xdr:rowOff>25400</xdr:rowOff>
    </xdr:from>
    <xdr:to>
      <xdr:col>15</xdr:col>
      <xdr:colOff>0</xdr:colOff>
      <xdr:row>91</xdr:row>
      <xdr:rowOff>389709</xdr:rowOff>
    </xdr:to>
    <xdr:sp macro="" textlink="">
      <xdr:nvSpPr>
        <xdr:cNvPr id="60" name="Text Box 60"/>
        <xdr:cNvSpPr txBox="1">
          <a:spLocks noChangeArrowheads="1"/>
        </xdr:cNvSpPr>
      </xdr:nvSpPr>
      <xdr:spPr bwMode="auto">
        <a:xfrm>
          <a:off x="12230100" y="20624800"/>
          <a:ext cx="0" cy="36430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DD0806"/>
              </a:solidFill>
              <a:latin typeface="Arial"/>
              <a:ea typeface="Arial"/>
              <a:cs typeface="Arial"/>
            </a:rPr>
            <a:t>Existing Technologies Efficiency by Region</a:t>
          </a:r>
        </a:p>
      </xdr:txBody>
    </xdr:sp>
    <xdr:clientData/>
  </xdr:twoCellAnchor>
  <xdr:twoCellAnchor>
    <xdr:from>
      <xdr:col>15</xdr:col>
      <xdr:colOff>0</xdr:colOff>
      <xdr:row>110</xdr:row>
      <xdr:rowOff>25400</xdr:rowOff>
    </xdr:from>
    <xdr:to>
      <xdr:col>15</xdr:col>
      <xdr:colOff>0</xdr:colOff>
      <xdr:row>111</xdr:row>
      <xdr:rowOff>0</xdr:rowOff>
    </xdr:to>
    <xdr:sp macro="" textlink="">
      <xdr:nvSpPr>
        <xdr:cNvPr id="61" name="Text Box 61"/>
        <xdr:cNvSpPr txBox="1">
          <a:spLocks noChangeArrowheads="1"/>
        </xdr:cNvSpPr>
      </xdr:nvSpPr>
      <xdr:spPr bwMode="auto">
        <a:xfrm>
          <a:off x="12230100" y="24917400"/>
          <a:ext cx="0" cy="4318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DD0806"/>
              </a:solidFill>
              <a:latin typeface="Arial"/>
              <a:ea typeface="Arial"/>
              <a:cs typeface="Arial"/>
            </a:rPr>
            <a:t>Existing Technologies Efficiency by Region</a:t>
          </a:r>
        </a:p>
      </xdr:txBody>
    </xdr:sp>
    <xdr:clientData/>
  </xdr:twoCellAnchor>
  <xdr:twoCellAnchor>
    <xdr:from>
      <xdr:col>15</xdr:col>
      <xdr:colOff>0</xdr:colOff>
      <xdr:row>129</xdr:row>
      <xdr:rowOff>25400</xdr:rowOff>
    </xdr:from>
    <xdr:to>
      <xdr:col>15</xdr:col>
      <xdr:colOff>0</xdr:colOff>
      <xdr:row>129</xdr:row>
      <xdr:rowOff>389709</xdr:rowOff>
    </xdr:to>
    <xdr:sp macro="" textlink="">
      <xdr:nvSpPr>
        <xdr:cNvPr id="62" name="Text Box 62"/>
        <xdr:cNvSpPr txBox="1">
          <a:spLocks noChangeArrowheads="1"/>
        </xdr:cNvSpPr>
      </xdr:nvSpPr>
      <xdr:spPr bwMode="auto">
        <a:xfrm>
          <a:off x="12230100" y="29210000"/>
          <a:ext cx="0" cy="36430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DD0806"/>
              </a:solidFill>
              <a:latin typeface="Arial"/>
              <a:ea typeface="Arial"/>
              <a:cs typeface="Arial"/>
            </a:rPr>
            <a:t>Existing Technologies Efficiency by Region</a:t>
          </a:r>
        </a:p>
      </xdr:txBody>
    </xdr:sp>
    <xdr:clientData/>
  </xdr:twoCellAnchor>
  <xdr:twoCellAnchor>
    <xdr:from>
      <xdr:col>15</xdr:col>
      <xdr:colOff>0</xdr:colOff>
      <xdr:row>148</xdr:row>
      <xdr:rowOff>25400</xdr:rowOff>
    </xdr:from>
    <xdr:to>
      <xdr:col>15</xdr:col>
      <xdr:colOff>0</xdr:colOff>
      <xdr:row>148</xdr:row>
      <xdr:rowOff>389709</xdr:rowOff>
    </xdr:to>
    <xdr:sp macro="" textlink="">
      <xdr:nvSpPr>
        <xdr:cNvPr id="63" name="Text Box 63"/>
        <xdr:cNvSpPr txBox="1">
          <a:spLocks noChangeArrowheads="1"/>
        </xdr:cNvSpPr>
      </xdr:nvSpPr>
      <xdr:spPr bwMode="auto">
        <a:xfrm>
          <a:off x="12230100" y="33502600"/>
          <a:ext cx="0" cy="36430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DD0806"/>
              </a:solidFill>
              <a:latin typeface="Arial"/>
              <a:ea typeface="Arial"/>
              <a:cs typeface="Arial"/>
            </a:rPr>
            <a:t>Existing Technologies Efficiency by Region</a:t>
          </a:r>
        </a:p>
      </xdr:txBody>
    </xdr:sp>
    <xdr:clientData/>
  </xdr:twoCellAnchor>
  <xdr:twoCellAnchor>
    <xdr:from>
      <xdr:col>3</xdr:col>
      <xdr:colOff>76200</xdr:colOff>
      <xdr:row>16</xdr:row>
      <xdr:rowOff>76200</xdr:rowOff>
    </xdr:from>
    <xdr:to>
      <xdr:col>10</xdr:col>
      <xdr:colOff>596900</xdr:colOff>
      <xdr:row>16</xdr:row>
      <xdr:rowOff>76200</xdr:rowOff>
    </xdr:to>
    <xdr:sp macro="" textlink="">
      <xdr:nvSpPr>
        <xdr:cNvPr id="64" name="Line 64"/>
        <xdr:cNvSpPr>
          <a:spLocks noChangeShapeType="1"/>
        </xdr:cNvSpPr>
      </xdr:nvSpPr>
      <xdr:spPr bwMode="auto">
        <a:xfrm>
          <a:off x="4356100" y="3962400"/>
          <a:ext cx="5283200" cy="0"/>
        </a:xfrm>
        <a:prstGeom prst="line">
          <a:avLst/>
        </a:prstGeom>
        <a:noFill/>
        <a:ln w="9525">
          <a:solidFill>
            <a:srgbClr val="DD080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</xdr:col>
      <xdr:colOff>114300</xdr:colOff>
      <xdr:row>19</xdr:row>
      <xdr:rowOff>63500</xdr:rowOff>
    </xdr:from>
    <xdr:to>
      <xdr:col>10</xdr:col>
      <xdr:colOff>635000</xdr:colOff>
      <xdr:row>19</xdr:row>
      <xdr:rowOff>63500</xdr:rowOff>
    </xdr:to>
    <xdr:sp macro="" textlink="">
      <xdr:nvSpPr>
        <xdr:cNvPr id="65" name="Line 65"/>
        <xdr:cNvSpPr>
          <a:spLocks noChangeShapeType="1"/>
        </xdr:cNvSpPr>
      </xdr:nvSpPr>
      <xdr:spPr bwMode="auto">
        <a:xfrm>
          <a:off x="4394200" y="4406900"/>
          <a:ext cx="5245100" cy="0"/>
        </a:xfrm>
        <a:prstGeom prst="line">
          <a:avLst/>
        </a:prstGeom>
        <a:noFill/>
        <a:ln w="9525">
          <a:solidFill>
            <a:srgbClr val="DD080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</xdr:col>
      <xdr:colOff>114300</xdr:colOff>
      <xdr:row>23</xdr:row>
      <xdr:rowOff>63500</xdr:rowOff>
    </xdr:from>
    <xdr:to>
      <xdr:col>10</xdr:col>
      <xdr:colOff>622300</xdr:colOff>
      <xdr:row>23</xdr:row>
      <xdr:rowOff>63500</xdr:rowOff>
    </xdr:to>
    <xdr:sp macro="" textlink="">
      <xdr:nvSpPr>
        <xdr:cNvPr id="66" name="Line 66"/>
        <xdr:cNvSpPr>
          <a:spLocks noChangeShapeType="1"/>
        </xdr:cNvSpPr>
      </xdr:nvSpPr>
      <xdr:spPr bwMode="auto">
        <a:xfrm>
          <a:off x="4394200" y="5016500"/>
          <a:ext cx="5245100" cy="0"/>
        </a:xfrm>
        <a:prstGeom prst="line">
          <a:avLst/>
        </a:prstGeom>
        <a:noFill/>
        <a:ln w="9525">
          <a:solidFill>
            <a:srgbClr val="DD080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</xdr:col>
      <xdr:colOff>88900</xdr:colOff>
      <xdr:row>28</xdr:row>
      <xdr:rowOff>63500</xdr:rowOff>
    </xdr:from>
    <xdr:to>
      <xdr:col>13</xdr:col>
      <xdr:colOff>838200</xdr:colOff>
      <xdr:row>28</xdr:row>
      <xdr:rowOff>63500</xdr:rowOff>
    </xdr:to>
    <xdr:sp macro="" textlink="">
      <xdr:nvSpPr>
        <xdr:cNvPr id="67" name="Line 67"/>
        <xdr:cNvSpPr>
          <a:spLocks noChangeShapeType="1"/>
        </xdr:cNvSpPr>
      </xdr:nvSpPr>
      <xdr:spPr bwMode="auto">
        <a:xfrm flipV="1">
          <a:off x="4368800" y="5778500"/>
          <a:ext cx="7378700" cy="0"/>
        </a:xfrm>
        <a:prstGeom prst="line">
          <a:avLst/>
        </a:prstGeom>
        <a:noFill/>
        <a:ln w="9525">
          <a:solidFill>
            <a:srgbClr val="DD080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13</xdr:col>
      <xdr:colOff>495300</xdr:colOff>
      <xdr:row>16</xdr:row>
      <xdr:rowOff>63500</xdr:rowOff>
    </xdr:from>
    <xdr:to>
      <xdr:col>14</xdr:col>
      <xdr:colOff>685800</xdr:colOff>
      <xdr:row>16</xdr:row>
      <xdr:rowOff>63500</xdr:rowOff>
    </xdr:to>
    <xdr:sp macro="" textlink="">
      <xdr:nvSpPr>
        <xdr:cNvPr id="68" name="Line 68"/>
        <xdr:cNvSpPr>
          <a:spLocks noChangeShapeType="1"/>
        </xdr:cNvSpPr>
      </xdr:nvSpPr>
      <xdr:spPr bwMode="auto">
        <a:xfrm>
          <a:off x="11404600" y="3949700"/>
          <a:ext cx="8255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13</xdr:col>
      <xdr:colOff>520700</xdr:colOff>
      <xdr:row>19</xdr:row>
      <xdr:rowOff>76200</xdr:rowOff>
    </xdr:from>
    <xdr:to>
      <xdr:col>14</xdr:col>
      <xdr:colOff>685800</xdr:colOff>
      <xdr:row>19</xdr:row>
      <xdr:rowOff>76200</xdr:rowOff>
    </xdr:to>
    <xdr:sp macro="" textlink="">
      <xdr:nvSpPr>
        <xdr:cNvPr id="69" name="Line 69"/>
        <xdr:cNvSpPr>
          <a:spLocks noChangeShapeType="1"/>
        </xdr:cNvSpPr>
      </xdr:nvSpPr>
      <xdr:spPr bwMode="auto">
        <a:xfrm>
          <a:off x="11430000" y="4419600"/>
          <a:ext cx="8001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13</xdr:col>
      <xdr:colOff>482600</xdr:colOff>
      <xdr:row>23</xdr:row>
      <xdr:rowOff>63500</xdr:rowOff>
    </xdr:from>
    <xdr:to>
      <xdr:col>14</xdr:col>
      <xdr:colOff>685800</xdr:colOff>
      <xdr:row>23</xdr:row>
      <xdr:rowOff>63500</xdr:rowOff>
    </xdr:to>
    <xdr:sp macro="" textlink="">
      <xdr:nvSpPr>
        <xdr:cNvPr id="70" name="Line 70"/>
        <xdr:cNvSpPr>
          <a:spLocks noChangeShapeType="1"/>
        </xdr:cNvSpPr>
      </xdr:nvSpPr>
      <xdr:spPr bwMode="auto">
        <a:xfrm>
          <a:off x="11391900" y="5016500"/>
          <a:ext cx="8382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13</xdr:col>
      <xdr:colOff>520700</xdr:colOff>
      <xdr:row>27</xdr:row>
      <xdr:rowOff>63500</xdr:rowOff>
    </xdr:from>
    <xdr:to>
      <xdr:col>15</xdr:col>
      <xdr:colOff>0</xdr:colOff>
      <xdr:row>27</xdr:row>
      <xdr:rowOff>63500</xdr:rowOff>
    </xdr:to>
    <xdr:sp macro="" textlink="">
      <xdr:nvSpPr>
        <xdr:cNvPr id="71" name="Line 71"/>
        <xdr:cNvSpPr>
          <a:spLocks noChangeShapeType="1"/>
        </xdr:cNvSpPr>
      </xdr:nvSpPr>
      <xdr:spPr bwMode="auto">
        <a:xfrm>
          <a:off x="11430000" y="5626100"/>
          <a:ext cx="8001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15</xdr:col>
      <xdr:colOff>0</xdr:colOff>
      <xdr:row>15</xdr:row>
      <xdr:rowOff>25400</xdr:rowOff>
    </xdr:from>
    <xdr:to>
      <xdr:col>15</xdr:col>
      <xdr:colOff>0</xdr:colOff>
      <xdr:row>15</xdr:row>
      <xdr:rowOff>376477</xdr:rowOff>
    </xdr:to>
    <xdr:sp macro="" textlink="">
      <xdr:nvSpPr>
        <xdr:cNvPr id="72" name="Text Box 72"/>
        <xdr:cNvSpPr txBox="1">
          <a:spLocks noChangeArrowheads="1"/>
        </xdr:cNvSpPr>
      </xdr:nvSpPr>
      <xdr:spPr bwMode="auto">
        <a:xfrm>
          <a:off x="12230100" y="3454400"/>
          <a:ext cx="0" cy="351077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DD0806"/>
              </a:solidFill>
              <a:latin typeface="Arial"/>
              <a:ea typeface="Arial"/>
              <a:cs typeface="Arial"/>
            </a:rPr>
            <a:t>Existing Technologies Efficiency by Region</a:t>
          </a:r>
        </a:p>
      </xdr:txBody>
    </xdr:sp>
    <xdr:clientData/>
  </xdr:twoCellAnchor>
  <xdr:twoCellAnchor>
    <xdr:from>
      <xdr:col>3</xdr:col>
      <xdr:colOff>38100</xdr:colOff>
      <xdr:row>17</xdr:row>
      <xdr:rowOff>63500</xdr:rowOff>
    </xdr:from>
    <xdr:to>
      <xdr:col>13</xdr:col>
      <xdr:colOff>838200</xdr:colOff>
      <xdr:row>17</xdr:row>
      <xdr:rowOff>63500</xdr:rowOff>
    </xdr:to>
    <xdr:sp macro="" textlink="">
      <xdr:nvSpPr>
        <xdr:cNvPr id="73" name="Line 73"/>
        <xdr:cNvSpPr>
          <a:spLocks noChangeShapeType="1"/>
        </xdr:cNvSpPr>
      </xdr:nvSpPr>
      <xdr:spPr bwMode="auto">
        <a:xfrm>
          <a:off x="4318000" y="4102100"/>
          <a:ext cx="7429500" cy="0"/>
        </a:xfrm>
        <a:prstGeom prst="line">
          <a:avLst/>
        </a:prstGeom>
        <a:noFill/>
        <a:ln w="9525">
          <a:solidFill>
            <a:srgbClr val="DD080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</xdr:col>
      <xdr:colOff>63500</xdr:colOff>
      <xdr:row>18</xdr:row>
      <xdr:rowOff>63500</xdr:rowOff>
    </xdr:from>
    <xdr:to>
      <xdr:col>13</xdr:col>
      <xdr:colOff>825500</xdr:colOff>
      <xdr:row>18</xdr:row>
      <xdr:rowOff>63500</xdr:rowOff>
    </xdr:to>
    <xdr:sp macro="" textlink="">
      <xdr:nvSpPr>
        <xdr:cNvPr id="74" name="Line 74"/>
        <xdr:cNvSpPr>
          <a:spLocks noChangeShapeType="1"/>
        </xdr:cNvSpPr>
      </xdr:nvSpPr>
      <xdr:spPr bwMode="auto">
        <a:xfrm>
          <a:off x="4343400" y="4254500"/>
          <a:ext cx="7391400" cy="0"/>
        </a:xfrm>
        <a:prstGeom prst="line">
          <a:avLst/>
        </a:prstGeom>
        <a:noFill/>
        <a:ln w="9525">
          <a:solidFill>
            <a:srgbClr val="DD080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</xdr:col>
      <xdr:colOff>38100</xdr:colOff>
      <xdr:row>20</xdr:row>
      <xdr:rowOff>63500</xdr:rowOff>
    </xdr:from>
    <xdr:to>
      <xdr:col>13</xdr:col>
      <xdr:colOff>812800</xdr:colOff>
      <xdr:row>20</xdr:row>
      <xdr:rowOff>63500</xdr:rowOff>
    </xdr:to>
    <xdr:sp macro="" textlink="">
      <xdr:nvSpPr>
        <xdr:cNvPr id="75" name="Line 75"/>
        <xdr:cNvSpPr>
          <a:spLocks noChangeShapeType="1"/>
        </xdr:cNvSpPr>
      </xdr:nvSpPr>
      <xdr:spPr bwMode="auto">
        <a:xfrm>
          <a:off x="4318000" y="4559300"/>
          <a:ext cx="7404100" cy="0"/>
        </a:xfrm>
        <a:prstGeom prst="line">
          <a:avLst/>
        </a:prstGeom>
        <a:noFill/>
        <a:ln w="9525">
          <a:solidFill>
            <a:srgbClr val="DD080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7</xdr:col>
      <xdr:colOff>304800</xdr:colOff>
      <xdr:row>23</xdr:row>
      <xdr:rowOff>0</xdr:rowOff>
    </xdr:from>
    <xdr:to>
      <xdr:col>15</xdr:col>
      <xdr:colOff>0</xdr:colOff>
      <xdr:row>23</xdr:row>
      <xdr:rowOff>0</xdr:rowOff>
    </xdr:to>
    <xdr:sp macro="" textlink="">
      <xdr:nvSpPr>
        <xdr:cNvPr id="76" name="Line 76"/>
        <xdr:cNvSpPr>
          <a:spLocks noChangeShapeType="1"/>
        </xdr:cNvSpPr>
      </xdr:nvSpPr>
      <xdr:spPr bwMode="auto">
        <a:xfrm>
          <a:off x="7213600" y="4953000"/>
          <a:ext cx="5016500" cy="0"/>
        </a:xfrm>
        <a:prstGeom prst="line">
          <a:avLst/>
        </a:prstGeom>
        <a:noFill/>
        <a:ln w="9525">
          <a:solidFill>
            <a:srgbClr val="DD080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</xdr:col>
      <xdr:colOff>127000</xdr:colOff>
      <xdr:row>24</xdr:row>
      <xdr:rowOff>63500</xdr:rowOff>
    </xdr:from>
    <xdr:to>
      <xdr:col>14</xdr:col>
      <xdr:colOff>0</xdr:colOff>
      <xdr:row>24</xdr:row>
      <xdr:rowOff>63500</xdr:rowOff>
    </xdr:to>
    <xdr:sp macro="" textlink="">
      <xdr:nvSpPr>
        <xdr:cNvPr id="77" name="Line 77"/>
        <xdr:cNvSpPr>
          <a:spLocks noChangeShapeType="1"/>
        </xdr:cNvSpPr>
      </xdr:nvSpPr>
      <xdr:spPr bwMode="auto">
        <a:xfrm>
          <a:off x="4406900" y="5168900"/>
          <a:ext cx="7353300" cy="0"/>
        </a:xfrm>
        <a:prstGeom prst="line">
          <a:avLst/>
        </a:prstGeom>
        <a:noFill/>
        <a:ln w="9525">
          <a:solidFill>
            <a:srgbClr val="DD080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</xdr:col>
      <xdr:colOff>114300</xdr:colOff>
      <xdr:row>25</xdr:row>
      <xdr:rowOff>63500</xdr:rowOff>
    </xdr:from>
    <xdr:to>
      <xdr:col>13</xdr:col>
      <xdr:colOff>825500</xdr:colOff>
      <xdr:row>25</xdr:row>
      <xdr:rowOff>63500</xdr:rowOff>
    </xdr:to>
    <xdr:sp macro="" textlink="">
      <xdr:nvSpPr>
        <xdr:cNvPr id="78" name="Line 78"/>
        <xdr:cNvSpPr>
          <a:spLocks noChangeShapeType="1"/>
        </xdr:cNvSpPr>
      </xdr:nvSpPr>
      <xdr:spPr bwMode="auto">
        <a:xfrm>
          <a:off x="4394200" y="5321300"/>
          <a:ext cx="7340600" cy="0"/>
        </a:xfrm>
        <a:prstGeom prst="line">
          <a:avLst/>
        </a:prstGeom>
        <a:noFill/>
        <a:ln w="9525">
          <a:solidFill>
            <a:srgbClr val="DD080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</xdr:col>
      <xdr:colOff>152400</xdr:colOff>
      <xdr:row>26</xdr:row>
      <xdr:rowOff>63500</xdr:rowOff>
    </xdr:from>
    <xdr:to>
      <xdr:col>13</xdr:col>
      <xdr:colOff>825500</xdr:colOff>
      <xdr:row>26</xdr:row>
      <xdr:rowOff>63500</xdr:rowOff>
    </xdr:to>
    <xdr:sp macro="" textlink="">
      <xdr:nvSpPr>
        <xdr:cNvPr id="79" name="Line 79"/>
        <xdr:cNvSpPr>
          <a:spLocks noChangeShapeType="1"/>
        </xdr:cNvSpPr>
      </xdr:nvSpPr>
      <xdr:spPr bwMode="auto">
        <a:xfrm>
          <a:off x="4432300" y="5473700"/>
          <a:ext cx="7302500" cy="0"/>
        </a:xfrm>
        <a:prstGeom prst="line">
          <a:avLst/>
        </a:prstGeom>
        <a:noFill/>
        <a:ln w="9525">
          <a:solidFill>
            <a:srgbClr val="DD080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</xdr:col>
      <xdr:colOff>50800</xdr:colOff>
      <xdr:row>27</xdr:row>
      <xdr:rowOff>63500</xdr:rowOff>
    </xdr:from>
    <xdr:to>
      <xdr:col>10</xdr:col>
      <xdr:colOff>584200</xdr:colOff>
      <xdr:row>27</xdr:row>
      <xdr:rowOff>63500</xdr:rowOff>
    </xdr:to>
    <xdr:sp macro="" textlink="">
      <xdr:nvSpPr>
        <xdr:cNvPr id="80" name="Line 80"/>
        <xdr:cNvSpPr>
          <a:spLocks noChangeShapeType="1"/>
        </xdr:cNvSpPr>
      </xdr:nvSpPr>
      <xdr:spPr bwMode="auto">
        <a:xfrm>
          <a:off x="4330700" y="5626100"/>
          <a:ext cx="5308600" cy="0"/>
        </a:xfrm>
        <a:prstGeom prst="line">
          <a:avLst/>
        </a:prstGeom>
        <a:noFill/>
        <a:ln w="9525">
          <a:solidFill>
            <a:srgbClr val="DD080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</xdr:col>
      <xdr:colOff>139700</xdr:colOff>
      <xdr:row>29</xdr:row>
      <xdr:rowOff>50800</xdr:rowOff>
    </xdr:from>
    <xdr:to>
      <xdr:col>13</xdr:col>
      <xdr:colOff>812800</xdr:colOff>
      <xdr:row>29</xdr:row>
      <xdr:rowOff>50800</xdr:rowOff>
    </xdr:to>
    <xdr:sp macro="" textlink="">
      <xdr:nvSpPr>
        <xdr:cNvPr id="81" name="Line 81"/>
        <xdr:cNvSpPr>
          <a:spLocks noChangeShapeType="1"/>
        </xdr:cNvSpPr>
      </xdr:nvSpPr>
      <xdr:spPr bwMode="auto">
        <a:xfrm>
          <a:off x="4419600" y="5918200"/>
          <a:ext cx="7302500" cy="0"/>
        </a:xfrm>
        <a:prstGeom prst="line">
          <a:avLst/>
        </a:prstGeom>
        <a:noFill/>
        <a:ln w="9525">
          <a:solidFill>
            <a:srgbClr val="DD080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</xdr:col>
      <xdr:colOff>50800</xdr:colOff>
      <xdr:row>21</xdr:row>
      <xdr:rowOff>63500</xdr:rowOff>
    </xdr:from>
    <xdr:to>
      <xdr:col>13</xdr:col>
      <xdr:colOff>812800</xdr:colOff>
      <xdr:row>21</xdr:row>
      <xdr:rowOff>63500</xdr:rowOff>
    </xdr:to>
    <xdr:sp macro="" textlink="">
      <xdr:nvSpPr>
        <xdr:cNvPr id="82" name="Line 83"/>
        <xdr:cNvSpPr>
          <a:spLocks noChangeShapeType="1"/>
        </xdr:cNvSpPr>
      </xdr:nvSpPr>
      <xdr:spPr bwMode="auto">
        <a:xfrm>
          <a:off x="4330700" y="4711700"/>
          <a:ext cx="7391400" cy="0"/>
        </a:xfrm>
        <a:prstGeom prst="line">
          <a:avLst/>
        </a:prstGeom>
        <a:noFill/>
        <a:ln w="9525">
          <a:solidFill>
            <a:srgbClr val="DD080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13</xdr:col>
      <xdr:colOff>520700</xdr:colOff>
      <xdr:row>152</xdr:row>
      <xdr:rowOff>76200</xdr:rowOff>
    </xdr:from>
    <xdr:to>
      <xdr:col>14</xdr:col>
      <xdr:colOff>685800</xdr:colOff>
      <xdr:row>152</xdr:row>
      <xdr:rowOff>76200</xdr:rowOff>
    </xdr:to>
    <xdr:sp macro="" textlink="">
      <xdr:nvSpPr>
        <xdr:cNvPr id="83" name="Line 129"/>
        <xdr:cNvSpPr>
          <a:spLocks noChangeShapeType="1"/>
        </xdr:cNvSpPr>
      </xdr:nvSpPr>
      <xdr:spPr bwMode="auto">
        <a:xfrm>
          <a:off x="11430000" y="34467800"/>
          <a:ext cx="8001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0</xdr:col>
      <xdr:colOff>266700</xdr:colOff>
      <xdr:row>431</xdr:row>
      <xdr:rowOff>88900</xdr:rowOff>
    </xdr:from>
    <xdr:to>
      <xdr:col>12</xdr:col>
      <xdr:colOff>292100</xdr:colOff>
      <xdr:row>455</xdr:row>
      <xdr:rowOff>101600</xdr:rowOff>
    </xdr:to>
    <xdr:pic>
      <xdr:nvPicPr>
        <xdr:cNvPr id="84" name="Picture 1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" y="77863700"/>
          <a:ext cx="10464800" cy="3670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3y195/Desktop/BioCCS/Modeling/Input/fossil_elect_CCTP2008-newmethod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3y195/NEXUS/NEXUS%20051109/Nexus/Input%20Module/energy/solar/Central%20PV%20Input%20Module/Solar_PV_input_CCTP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ralitp/model/rgcam-electricity/input/energy/electric%20sector/Electric%20Sectors%20Input%20Module/Load_curves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3y195/Desktop/Main_User_Workspace_NEXUS2/input/energy/geothermal/Input%20Module/Geothermal_input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3y195/Desktop/Main_User_Workspace/input/energy/geothermal/Input%20Module/Geothermal_input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3y195/Desktop/Main_User_Workspace_re_new/input/energy/electric%20sector/Hydro%20Input%20Module/Hydro_input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3y195/Desktop/Main_User_Workspace_NEXUS2/input/energy/solar/Central%20PV%20Input%20Module/Solar_PV_input_CCTP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3y195/Desktop/Main_User_Workspace_re_new/input/energy/nuclear/Input%20Module/Nuclear_input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3y195/Desktop/Main_User_Workspace/input/energy/wind/Input%20Module/CCTP%20Wind%20Input%20Module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3y195/Desktop/Main_User_Workspace/input/energy/solar/Rooftop%20PV%20Input%20Data/Distributed_PV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3y195/Desktop/Main_User_Workspace_NEW/input/energy/electric%20sector/Electric%20Sectors%20Input%20Module/battery_cost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3y195/Desktop/NREL%20Project/MiniCAM%20ReEDS%20Comparison%20MAW%2011-10-09V2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ralitp/model/rgcam-electricity/input/energy/electric%20sector/RGCAM/Electric%20Input%20Module_sR_states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ralitp/model/rgcam-electricity/input/energy/wind/Input%20Module/CCTP%20Wind%20Input%20Module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ralitp/model/rgcam-electricity/input/energy/solar/Central%20PV%20Input%20Module/Solar_PV_input_CCTP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ralitp/model/rgcam-electricity/input/energy/solar/CSP%20Input%20Module/Solar_CSP_input_CCTP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3y195/Desktop/Main_User_Workspace_NEW/input/energy/electric%20sector/Electric%20Sectors%20Input%20Module/Electric%20Sector%20Inputs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3y195/NEXUS/NEXUS%20051109/Nexus/Input%20Module/EIA%20USA%20Electric%20Capacity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3y195/Desktop/Main_User_Workspace/input/energy/electric%20sector/Fossil%20Input%20Module/fossil_elect_CCTP2008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3y195/Desktop/Main_User_Workspace_NEXUS2/input/energy/wind/Input%20Module/CCTP%20Wind%20Input%20Module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3y195/Desktop/Main_User_Workspace/input/energy/solar/CSP%20Input%20Module/Solar_CSP_input_CCTP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3y195/Desktop/Main_User_Workspace/input/energy/solar/Central%20PV%20Input%20Module/Solar_PV_input_CCTP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3y195/Desktop/Main_User_Workspace_NEXUS/input/nexus/input%20module/Storage/battery_costs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Notes"/>
      <sheetName val="Reference_XML"/>
      <sheetName val="LinkedRpt"/>
      <sheetName val="1. Raw Data"/>
      <sheetName val="AEO2008"/>
      <sheetName val="1. Conversions"/>
      <sheetName val="RefCalculations-Assumptions"/>
      <sheetName val="RefCCSDataInputs"/>
      <sheetName val="Reference Case_calcs"/>
      <sheetName val="AdvCaseCalcs"/>
      <sheetName val="Price_adj"/>
    </sheetNames>
    <sheetDataSet>
      <sheetData sheetId="0"/>
      <sheetData sheetId="1">
        <row r="380">
          <cell r="H380">
            <v>0.37875493677083316</v>
          </cell>
        </row>
        <row r="381">
          <cell r="H381">
            <v>0.49449525240570724</v>
          </cell>
        </row>
        <row r="382">
          <cell r="H382">
            <v>0.38073631864850854</v>
          </cell>
        </row>
        <row r="383">
          <cell r="H383">
            <v>0.37590129926413168</v>
          </cell>
        </row>
        <row r="396">
          <cell r="G396">
            <v>5.3689350652137682</v>
          </cell>
        </row>
        <row r="397">
          <cell r="G397">
            <v>2.6614651248509107</v>
          </cell>
        </row>
        <row r="398">
          <cell r="G398">
            <v>5.1613856939620213</v>
          </cell>
        </row>
        <row r="399">
          <cell r="G399">
            <v>5.3188831240658132</v>
          </cell>
        </row>
      </sheetData>
      <sheetData sheetId="2"/>
      <sheetData sheetId="3"/>
      <sheetData sheetId="4"/>
      <sheetData sheetId="5">
        <row r="4">
          <cell r="C4">
            <v>0.15</v>
          </cell>
        </row>
        <row r="5">
          <cell r="C5">
            <v>3.6004566210045665E-3</v>
          </cell>
        </row>
        <row r="6">
          <cell r="C6">
            <v>3412.1414798999999</v>
          </cell>
        </row>
      </sheetData>
      <sheetData sheetId="6">
        <row r="45">
          <cell r="L45">
            <v>48.141724999359994</v>
          </cell>
        </row>
      </sheetData>
      <sheetData sheetId="7"/>
      <sheetData sheetId="8"/>
      <sheetData sheetId="9"/>
      <sheetData sheetId="10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Notes"/>
      <sheetName val="Central_PV_Cost_Calc"/>
      <sheetName val="Cost_Assumptions"/>
      <sheetName val="area_weighted_total_irradiance"/>
      <sheetName val="central_pv_input_ref"/>
      <sheetName val="central_pv_adv"/>
    </sheetNames>
    <sheetDataSet>
      <sheetData sheetId="0" refreshError="1"/>
      <sheetData sheetId="1" refreshError="1">
        <row r="26">
          <cell r="B26">
            <v>0.2530536529680365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Summary"/>
      <sheetName val="SortedEndUse"/>
      <sheetName val="AllEndUse"/>
      <sheetName val="Res_aggregate"/>
      <sheetName val="Comm_aggregate"/>
      <sheetName val="Ind_trn_aggregate"/>
      <sheetName val="Res_avg_fracs"/>
      <sheetName val="Comm_avg_fracs"/>
      <sheetName val="Peakday_CA"/>
      <sheetName val="Bld_calibration"/>
      <sheetName val="SanFrancisco"/>
      <sheetName val="Chicago"/>
      <sheetName val="Houston"/>
      <sheetName val="StLouis"/>
      <sheetName val="LittleRock"/>
      <sheetName val="Raleigh"/>
      <sheetName val="Load_curves.xls"/>
    </sheetNames>
    <sheetDataSet>
      <sheetData sheetId="0">
        <row r="10">
          <cell r="K10">
            <v>6.25E-2</v>
          </cell>
          <cell r="L10">
            <v>0.25</v>
          </cell>
          <cell r="M10">
            <v>0.52083333333333326</v>
          </cell>
          <cell r="N10">
            <v>0.83333333333333326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</sheetDataSet>
  </externalBook>
</externalLink>
</file>

<file path=xl/externalLinks/externalLink12.xml><?xml version="1.0" encoding="utf-8"?>
<externalLink xmlns="http://schemas.openxmlformats.org/spreadsheetml/2006/main">
  <externalBook xmlns:r="http://schemas.openxmlformats.org/officeDocument/2006/relationships" r:id="rId1">
    <sheetNames>
      <sheetName val="Legend"/>
      <sheetName val="Rsrc_tech_cost_disaggregation"/>
      <sheetName val="NREL_US_supply_curves"/>
      <sheetName val="FOD_global_rsrc"/>
      <sheetName val="EPRI_1978_global_rsrc"/>
      <sheetName val="Global_rsrc_comparison"/>
      <sheetName val="TechChange"/>
      <sheetName val="geothermal_tech_input"/>
      <sheetName val="geothermal_rsrc_input_ref"/>
      <sheetName val="geothermal_rsrc_adv"/>
      <sheetName val="geothermal_rsrc_input_ref_smth"/>
      <sheetName val="geothermal_rsrc_adv_smth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7">
          <cell r="A7" t="str">
            <v>USA</v>
          </cell>
          <cell r="B7" t="str">
            <v>electricity</v>
          </cell>
          <cell r="C7" t="str">
            <v>geothermal</v>
          </cell>
          <cell r="D7">
            <v>-3</v>
          </cell>
          <cell r="E7">
            <v>0</v>
          </cell>
          <cell r="F7">
            <v>-1</v>
          </cell>
        </row>
        <row r="28">
          <cell r="A28" t="str">
            <v>USA</v>
          </cell>
          <cell r="B28" t="str">
            <v>electricity</v>
          </cell>
          <cell r="C28" t="str">
            <v>geothermal</v>
          </cell>
          <cell r="D28">
            <v>1975</v>
          </cell>
          <cell r="E28">
            <v>1</v>
          </cell>
          <cell r="F28">
            <v>1</v>
          </cell>
          <cell r="G28">
            <v>1</v>
          </cell>
          <cell r="H28">
            <v>0.17</v>
          </cell>
          <cell r="I28">
            <v>0.33</v>
          </cell>
          <cell r="J28">
            <v>0.5</v>
          </cell>
          <cell r="K28">
            <v>0.5</v>
          </cell>
          <cell r="L28">
            <v>0.5</v>
          </cell>
          <cell r="M28">
            <v>0.5</v>
          </cell>
        </row>
        <row r="49">
          <cell r="A49" t="str">
            <v>USA</v>
          </cell>
          <cell r="B49" t="str">
            <v>electricity</v>
          </cell>
          <cell r="C49" t="str">
            <v>geothermal</v>
          </cell>
          <cell r="D49" t="str">
            <v>geothermal</v>
          </cell>
          <cell r="E49">
            <v>-1</v>
          </cell>
          <cell r="F49">
            <v>-1</v>
          </cell>
          <cell r="G49">
            <v>30</v>
          </cell>
          <cell r="H49">
            <v>30</v>
          </cell>
          <cell r="I49">
            <v>30</v>
          </cell>
          <cell r="J49">
            <v>30</v>
          </cell>
          <cell r="K49">
            <v>30</v>
          </cell>
          <cell r="L49">
            <v>30</v>
          </cell>
          <cell r="M49">
            <v>30</v>
          </cell>
        </row>
        <row r="70">
          <cell r="A70" t="str">
            <v>USA</v>
          </cell>
          <cell r="B70" t="str">
            <v>electricity</v>
          </cell>
          <cell r="C70" t="str">
            <v>geothermal</v>
          </cell>
          <cell r="D70" t="str">
            <v>geothermal</v>
          </cell>
          <cell r="E70">
            <v>3.1227582606545345</v>
          </cell>
          <cell r="F70">
            <v>3.1227582606545345</v>
          </cell>
          <cell r="G70">
            <v>3.1227582606545345</v>
          </cell>
          <cell r="H70">
            <v>2.9074235777572399</v>
          </cell>
          <cell r="I70">
            <v>2.6850347427999393</v>
          </cell>
          <cell r="J70">
            <v>2.5268224640020134</v>
          </cell>
          <cell r="K70">
            <v>2.4337070187085068</v>
          </cell>
          <cell r="L70">
            <v>2.3440229526574008</v>
          </cell>
          <cell r="M70">
            <v>2.2576438167567314</v>
          </cell>
        </row>
        <row r="91">
          <cell r="A91" t="str">
            <v>USA</v>
          </cell>
          <cell r="B91" t="str">
            <v>electricity</v>
          </cell>
          <cell r="C91" t="str">
            <v>geothermal</v>
          </cell>
          <cell r="D91" t="str">
            <v>geothermal</v>
          </cell>
          <cell r="E91">
            <v>0.1</v>
          </cell>
          <cell r="F91">
            <v>0.1</v>
          </cell>
          <cell r="G91">
            <v>0.1</v>
          </cell>
          <cell r="H91">
            <v>0.1</v>
          </cell>
          <cell r="I91">
            <v>0.1</v>
          </cell>
          <cell r="J91">
            <v>0.1</v>
          </cell>
          <cell r="K91">
            <v>0.1</v>
          </cell>
          <cell r="L91">
            <v>0.1</v>
          </cell>
          <cell r="M91">
            <v>0.1</v>
          </cell>
          <cell r="N91" t="str">
            <v>geothermal</v>
          </cell>
        </row>
      </sheetData>
      <sheetData sheetId="8"/>
      <sheetData sheetId="9"/>
      <sheetData sheetId="10"/>
      <sheetData sheetId="11"/>
    </sheetDataSet>
  </externalBook>
</externalLink>
</file>

<file path=xl/externalLinks/externalLink13.xml><?xml version="1.0" encoding="utf-8"?>
<externalLink xmlns="http://schemas.openxmlformats.org/spreadsheetml/2006/main">
  <externalBook xmlns:r="http://schemas.openxmlformats.org/officeDocument/2006/relationships" r:id="rId1">
    <sheetNames>
      <sheetName val="Legend"/>
      <sheetName val="Rsrc_tech_cost_disaggregation"/>
      <sheetName val="NREL_US_supply_curves"/>
      <sheetName val="FOD_global_rsrc"/>
      <sheetName val="EPRI_1978_global_rsrc"/>
      <sheetName val="Global_rsrc_comparison"/>
      <sheetName val="TechChange"/>
      <sheetName val="geothermal_tech_input"/>
      <sheetName val="geothermal_rsrc_input_ref"/>
      <sheetName val="geothermal_rsrc_adv"/>
      <sheetName val="geothermal_rsrc_input_ref_smth"/>
      <sheetName val="geothermal_rsrc_adv_smth"/>
    </sheetNames>
    <sheetDataSet>
      <sheetData sheetId="0" refreshError="1"/>
      <sheetData sheetId="1">
        <row r="20">
          <cell r="C20">
            <v>0.125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30">
          <cell r="A130" t="str">
            <v>Region</v>
          </cell>
          <cell r="B130" t="str">
            <v>supplysector</v>
          </cell>
          <cell r="C130" t="str">
            <v>subsector</v>
          </cell>
          <cell r="D130" t="str">
            <v>technology</v>
          </cell>
          <cell r="E130">
            <v>1975</v>
          </cell>
          <cell r="F130">
            <v>1990</v>
          </cell>
          <cell r="G130">
            <v>2005</v>
          </cell>
          <cell r="H130">
            <v>2020</v>
          </cell>
          <cell r="I130">
            <v>2035</v>
          </cell>
          <cell r="J130">
            <v>2050</v>
          </cell>
          <cell r="K130">
            <v>2065</v>
          </cell>
          <cell r="L130">
            <v>2080</v>
          </cell>
          <cell r="M130">
            <v>2095</v>
          </cell>
        </row>
        <row r="131">
          <cell r="A131" t="str">
            <v>USA</v>
          </cell>
          <cell r="B131" t="str">
            <v>electricity</v>
          </cell>
          <cell r="C131" t="str">
            <v>geothermal</v>
          </cell>
          <cell r="D131" t="str">
            <v>geothermal</v>
          </cell>
          <cell r="E131">
            <v>1</v>
          </cell>
          <cell r="F131">
            <v>1</v>
          </cell>
          <cell r="G131">
            <v>1</v>
          </cell>
          <cell r="H131">
            <v>1</v>
          </cell>
          <cell r="I131">
            <v>1</v>
          </cell>
          <cell r="J131">
            <v>1</v>
          </cell>
          <cell r="K131">
            <v>1</v>
          </cell>
          <cell r="L131">
            <v>1</v>
          </cell>
          <cell r="M131">
            <v>1</v>
          </cell>
        </row>
      </sheetData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4.xml><?xml version="1.0" encoding="utf-8"?>
<externalLink xmlns="http://schemas.openxmlformats.org/spreadsheetml/2006/main">
  <externalBook xmlns:r="http://schemas.openxmlformats.org/officeDocument/2006/relationships" r:id="rId1">
    <sheetNames>
      <sheetName val="CCSP_fixout"/>
      <sheetName val="cal_2005"/>
      <sheetName val="New_construction"/>
      <sheetName val="Future_potential"/>
      <sheetName val="hydro_input"/>
    </sheetNames>
    <sheetDataSet>
      <sheetData sheetId="0" refreshError="1"/>
      <sheetData sheetId="1"/>
      <sheetData sheetId="2" refreshError="1"/>
      <sheetData sheetId="3" refreshError="1"/>
      <sheetData sheetId="4">
        <row r="25">
          <cell r="A25" t="str">
            <v>ALL</v>
          </cell>
          <cell r="B25" t="str">
            <v>electricity</v>
          </cell>
          <cell r="C25" t="str">
            <v>hydro</v>
          </cell>
          <cell r="D25">
            <v>0</v>
          </cell>
        </row>
        <row r="33">
          <cell r="A33" t="str">
            <v>ALL</v>
          </cell>
          <cell r="B33" t="str">
            <v>electricity</v>
          </cell>
          <cell r="C33" t="str">
            <v>hydro</v>
          </cell>
          <cell r="D33">
            <v>2020</v>
          </cell>
          <cell r="E33">
            <v>1975</v>
          </cell>
        </row>
        <row r="55">
          <cell r="A55" t="str">
            <v>USA</v>
          </cell>
          <cell r="B55" t="str">
            <v>electricity</v>
          </cell>
          <cell r="C55" t="str">
            <v>hydro</v>
          </cell>
          <cell r="D55" t="str">
            <v>hydro</v>
          </cell>
          <cell r="E55">
            <v>0.98080919999999994</v>
          </cell>
          <cell r="F55">
            <v>0.99391456799999989</v>
          </cell>
          <cell r="G55">
            <v>1.0070199359999998</v>
          </cell>
          <cell r="H55">
            <v>1.0201253039999998</v>
          </cell>
          <cell r="I55">
            <v>1.0332306719999997</v>
          </cell>
          <cell r="J55">
            <v>1.0463360399999997</v>
          </cell>
          <cell r="K55">
            <v>1.09152</v>
          </cell>
        </row>
        <row r="65">
          <cell r="A65" t="str">
            <v>ALL</v>
          </cell>
          <cell r="B65" t="str">
            <v>electricity</v>
          </cell>
          <cell r="C65" t="str">
            <v>hydro</v>
          </cell>
          <cell r="D65" t="str">
            <v>hydro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>
  <externalBook xmlns:r="http://schemas.openxmlformats.org/officeDocument/2006/relationships" r:id="rId1">
    <sheetNames>
      <sheetName val="Notes"/>
      <sheetName val="Central_PV_Cost_Calc"/>
      <sheetName val="Cost_Assumptions"/>
      <sheetName val="area_weighted_total_irradiance"/>
      <sheetName val="central_pv_input_ref"/>
      <sheetName val="central_pv_adv"/>
    </sheetNames>
    <sheetDataSet>
      <sheetData sheetId="0"/>
      <sheetData sheetId="1"/>
      <sheetData sheetId="2"/>
      <sheetData sheetId="3"/>
      <sheetData sheetId="4">
        <row r="22">
          <cell r="A22" t="str">
            <v>USA</v>
          </cell>
          <cell r="B22" t="str">
            <v>electricity</v>
          </cell>
          <cell r="C22" t="str">
            <v>solar</v>
          </cell>
          <cell r="D22">
            <v>2035</v>
          </cell>
          <cell r="E22">
            <v>0.25</v>
          </cell>
          <cell r="F22">
            <v>0.5</v>
          </cell>
          <cell r="G22">
            <v>0.5</v>
          </cell>
          <cell r="H22">
            <v>0.5</v>
          </cell>
          <cell r="I22">
            <v>0.5</v>
          </cell>
          <cell r="J22">
            <v>0.5</v>
          </cell>
        </row>
        <row r="43">
          <cell r="A43" t="str">
            <v>ALL</v>
          </cell>
          <cell r="B43" t="str">
            <v>electricity</v>
          </cell>
          <cell r="C43" t="str">
            <v>solar</v>
          </cell>
          <cell r="D43" t="str">
            <v>PV</v>
          </cell>
          <cell r="F43" t="str">
            <v>global solar resource</v>
          </cell>
          <cell r="G43">
            <v>1</v>
          </cell>
        </row>
        <row r="44">
          <cell r="A44" t="str">
            <v>ALL</v>
          </cell>
          <cell r="B44" t="str">
            <v>electricity</v>
          </cell>
          <cell r="C44" t="str">
            <v>solar</v>
          </cell>
          <cell r="D44" t="str">
            <v>PV</v>
          </cell>
        </row>
        <row r="52">
          <cell r="F52" t="str">
            <v>backup_electricity</v>
          </cell>
          <cell r="G52">
            <v>1</v>
          </cell>
        </row>
        <row r="84">
          <cell r="A84" t="str">
            <v>USA</v>
          </cell>
          <cell r="B84" t="str">
            <v>electricity</v>
          </cell>
          <cell r="C84" t="str">
            <v>solar</v>
          </cell>
          <cell r="D84" t="str">
            <v>PV</v>
          </cell>
          <cell r="E84">
            <v>15</v>
          </cell>
          <cell r="F84">
            <v>30</v>
          </cell>
          <cell r="G84">
            <v>30</v>
          </cell>
          <cell r="H84">
            <v>30</v>
          </cell>
          <cell r="I84">
            <v>30</v>
          </cell>
          <cell r="J84">
            <v>30</v>
          </cell>
          <cell r="K84">
            <v>30</v>
          </cell>
          <cell r="L84">
            <v>30</v>
          </cell>
        </row>
        <row r="105">
          <cell r="A105" t="str">
            <v>USA</v>
          </cell>
          <cell r="B105" t="str">
            <v>electricity</v>
          </cell>
          <cell r="C105" t="str">
            <v>solar</v>
          </cell>
          <cell r="D105" t="str">
            <v>PV</v>
          </cell>
          <cell r="E105">
            <v>49.781085181622259</v>
          </cell>
          <cell r="F105">
            <v>49.781085181622259</v>
          </cell>
          <cell r="G105">
            <v>31.919771613616206</v>
          </cell>
          <cell r="H105">
            <v>21.949459807326264</v>
          </cell>
          <cell r="I105">
            <v>16.342251354894266</v>
          </cell>
          <cell r="J105">
            <v>13.088123847477602</v>
          </cell>
          <cell r="K105">
            <v>11.298708403886396</v>
          </cell>
          <cell r="L105">
            <v>10.51476898612975</v>
          </cell>
        </row>
        <row r="128">
          <cell r="A128" t="str">
            <v>ALL</v>
          </cell>
          <cell r="B128" t="str">
            <v>electricity</v>
          </cell>
          <cell r="C128" t="str">
            <v>solar</v>
          </cell>
          <cell r="D128" t="str">
            <v>PV_storage</v>
          </cell>
          <cell r="F128" t="str">
            <v>global solar resource</v>
          </cell>
          <cell r="G128">
            <v>0.96</v>
          </cell>
        </row>
        <row r="144">
          <cell r="A144" t="str">
            <v>USA</v>
          </cell>
          <cell r="B144" t="str">
            <v>electricity</v>
          </cell>
          <cell r="C144" t="str">
            <v>solar</v>
          </cell>
          <cell r="D144" t="str">
            <v>PV_storage</v>
          </cell>
          <cell r="E144">
            <v>15</v>
          </cell>
          <cell r="F144">
            <v>30</v>
          </cell>
          <cell r="G144">
            <v>30</v>
          </cell>
          <cell r="H144">
            <v>30</v>
          </cell>
          <cell r="I144">
            <v>30</v>
          </cell>
          <cell r="J144">
            <v>30</v>
          </cell>
          <cell r="K144">
            <v>30</v>
          </cell>
          <cell r="L144">
            <v>30</v>
          </cell>
        </row>
        <row r="165">
          <cell r="A165" t="str">
            <v>USA</v>
          </cell>
          <cell r="B165" t="str">
            <v>electricity</v>
          </cell>
          <cell r="C165" t="str">
            <v>solar</v>
          </cell>
          <cell r="D165" t="str">
            <v>PV_storage</v>
          </cell>
          <cell r="E165">
            <v>61.967754378029049</v>
          </cell>
          <cell r="F165">
            <v>61.967754378029049</v>
          </cell>
          <cell r="G165">
            <v>41.947065496237684</v>
          </cell>
          <cell r="H165">
            <v>30.632613323687046</v>
          </cell>
          <cell r="I165">
            <v>24.229084006293498</v>
          </cell>
          <cell r="J165">
            <v>20.573824424173225</v>
          </cell>
          <cell r="K165">
            <v>18.454092064667027</v>
          </cell>
          <cell r="L165">
            <v>17.391155451690526</v>
          </cell>
        </row>
        <row r="186">
          <cell r="A186" t="str">
            <v>USA</v>
          </cell>
          <cell r="B186" t="str">
            <v>electricity</v>
          </cell>
          <cell r="C186" t="str">
            <v>solar</v>
          </cell>
          <cell r="D186" t="str">
            <v>PV_storage</v>
          </cell>
          <cell r="E186">
            <v>0</v>
          </cell>
          <cell r="F186">
            <v>0</v>
          </cell>
          <cell r="G186">
            <v>0</v>
          </cell>
          <cell r="H186">
            <v>1</v>
          </cell>
          <cell r="I186">
            <v>1</v>
          </cell>
          <cell r="J186">
            <v>1</v>
          </cell>
          <cell r="K186">
            <v>1</v>
          </cell>
          <cell r="L186">
            <v>1</v>
          </cell>
          <cell r="M186">
            <v>1</v>
          </cell>
        </row>
      </sheetData>
      <sheetData sheetId="5"/>
    </sheetDataSet>
  </externalBook>
</externalLink>
</file>

<file path=xl/externalLinks/externalLink16.xml><?xml version="1.0" encoding="utf-8"?>
<externalLink xmlns="http://schemas.openxmlformats.org/spreadsheetml/2006/main">
  <externalBook xmlns:r="http://schemas.openxmlformats.org/officeDocument/2006/relationships" r:id="rId1">
    <sheetNames>
      <sheetName val="Legend"/>
      <sheetName val="Reactor inventory"/>
      <sheetName val="nuclear_input_ref"/>
      <sheetName val="nuclear_adv"/>
      <sheetName val="fixed_nuclear_all"/>
      <sheetName val="retire_nuclear"/>
    </sheetNames>
    <sheetDataSet>
      <sheetData sheetId="0"/>
      <sheetData sheetId="1"/>
      <sheetData sheetId="2">
        <row r="9">
          <cell r="A9" t="str">
            <v>USA</v>
          </cell>
          <cell r="B9" t="str">
            <v>electricity</v>
          </cell>
          <cell r="C9" t="str">
            <v>nuclear</v>
          </cell>
          <cell r="D9">
            <v>1975</v>
          </cell>
          <cell r="E9">
            <v>0.4</v>
          </cell>
          <cell r="F9">
            <v>0.8</v>
          </cell>
          <cell r="G9">
            <v>0.9</v>
          </cell>
          <cell r="H9">
            <v>1</v>
          </cell>
          <cell r="I9">
            <v>1</v>
          </cell>
          <cell r="J9">
            <v>1</v>
          </cell>
        </row>
        <row r="31">
          <cell r="A31" t="str">
            <v>USA</v>
          </cell>
          <cell r="B31" t="str">
            <v>electricity</v>
          </cell>
          <cell r="C31" t="str">
            <v>nuclear</v>
          </cell>
          <cell r="D31" t="str">
            <v>Gen_III</v>
          </cell>
          <cell r="E31">
            <v>5.8</v>
          </cell>
          <cell r="F31">
            <v>5.8</v>
          </cell>
          <cell r="G31">
            <v>4.8099999999999996</v>
          </cell>
          <cell r="H31">
            <v>4.7300000000000004</v>
          </cell>
          <cell r="I31">
            <v>4.66</v>
          </cell>
          <cell r="J31">
            <v>4.59</v>
          </cell>
          <cell r="K31">
            <v>4.53</v>
          </cell>
          <cell r="L31">
            <v>4.46</v>
          </cell>
        </row>
        <row r="53">
          <cell r="A53" t="str">
            <v>USA</v>
          </cell>
          <cell r="B53" t="str">
            <v>electricity</v>
          </cell>
          <cell r="C53" t="str">
            <v>nuclear</v>
          </cell>
          <cell r="D53" t="str">
            <v>Gen_III</v>
          </cell>
          <cell r="E53" t="str">
            <v>nuclearFuelGenIII</v>
          </cell>
          <cell r="F53">
            <v>0.34</v>
          </cell>
          <cell r="G53">
            <v>0.34</v>
          </cell>
          <cell r="H53">
            <v>0.34</v>
          </cell>
          <cell r="I53">
            <v>0.34</v>
          </cell>
          <cell r="J53">
            <v>0.34</v>
          </cell>
          <cell r="K53">
            <v>0.34</v>
          </cell>
          <cell r="L53">
            <v>0.34</v>
          </cell>
          <cell r="M53">
            <v>0.34</v>
          </cell>
        </row>
      </sheetData>
      <sheetData sheetId="3"/>
      <sheetData sheetId="4"/>
      <sheetData sheetId="5"/>
    </sheetDataSet>
  </externalBook>
</externalLink>
</file>

<file path=xl/externalLinks/externalLink17.xml><?xml version="1.0" encoding="utf-8"?>
<externalLink xmlns="http://schemas.openxmlformats.org/spreadsheetml/2006/main">
  <externalBook xmlns:r="http://schemas.openxmlformats.org/officeDocument/2006/relationships" r:id="rId1">
    <sheetNames>
      <sheetName val="Notes"/>
      <sheetName val="TechCost"/>
      <sheetName val="MaxResource"/>
      <sheetName val="Transmission_cost"/>
      <sheetName val="global_wind_input_ref"/>
      <sheetName val="global_wind_adv"/>
    </sheetNames>
    <sheetDataSet>
      <sheetData sheetId="0"/>
      <sheetData sheetId="1">
        <row r="3">
          <cell r="B3">
            <v>0.12876015562193791</v>
          </cell>
        </row>
      </sheetData>
      <sheetData sheetId="2" refreshError="1"/>
      <sheetData sheetId="3" refreshError="1"/>
      <sheetData sheetId="4"/>
      <sheetData sheetId="5" refreshError="1"/>
    </sheetDataSet>
  </externalBook>
</externalLink>
</file>

<file path=xl/externalLinks/externalLink18.xml><?xml version="1.0" encoding="utf-8"?>
<externalLink xmlns="http://schemas.openxmlformats.org/spreadsheetml/2006/main">
  <externalBook xmlns:r="http://schemas.openxmlformats.org/officeDocument/2006/relationships" r:id="rId1">
    <sheetNames>
      <sheetName val="Information"/>
      <sheetName val="area_weighted_total_irradiance"/>
      <sheetName val="Cost_Assumptions"/>
      <sheetName val="EERE_Info"/>
      <sheetName val="CEC_Data"/>
      <sheetName val="NREL_Res"/>
      <sheetName val="NREL_Com"/>
      <sheetName val="LEC_Res"/>
      <sheetName val="LEC_Com"/>
      <sheetName val="SmoothResourceCurve"/>
      <sheetName val="Costs"/>
      <sheetName val="CapacityFactor"/>
      <sheetName val="MaxSubResource"/>
    </sheetNames>
    <definedNames>
      <definedName name="CRF" refersTo="='LEC_Com'!$B$18" sheetId="8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8">
          <cell r="B18">
            <v>0.1060792482526339</v>
          </cell>
        </row>
      </sheetData>
      <sheetData sheetId="9"/>
      <sheetData sheetId="10"/>
      <sheetData sheetId="11"/>
      <sheetData sheetId="12"/>
    </sheetDataSet>
  </externalBook>
</externalLink>
</file>

<file path=xl/externalLinks/externalLink19.xml><?xml version="1.0" encoding="utf-8"?>
<externalLink xmlns="http://schemas.openxmlformats.org/spreadsheetml/2006/main">
  <externalBook xmlns:r="http://schemas.openxmlformats.org/officeDocument/2006/relationships" r:id="rId1">
    <sheetNames>
      <sheetName val="Battery tech input"/>
      <sheetName val="Notes"/>
    </sheetNames>
    <sheetDataSet>
      <sheetData sheetId="0">
        <row r="12">
          <cell r="D12">
            <v>15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ummary Charts"/>
      <sheetName val="MAWCorrecTechnologyNov10"/>
      <sheetName val="MiniCAM Technology"/>
      <sheetName val="MiniCAM Electricity Production"/>
      <sheetName val="MiniCAM Prices"/>
      <sheetName val="MiniCAM Resources"/>
      <sheetName val="ReEDS Legend"/>
      <sheetName val="ReEDS Electricity Production"/>
      <sheetName val="ReEDS Prices"/>
      <sheetName val="Conversion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4">
          <cell r="B4">
            <v>277.8</v>
          </cell>
        </row>
        <row r="5">
          <cell r="B5">
            <v>277.8</v>
          </cell>
        </row>
        <row r="6">
          <cell r="B6">
            <v>3.1152647975077881</v>
          </cell>
        </row>
        <row r="7">
          <cell r="B7">
            <v>1.385</v>
          </cell>
        </row>
        <row r="8">
          <cell r="B8">
            <v>3.6666666666666665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>
  <externalBook xmlns:r="http://schemas.openxmlformats.org/officeDocument/2006/relationships" r:id="rId1">
    <sheetNames>
      <sheetName val="Legend_elec"/>
      <sheetName val="new technologies"/>
      <sheetName val="Power Plant Costs"/>
      <sheetName val="CCS Cost Calculations"/>
      <sheetName val="elec_cal_state_input"/>
      <sheetName val="gen_subsector_state_input"/>
      <sheetName val="gen_fossil_tech_state_input"/>
      <sheetName val="gen_nonfossil_tech_state_input"/>
      <sheetName val="gen_cal_state_input"/>
      <sheetName val="elec_nonco2"/>
      <sheetName val="elec_gdp_state_sR_input"/>
      <sheetName val="state_resource_input"/>
    </sheetNames>
    <sheetDataSet>
      <sheetData sheetId="0"/>
      <sheetData sheetId="1"/>
      <sheetData sheetId="2">
        <row r="229">
          <cell r="B229">
            <v>2005</v>
          </cell>
          <cell r="C229">
            <v>2020</v>
          </cell>
          <cell r="D229">
            <v>2035</v>
          </cell>
          <cell r="E229">
            <v>2050</v>
          </cell>
          <cell r="F229">
            <v>2065</v>
          </cell>
          <cell r="G229">
            <v>2080</v>
          </cell>
          <cell r="H229">
            <v>2095</v>
          </cell>
        </row>
        <row r="233">
          <cell r="B233">
            <v>0.9368900598182085</v>
          </cell>
          <cell r="C233">
            <v>0.9368900598182085</v>
          </cell>
          <cell r="D233">
            <v>0.87402602884047365</v>
          </cell>
          <cell r="E233">
            <v>0.78698765024729522</v>
          </cell>
          <cell r="F233">
            <v>0.78303235967415896</v>
          </cell>
          <cell r="G233">
            <v>0.75805588725629713</v>
          </cell>
          <cell r="H233">
            <v>0.74951204785456693</v>
          </cell>
        </row>
        <row r="266">
          <cell r="B266">
            <v>2005</v>
          </cell>
          <cell r="C266">
            <v>2020</v>
          </cell>
          <cell r="D266">
            <v>2035</v>
          </cell>
          <cell r="E266">
            <v>2050</v>
          </cell>
          <cell r="F266">
            <v>2065</v>
          </cell>
          <cell r="G266">
            <v>2080</v>
          </cell>
          <cell r="H266">
            <v>2095</v>
          </cell>
        </row>
        <row r="270">
          <cell r="B270">
            <v>12.399490629213087</v>
          </cell>
          <cell r="C270">
            <v>12.399490629213087</v>
          </cell>
          <cell r="D270">
            <v>11.567501907746417</v>
          </cell>
          <cell r="E270">
            <v>10.415572128538994</v>
          </cell>
          <cell r="F270">
            <v>10.363224910331841</v>
          </cell>
          <cell r="G270">
            <v>10.032667944281661</v>
          </cell>
          <cell r="H270">
            <v>9.9195925033704704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21.xml><?xml version="1.0" encoding="utf-8"?>
<externalLink xmlns="http://schemas.openxmlformats.org/spreadsheetml/2006/main">
  <externalBook xmlns:r="http://schemas.openxmlformats.org/officeDocument/2006/relationships" r:id="rId1">
    <sheetNames>
      <sheetName val="Notes"/>
      <sheetName val="TechCost"/>
      <sheetName val="MaxResource"/>
      <sheetName val="Transmission_cost"/>
      <sheetName val="global_wind_input_ref"/>
      <sheetName val="global_wind_adv"/>
    </sheetNames>
    <sheetDataSet>
      <sheetData sheetId="0" refreshError="1"/>
      <sheetData sheetId="1" refreshError="1"/>
      <sheetData sheetId="2" refreshError="1"/>
      <sheetData sheetId="3" refreshError="1"/>
      <sheetData sheetId="4">
        <row r="68">
          <cell r="E68" t="str">
            <v>backup_electricity</v>
          </cell>
          <cell r="F68">
            <v>1</v>
          </cell>
          <cell r="G68">
            <v>1</v>
          </cell>
          <cell r="H68">
            <v>1</v>
          </cell>
          <cell r="I68">
            <v>1</v>
          </cell>
          <cell r="J68">
            <v>1</v>
          </cell>
          <cell r="K68">
            <v>1</v>
          </cell>
          <cell r="L68">
            <v>1</v>
          </cell>
          <cell r="M68">
            <v>1</v>
          </cell>
          <cell r="N68">
            <v>1</v>
          </cell>
        </row>
        <row r="122">
          <cell r="F122">
            <v>0.25</v>
          </cell>
          <cell r="G122" t="str">
            <v>renewable</v>
          </cell>
          <cell r="I122">
            <v>30</v>
          </cell>
          <cell r="J122">
            <v>0.05</v>
          </cell>
        </row>
        <row r="123">
          <cell r="F123">
            <v>0.25</v>
          </cell>
          <cell r="G123" t="str">
            <v>renewable</v>
          </cell>
          <cell r="I123">
            <v>30</v>
          </cell>
          <cell r="J123">
            <v>0.05</v>
          </cell>
        </row>
        <row r="124">
          <cell r="F124">
            <v>0.25</v>
          </cell>
          <cell r="G124" t="str">
            <v>renewable</v>
          </cell>
          <cell r="I124">
            <v>30</v>
          </cell>
          <cell r="J124">
            <v>0.05</v>
          </cell>
        </row>
        <row r="125">
          <cell r="F125">
            <v>0.25</v>
          </cell>
          <cell r="G125" t="str">
            <v>renewable</v>
          </cell>
          <cell r="I125">
            <v>30</v>
          </cell>
          <cell r="J125">
            <v>0.05</v>
          </cell>
        </row>
        <row r="126">
          <cell r="F126">
            <v>0.25</v>
          </cell>
          <cell r="G126" t="str">
            <v>renewable</v>
          </cell>
          <cell r="I126">
            <v>30</v>
          </cell>
          <cell r="J126">
            <v>0.05</v>
          </cell>
        </row>
        <row r="127">
          <cell r="F127">
            <v>0.25</v>
          </cell>
          <cell r="G127" t="str">
            <v>renewable</v>
          </cell>
          <cell r="I127">
            <v>30</v>
          </cell>
          <cell r="J127">
            <v>0.05</v>
          </cell>
        </row>
        <row r="128">
          <cell r="F128">
            <v>0.25</v>
          </cell>
          <cell r="G128" t="str">
            <v>renewable</v>
          </cell>
          <cell r="I128">
            <v>30</v>
          </cell>
          <cell r="J128">
            <v>0.05</v>
          </cell>
        </row>
      </sheetData>
      <sheetData sheetId="5" refreshError="1"/>
    </sheetDataSet>
  </externalBook>
</externalLink>
</file>

<file path=xl/externalLinks/externalLink22.xml><?xml version="1.0" encoding="utf-8"?>
<externalLink xmlns="http://schemas.openxmlformats.org/spreadsheetml/2006/main">
  <externalBook xmlns:r="http://schemas.openxmlformats.org/officeDocument/2006/relationships" r:id="rId1">
    <sheetNames>
      <sheetName val="Notes"/>
      <sheetName val="Central_PV_Cost_Calc"/>
      <sheetName val="Cost_Assumptions"/>
      <sheetName val="area_weighted_total_irradiance"/>
      <sheetName val="central_pv_input_ref"/>
      <sheetName val="central_pv_adv"/>
    </sheetNames>
    <sheetDataSet>
      <sheetData sheetId="0" refreshError="1"/>
      <sheetData sheetId="1" refreshError="1"/>
      <sheetData sheetId="2" refreshError="1"/>
      <sheetData sheetId="3" refreshError="1"/>
      <sheetData sheetId="4">
        <row r="73">
          <cell r="F73" t="str">
            <v>backup_electricity</v>
          </cell>
          <cell r="G73">
            <v>1</v>
          </cell>
        </row>
        <row r="74">
          <cell r="F74" t="str">
            <v>backup_electricity</v>
          </cell>
          <cell r="G74">
            <v>1</v>
          </cell>
        </row>
        <row r="75">
          <cell r="F75" t="str">
            <v>backup_electricity</v>
          </cell>
          <cell r="G75">
            <v>1</v>
          </cell>
        </row>
        <row r="76">
          <cell r="F76" t="str">
            <v>backup_electricity</v>
          </cell>
          <cell r="G76">
            <v>1</v>
          </cell>
        </row>
        <row r="77">
          <cell r="F77" t="str">
            <v>backup_electricity</v>
          </cell>
          <cell r="G77">
            <v>1</v>
          </cell>
        </row>
        <row r="78">
          <cell r="F78" t="str">
            <v>backup_electricity</v>
          </cell>
          <cell r="G78">
            <v>1</v>
          </cell>
        </row>
        <row r="79">
          <cell r="F79" t="str">
            <v>backup_electricity</v>
          </cell>
          <cell r="G79">
            <v>1</v>
          </cell>
        </row>
        <row r="80">
          <cell r="F80" t="str">
            <v>backup_electricity</v>
          </cell>
          <cell r="G80">
            <v>1</v>
          </cell>
        </row>
        <row r="81">
          <cell r="F81" t="str">
            <v>backup_electricity</v>
          </cell>
          <cell r="G81">
            <v>1</v>
          </cell>
        </row>
        <row r="91">
          <cell r="F91">
            <v>0.25</v>
          </cell>
          <cell r="G91" t="str">
            <v>renewable</v>
          </cell>
          <cell r="I91">
            <v>30</v>
          </cell>
          <cell r="J91">
            <v>0.05</v>
          </cell>
        </row>
        <row r="92">
          <cell r="F92">
            <v>0.25</v>
          </cell>
          <cell r="G92" t="str">
            <v>renewable</v>
          </cell>
          <cell r="I92">
            <v>30</v>
          </cell>
          <cell r="J92">
            <v>0.05</v>
          </cell>
        </row>
        <row r="93">
          <cell r="F93">
            <v>0.25</v>
          </cell>
          <cell r="G93" t="str">
            <v>renewable</v>
          </cell>
          <cell r="I93">
            <v>30</v>
          </cell>
          <cell r="J93">
            <v>0.05</v>
          </cell>
        </row>
        <row r="94">
          <cell r="F94">
            <v>0.25</v>
          </cell>
          <cell r="G94" t="str">
            <v>renewable</v>
          </cell>
          <cell r="I94">
            <v>30</v>
          </cell>
          <cell r="J94">
            <v>0.05</v>
          </cell>
        </row>
        <row r="95">
          <cell r="F95">
            <v>0.25</v>
          </cell>
          <cell r="G95" t="str">
            <v>renewable</v>
          </cell>
          <cell r="I95">
            <v>30</v>
          </cell>
          <cell r="J95">
            <v>0.05</v>
          </cell>
        </row>
        <row r="96">
          <cell r="F96">
            <v>0.25</v>
          </cell>
          <cell r="G96" t="str">
            <v>renewable</v>
          </cell>
          <cell r="I96">
            <v>30</v>
          </cell>
          <cell r="J96">
            <v>0.05</v>
          </cell>
        </row>
        <row r="97">
          <cell r="F97">
            <v>0.25</v>
          </cell>
          <cell r="G97" t="str">
            <v>renewable</v>
          </cell>
          <cell r="I97">
            <v>30</v>
          </cell>
          <cell r="J97">
            <v>0.05</v>
          </cell>
        </row>
      </sheetData>
      <sheetData sheetId="5" refreshError="1"/>
    </sheetDataSet>
  </externalBook>
</externalLink>
</file>

<file path=xl/externalLinks/externalLink23.xml><?xml version="1.0" encoding="utf-8"?>
<externalLink xmlns="http://schemas.openxmlformats.org/spreadsheetml/2006/main">
  <externalBook xmlns:r="http://schemas.openxmlformats.org/officeDocument/2006/relationships" r:id="rId1">
    <sheetNames>
      <sheetName val="Notes"/>
      <sheetName val="area_weighted_total_irradiance"/>
      <sheetName val="Cost_Assumptions"/>
      <sheetName val="LEC"/>
      <sheetName val="csp_input_ref"/>
      <sheetName val="csp_adv"/>
    </sheetNames>
    <sheetDataSet>
      <sheetData sheetId="0"/>
      <sheetData sheetId="1"/>
      <sheetData sheetId="2"/>
      <sheetData sheetId="3"/>
      <sheetData sheetId="4">
        <row r="18">
          <cell r="F18" t="str">
            <v>csp_backup</v>
          </cell>
          <cell r="G18">
            <v>1</v>
          </cell>
        </row>
        <row r="19">
          <cell r="F19" t="str">
            <v>csp_backup</v>
          </cell>
          <cell r="G19">
            <v>1</v>
          </cell>
        </row>
        <row r="20">
          <cell r="F20" t="str">
            <v>csp_backup</v>
          </cell>
          <cell r="G20">
            <v>1</v>
          </cell>
        </row>
        <row r="21">
          <cell r="F21" t="str">
            <v>csp_backup</v>
          </cell>
          <cell r="G21">
            <v>1</v>
          </cell>
        </row>
        <row r="22">
          <cell r="F22" t="str">
            <v>csp_backup</v>
          </cell>
          <cell r="G22">
            <v>1</v>
          </cell>
        </row>
        <row r="23">
          <cell r="F23" t="str">
            <v>csp_backup</v>
          </cell>
          <cell r="G23">
            <v>1</v>
          </cell>
        </row>
        <row r="24">
          <cell r="F24" t="str">
            <v>csp_backup</v>
          </cell>
          <cell r="G24">
            <v>1</v>
          </cell>
        </row>
        <row r="34">
          <cell r="F34" t="str">
            <v>renewable</v>
          </cell>
          <cell r="G34">
            <v>0.25</v>
          </cell>
          <cell r="I34">
            <v>0</v>
          </cell>
          <cell r="J34">
            <v>0.05</v>
          </cell>
        </row>
        <row r="35">
          <cell r="F35" t="str">
            <v>renewable</v>
          </cell>
          <cell r="G35">
            <v>0.25</v>
          </cell>
          <cell r="I35">
            <v>0</v>
          </cell>
          <cell r="J35">
            <v>0.05</v>
          </cell>
        </row>
        <row r="36">
          <cell r="F36" t="str">
            <v>renewable</v>
          </cell>
          <cell r="G36">
            <v>0.25</v>
          </cell>
          <cell r="I36">
            <v>0</v>
          </cell>
          <cell r="J36">
            <v>0.05</v>
          </cell>
        </row>
        <row r="37">
          <cell r="F37" t="str">
            <v>renewable</v>
          </cell>
          <cell r="G37">
            <v>0.25</v>
          </cell>
          <cell r="I37">
            <v>0</v>
          </cell>
          <cell r="J37">
            <v>0.05</v>
          </cell>
        </row>
        <row r="38">
          <cell r="F38" t="str">
            <v>renewable</v>
          </cell>
          <cell r="G38">
            <v>0.25</v>
          </cell>
          <cell r="I38">
            <v>0</v>
          </cell>
          <cell r="J38">
            <v>0.05</v>
          </cell>
        </row>
        <row r="39">
          <cell r="F39" t="str">
            <v>renewable</v>
          </cell>
          <cell r="G39">
            <v>0.25</v>
          </cell>
          <cell r="I39">
            <v>0</v>
          </cell>
          <cell r="J39">
            <v>0.05</v>
          </cell>
        </row>
        <row r="40">
          <cell r="F40" t="str">
            <v>renewable</v>
          </cell>
          <cell r="G40">
            <v>0.25</v>
          </cell>
          <cell r="I40">
            <v>0</v>
          </cell>
          <cell r="J40">
            <v>0.05</v>
          </cell>
        </row>
      </sheetData>
      <sheetData sheetId="5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cal_supply_data"/>
      <sheetName val="new technologies"/>
      <sheetName val="Power Plant Costs"/>
      <sheetName val="Adv Power Plant Costs"/>
      <sheetName val="CCS Cost Calculations"/>
      <sheetName val="elec_cal_input"/>
      <sheetName val="gen_subsector_input"/>
      <sheetName val="gen_cal_input"/>
      <sheetName val="gen_fossil_tech_input"/>
      <sheetName val="gen_nonfossil_tech_input"/>
      <sheetName val="gen_nonfossil_tech_adv_input"/>
      <sheetName val="MarshNotes"/>
      <sheetName val="elec_nonco2"/>
    </sheetNames>
    <sheetDataSet>
      <sheetData sheetId="0"/>
      <sheetData sheetId="1">
        <row r="34">
          <cell r="H34">
            <v>0.42624802982763033</v>
          </cell>
        </row>
        <row r="591">
          <cell r="F591">
            <v>5.8</v>
          </cell>
          <cell r="G591">
            <v>4.8099999999999996</v>
          </cell>
          <cell r="H591">
            <v>4.7300000000000004</v>
          </cell>
          <cell r="I591">
            <v>4.66</v>
          </cell>
          <cell r="J591">
            <v>4.59</v>
          </cell>
          <cell r="K591">
            <v>4.53</v>
          </cell>
          <cell r="L591">
            <v>4.46</v>
          </cell>
        </row>
      </sheetData>
      <sheetData sheetId="2">
        <row r="1">
          <cell r="B1">
            <v>0.3211027578941249</v>
          </cell>
        </row>
        <row r="2">
          <cell r="B2">
            <v>3.6004566210045665E-3</v>
          </cell>
        </row>
        <row r="3">
          <cell r="B3">
            <v>0.41</v>
          </cell>
        </row>
      </sheetData>
      <sheetData sheetId="3"/>
      <sheetData sheetId="4">
        <row r="30">
          <cell r="C30">
            <v>0.35632932252169425</v>
          </cell>
          <cell r="D30">
            <v>0.3642890769077553</v>
          </cell>
          <cell r="E30">
            <v>0.39413328124209546</v>
          </cell>
          <cell r="F30">
            <v>0.4209435796745184</v>
          </cell>
          <cell r="G30">
            <v>0.43725985651776633</v>
          </cell>
          <cell r="H30">
            <v>0.44773555110172308</v>
          </cell>
          <cell r="I30">
            <v>0.4513452294520548</v>
          </cell>
          <cell r="L30">
            <v>0.48720148212596426</v>
          </cell>
          <cell r="M30">
            <v>0.49097364917497005</v>
          </cell>
          <cell r="N30">
            <v>0.53978271639113584</v>
          </cell>
          <cell r="O30">
            <v>0.58396003928869722</v>
          </cell>
          <cell r="P30">
            <v>0.61635640624910426</v>
          </cell>
          <cell r="Q30">
            <v>0.63715615420431548</v>
          </cell>
          <cell r="R30">
            <v>0.64432325890410946</v>
          </cell>
          <cell r="U30">
            <v>0.35983911964498194</v>
          </cell>
          <cell r="V30">
            <v>0.363613943149656</v>
          </cell>
          <cell r="W30">
            <v>0.3899648098206453</v>
          </cell>
          <cell r="X30">
            <v>0.41388240015397043</v>
          </cell>
          <cell r="Y30">
            <v>0.43019867699721842</v>
          </cell>
          <cell r="Z30">
            <v>0.44067437158117512</v>
          </cell>
          <cell r="AA30">
            <v>0.44428404993150683</v>
          </cell>
          <cell r="AD30">
            <v>0.35685245658343956</v>
          </cell>
          <cell r="AE30">
            <v>0.36355847676217229</v>
          </cell>
          <cell r="AF30">
            <v>0.39173081274558363</v>
          </cell>
          <cell r="AG30">
            <v>0.41705062417157829</v>
          </cell>
          <cell r="AH30">
            <v>0.43296536744756792</v>
          </cell>
          <cell r="AI30">
            <v>0.44318326161196697</v>
          </cell>
          <cell r="AJ30">
            <v>0.44670410799170956</v>
          </cell>
        </row>
        <row r="35">
          <cell r="D35">
            <v>2360.7033881598336</v>
          </cell>
          <cell r="E35">
            <v>2074.4486311123032</v>
          </cell>
          <cell r="F35">
            <v>1737.0923715984318</v>
          </cell>
          <cell r="G35">
            <v>1712.7186907482023</v>
          </cell>
          <cell r="H35">
            <v>1624.8366379918207</v>
          </cell>
          <cell r="I35">
            <v>1594.9279844840639</v>
          </cell>
          <cell r="M35">
            <v>1127.1993858985736</v>
          </cell>
          <cell r="N35">
            <v>975.73235421845277</v>
          </cell>
          <cell r="O35">
            <v>851.34225169384717</v>
          </cell>
          <cell r="P35">
            <v>824.21749052110818</v>
          </cell>
          <cell r="Q35">
            <v>789.80095314455161</v>
          </cell>
          <cell r="R35">
            <v>778.36000655173837</v>
          </cell>
          <cell r="V35">
            <v>2307.0823051686771</v>
          </cell>
          <cell r="W35">
            <v>1997.076378537789</v>
          </cell>
          <cell r="X35">
            <v>1739.051031369263</v>
          </cell>
          <cell r="Y35">
            <v>1691.2264935239339</v>
          </cell>
          <cell r="Z35">
            <v>1621.7202594156111</v>
          </cell>
          <cell r="AA35">
            <v>1598.5413526195819</v>
          </cell>
          <cell r="AE35">
            <v>2375.214327451602</v>
          </cell>
          <cell r="AF35">
            <v>2095.759195778372</v>
          </cell>
          <cell r="AG35">
            <v>1760.4361152912663</v>
          </cell>
          <cell r="AH35">
            <v>1736.7529883493173</v>
          </cell>
          <cell r="AI35">
            <v>1648.1856825583116</v>
          </cell>
          <cell r="AJ35">
            <v>1618.0258638932917</v>
          </cell>
        </row>
        <row r="45">
          <cell r="D45">
            <v>5.3512184756111649</v>
          </cell>
          <cell r="E45">
            <v>4.8214898111990951</v>
          </cell>
          <cell r="F45">
            <v>4.2792349566101215</v>
          </cell>
          <cell r="G45">
            <v>4.2115239839623779</v>
          </cell>
          <cell r="H45">
            <v>4.0802865288300314</v>
          </cell>
          <cell r="I45">
            <v>4.0358642358102363</v>
          </cell>
          <cell r="M45">
            <v>2.5767120613059369</v>
          </cell>
          <cell r="N45">
            <v>2.3239387913485694</v>
          </cell>
          <cell r="O45">
            <v>2.1141081060932212</v>
          </cell>
          <cell r="P45">
            <v>2.0706230170252358</v>
          </cell>
          <cell r="Q45">
            <v>2.0124748173952254</v>
          </cell>
          <cell r="R45">
            <v>1.9931144289660194</v>
          </cell>
          <cell r="V45">
            <v>3.7757770921426177</v>
          </cell>
          <cell r="W45">
            <v>3.3721789485895854</v>
          </cell>
          <cell r="X45">
            <v>3.0574401073836981</v>
          </cell>
          <cell r="Y45">
            <v>2.9932526302099647</v>
          </cell>
          <cell r="Z45">
            <v>2.9081417830686909</v>
          </cell>
          <cell r="AA45">
            <v>2.8797862307074351</v>
          </cell>
          <cell r="AE45">
            <v>5.0321155991413473</v>
          </cell>
          <cell r="AF45">
            <v>4.5547360470123781</v>
          </cell>
          <cell r="AG45">
            <v>4.0513780783786375</v>
          </cell>
          <cell r="AH45">
            <v>3.9922248905830253</v>
          </cell>
          <cell r="AI45">
            <v>3.8678128043453452</v>
          </cell>
          <cell r="AJ45">
            <v>3.8256489344983269</v>
          </cell>
        </row>
        <row r="46">
          <cell r="D46">
            <v>44.299972206901373</v>
          </cell>
          <cell r="E46">
            <v>40.928821716183748</v>
          </cell>
          <cell r="F46">
            <v>36.707894570855146</v>
          </cell>
          <cell r="G46">
            <v>36.415472940293661</v>
          </cell>
          <cell r="H46">
            <v>35.261161390222753</v>
          </cell>
          <cell r="I46">
            <v>34.867399533151662</v>
          </cell>
          <cell r="M46">
            <v>13.350601256680871</v>
          </cell>
          <cell r="N46">
            <v>12.130610446919786</v>
          </cell>
          <cell r="O46">
            <v>11.096934116268736</v>
          </cell>
          <cell r="P46">
            <v>10.909606836235087</v>
          </cell>
          <cell r="Q46">
            <v>10.618295043648786</v>
          </cell>
          <cell r="R46">
            <v>10.521036811240785</v>
          </cell>
          <cell r="V46">
            <v>37.439788550331478</v>
          </cell>
          <cell r="W46">
            <v>34.039557271241286</v>
          </cell>
          <cell r="X46">
            <v>31.182621631840835</v>
          </cell>
          <cell r="Y46">
            <v>30.697952824836786</v>
          </cell>
          <cell r="Z46">
            <v>29.892196415313407</v>
          </cell>
          <cell r="AA46">
            <v>29.622839245401629</v>
          </cell>
          <cell r="AE46">
            <v>44.614257293948668</v>
          </cell>
          <cell r="AF46">
            <v>41.294289289761927</v>
          </cell>
          <cell r="AG46">
            <v>37.065776804750264</v>
          </cell>
          <cell r="AH46">
            <v>36.788872359735599</v>
          </cell>
          <cell r="AI46">
            <v>35.622254168468444</v>
          </cell>
          <cell r="AJ46">
            <v>35.224104114471672</v>
          </cell>
        </row>
      </sheetData>
      <sheetData sheetId="5">
        <row r="65">
          <cell r="A65" t="str">
            <v>off peak electricity</v>
          </cell>
        </row>
      </sheetData>
      <sheetData sheetId="6">
        <row r="14">
          <cell r="A14" t="str">
            <v>base load generation</v>
          </cell>
        </row>
      </sheetData>
      <sheetData sheetId="7">
        <row r="9">
          <cell r="A9" t="str">
            <v>coal</v>
          </cell>
        </row>
      </sheetData>
      <sheetData sheetId="8"/>
      <sheetData sheetId="9">
        <row r="330">
          <cell r="B330" t="str">
            <v>grid_storage</v>
          </cell>
        </row>
      </sheetData>
      <sheetData sheetId="10"/>
      <sheetData sheetId="11"/>
      <sheetData sheetId="12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Pivot Chart"/>
      <sheetName val="Web_existingunits_SS"/>
      <sheetName val="File Description"/>
      <sheetName val="Sheet1"/>
      <sheetName val="Sheet2"/>
      <sheetName val="Sheet3"/>
    </sheetNames>
    <sheetDataSet>
      <sheetData sheetId="0" refreshError="1"/>
      <sheetData sheetId="1" refreshError="1">
        <row r="6">
          <cell r="A6" t="str">
            <v>CA</v>
          </cell>
          <cell r="B6" t="str">
            <v>Imperial</v>
          </cell>
          <cell r="C6">
            <v>3401</v>
          </cell>
          <cell r="D6" t="str">
            <v>Chateau Energy Inc</v>
          </cell>
          <cell r="E6">
            <v>50363</v>
          </cell>
          <cell r="F6" t="str">
            <v>Mesquite Resource Recovery Project</v>
          </cell>
          <cell r="G6">
            <v>22</v>
          </cell>
          <cell r="H6" t="str">
            <v>L313</v>
          </cell>
          <cell r="I6">
            <v>21</v>
          </cell>
          <cell r="J6">
            <v>18</v>
          </cell>
          <cell r="K6">
            <v>18</v>
          </cell>
          <cell r="M6" t="str">
            <v>ST</v>
          </cell>
          <cell r="N6" t="str">
            <v>AB</v>
          </cell>
          <cell r="O6" t="str">
            <v>OBS</v>
          </cell>
          <cell r="P6">
            <v>11</v>
          </cell>
          <cell r="Q6">
            <v>1987</v>
          </cell>
          <cell r="R6" t="str">
            <v>OS</v>
          </cell>
          <cell r="S6">
            <v>0</v>
          </cell>
          <cell r="T6" t="str">
            <v>Y</v>
          </cell>
        </row>
        <row r="7">
          <cell r="A7" t="str">
            <v>CA</v>
          </cell>
          <cell r="B7" t="str">
            <v>Colusa</v>
          </cell>
          <cell r="C7">
            <v>19946</v>
          </cell>
          <cell r="D7" t="str">
            <v>Wadham Energy Ltd Partners</v>
          </cell>
          <cell r="E7">
            <v>50293</v>
          </cell>
          <cell r="F7" t="str">
            <v>Wadham Energy LP</v>
          </cell>
          <cell r="G7">
            <v>22</v>
          </cell>
          <cell r="H7" t="str">
            <v>GEN1</v>
          </cell>
          <cell r="I7">
            <v>28.6</v>
          </cell>
          <cell r="J7">
            <v>25.5</v>
          </cell>
          <cell r="K7">
            <v>25.5</v>
          </cell>
          <cell r="M7" t="str">
            <v>ST</v>
          </cell>
          <cell r="N7" t="str">
            <v>AB</v>
          </cell>
          <cell r="O7" t="str">
            <v>NG</v>
          </cell>
          <cell r="P7">
            <v>3</v>
          </cell>
          <cell r="Q7">
            <v>1989</v>
          </cell>
          <cell r="R7" t="str">
            <v>OP</v>
          </cell>
          <cell r="S7">
            <v>0</v>
          </cell>
          <cell r="T7" t="str">
            <v>Y</v>
          </cell>
        </row>
        <row r="8">
          <cell r="A8" t="str">
            <v>FL</v>
          </cell>
          <cell r="B8" t="str">
            <v>Palm Beach</v>
          </cell>
          <cell r="C8">
            <v>13492</v>
          </cell>
          <cell r="D8" t="str">
            <v>New Hope Power Partnership</v>
          </cell>
          <cell r="E8">
            <v>54627</v>
          </cell>
          <cell r="F8" t="str">
            <v>Okeelanta Cogeneration</v>
          </cell>
          <cell r="G8">
            <v>22</v>
          </cell>
          <cell r="H8" t="str">
            <v>GEN1</v>
          </cell>
          <cell r="I8">
            <v>74.900000000000006</v>
          </cell>
          <cell r="J8">
            <v>74.900000000000006</v>
          </cell>
          <cell r="K8">
            <v>74.900000000000006</v>
          </cell>
          <cell r="M8" t="str">
            <v>ST</v>
          </cell>
          <cell r="N8" t="str">
            <v>AB</v>
          </cell>
          <cell r="O8" t="str">
            <v>WDS</v>
          </cell>
          <cell r="P8">
            <v>1</v>
          </cell>
          <cell r="Q8">
            <v>1996</v>
          </cell>
          <cell r="R8" t="str">
            <v>OP</v>
          </cell>
          <cell r="S8">
            <v>0</v>
          </cell>
          <cell r="T8" t="str">
            <v>Y</v>
          </cell>
        </row>
        <row r="9">
          <cell r="A9" t="str">
            <v>FL</v>
          </cell>
          <cell r="B9" t="str">
            <v>Hendry</v>
          </cell>
          <cell r="C9">
            <v>19365</v>
          </cell>
          <cell r="D9" t="str">
            <v>United States Sugar Corp</v>
          </cell>
          <cell r="E9">
            <v>50482</v>
          </cell>
          <cell r="F9" t="str">
            <v>Clewiston Sugar House</v>
          </cell>
          <cell r="G9">
            <v>111</v>
          </cell>
          <cell r="H9" t="str">
            <v>TG3</v>
          </cell>
          <cell r="I9">
            <v>3.1</v>
          </cell>
          <cell r="J9">
            <v>2.88</v>
          </cell>
          <cell r="K9">
            <v>2.91</v>
          </cell>
          <cell r="M9" t="str">
            <v>ST</v>
          </cell>
          <cell r="N9" t="str">
            <v>AB</v>
          </cell>
          <cell r="O9" t="str">
            <v>DFO</v>
          </cell>
          <cell r="P9">
            <v>11</v>
          </cell>
          <cell r="Q9">
            <v>1981</v>
          </cell>
          <cell r="R9" t="str">
            <v>OP</v>
          </cell>
          <cell r="S9">
            <v>0</v>
          </cell>
          <cell r="T9" t="str">
            <v>Y</v>
          </cell>
        </row>
        <row r="10">
          <cell r="A10" t="str">
            <v>FL</v>
          </cell>
          <cell r="B10" t="str">
            <v>Hendry</v>
          </cell>
          <cell r="C10">
            <v>19365</v>
          </cell>
          <cell r="D10" t="str">
            <v>United States Sugar Corp</v>
          </cell>
          <cell r="E10">
            <v>50482</v>
          </cell>
          <cell r="F10" t="str">
            <v>Clewiston Sugar House</v>
          </cell>
          <cell r="G10">
            <v>111</v>
          </cell>
          <cell r="H10" t="str">
            <v>TG4</v>
          </cell>
          <cell r="I10">
            <v>6</v>
          </cell>
          <cell r="J10">
            <v>5.58</v>
          </cell>
          <cell r="K10">
            <v>5.64</v>
          </cell>
          <cell r="M10" t="str">
            <v>ST</v>
          </cell>
          <cell r="N10" t="str">
            <v>AB</v>
          </cell>
          <cell r="O10" t="str">
            <v>DFO</v>
          </cell>
          <cell r="P10">
            <v>11</v>
          </cell>
          <cell r="Q10">
            <v>1983</v>
          </cell>
          <cell r="R10" t="str">
            <v>SB</v>
          </cell>
          <cell r="S10">
            <v>0</v>
          </cell>
          <cell r="T10" t="str">
            <v>Y</v>
          </cell>
        </row>
        <row r="11">
          <cell r="A11" t="str">
            <v>FL</v>
          </cell>
          <cell r="B11" t="str">
            <v>Hendry</v>
          </cell>
          <cell r="C11">
            <v>19365</v>
          </cell>
          <cell r="D11" t="str">
            <v>United States Sugar Corp</v>
          </cell>
          <cell r="E11">
            <v>50482</v>
          </cell>
          <cell r="F11" t="str">
            <v>Clewiston Sugar House</v>
          </cell>
          <cell r="G11">
            <v>111</v>
          </cell>
          <cell r="H11" t="str">
            <v>TG5</v>
          </cell>
          <cell r="I11">
            <v>21.6</v>
          </cell>
          <cell r="J11">
            <v>11</v>
          </cell>
          <cell r="K11">
            <v>11</v>
          </cell>
          <cell r="M11" t="str">
            <v>ST</v>
          </cell>
          <cell r="N11" t="str">
            <v>AB</v>
          </cell>
          <cell r="O11" t="str">
            <v>DFO</v>
          </cell>
          <cell r="P11">
            <v>11</v>
          </cell>
          <cell r="Q11">
            <v>1997</v>
          </cell>
          <cell r="R11" t="str">
            <v>OP</v>
          </cell>
          <cell r="S11">
            <v>0</v>
          </cell>
          <cell r="T11" t="str">
            <v>Y</v>
          </cell>
        </row>
        <row r="12">
          <cell r="A12" t="str">
            <v>FL</v>
          </cell>
          <cell r="B12" t="str">
            <v>Hendry</v>
          </cell>
          <cell r="C12">
            <v>19365</v>
          </cell>
          <cell r="D12" t="str">
            <v>United States Sugar Corp</v>
          </cell>
          <cell r="E12">
            <v>50482</v>
          </cell>
          <cell r="F12" t="str">
            <v>Clewiston Sugar House</v>
          </cell>
          <cell r="G12">
            <v>111</v>
          </cell>
          <cell r="H12" t="str">
            <v>TG6</v>
          </cell>
          <cell r="I12">
            <v>15</v>
          </cell>
          <cell r="J12">
            <v>13.95</v>
          </cell>
          <cell r="K12">
            <v>14.1</v>
          </cell>
          <cell r="M12" t="str">
            <v>ST</v>
          </cell>
          <cell r="N12" t="str">
            <v>AB</v>
          </cell>
          <cell r="O12" t="str">
            <v>DFO</v>
          </cell>
          <cell r="P12">
            <v>3</v>
          </cell>
          <cell r="Q12">
            <v>2004</v>
          </cell>
          <cell r="R12" t="str">
            <v>OS</v>
          </cell>
          <cell r="T12" t="str">
            <v>Y</v>
          </cell>
        </row>
        <row r="13">
          <cell r="A13" t="str">
            <v>FL</v>
          </cell>
          <cell r="B13" t="str">
            <v>Palm Beach</v>
          </cell>
          <cell r="C13">
            <v>19365</v>
          </cell>
          <cell r="D13" t="str">
            <v>United States Sugar Corp</v>
          </cell>
          <cell r="E13">
            <v>50483</v>
          </cell>
          <cell r="F13" t="str">
            <v>Bryant Sugar House</v>
          </cell>
          <cell r="G13">
            <v>111</v>
          </cell>
          <cell r="H13" t="str">
            <v>TG1</v>
          </cell>
          <cell r="I13">
            <v>2.5</v>
          </cell>
          <cell r="J13">
            <v>2.33</v>
          </cell>
          <cell r="K13">
            <v>2.5</v>
          </cell>
          <cell r="M13" t="str">
            <v>ST</v>
          </cell>
          <cell r="N13" t="str">
            <v>AB</v>
          </cell>
          <cell r="O13" t="str">
            <v>DFO</v>
          </cell>
          <cell r="P13">
            <v>11</v>
          </cell>
          <cell r="Q13">
            <v>1962</v>
          </cell>
          <cell r="R13" t="str">
            <v>OP</v>
          </cell>
          <cell r="S13">
            <v>0</v>
          </cell>
          <cell r="T13" t="str">
            <v>Y</v>
          </cell>
        </row>
        <row r="14">
          <cell r="A14" t="str">
            <v>FL</v>
          </cell>
          <cell r="B14" t="str">
            <v>Palm Beach</v>
          </cell>
          <cell r="C14">
            <v>19365</v>
          </cell>
          <cell r="D14" t="str">
            <v>United States Sugar Corp</v>
          </cell>
          <cell r="E14">
            <v>50483</v>
          </cell>
          <cell r="F14" t="str">
            <v>Bryant Sugar House</v>
          </cell>
          <cell r="G14">
            <v>111</v>
          </cell>
          <cell r="H14" t="str">
            <v>TG2</v>
          </cell>
          <cell r="I14">
            <v>2.5</v>
          </cell>
          <cell r="J14">
            <v>2.33</v>
          </cell>
          <cell r="K14">
            <v>2.5</v>
          </cell>
          <cell r="M14" t="str">
            <v>ST</v>
          </cell>
          <cell r="N14" t="str">
            <v>AB</v>
          </cell>
          <cell r="O14" t="str">
            <v>DFO</v>
          </cell>
          <cell r="P14">
            <v>11</v>
          </cell>
          <cell r="Q14">
            <v>1962</v>
          </cell>
          <cell r="R14" t="str">
            <v>OP</v>
          </cell>
          <cell r="S14">
            <v>0</v>
          </cell>
          <cell r="T14" t="str">
            <v>Y</v>
          </cell>
        </row>
        <row r="15">
          <cell r="A15" t="str">
            <v>FL</v>
          </cell>
          <cell r="B15" t="str">
            <v>Palm Beach</v>
          </cell>
          <cell r="C15">
            <v>19365</v>
          </cell>
          <cell r="D15" t="str">
            <v>United States Sugar Corp</v>
          </cell>
          <cell r="E15">
            <v>50483</v>
          </cell>
          <cell r="F15" t="str">
            <v>Bryant Sugar House</v>
          </cell>
          <cell r="G15">
            <v>111</v>
          </cell>
          <cell r="H15" t="str">
            <v>TG3</v>
          </cell>
          <cell r="I15">
            <v>3.5</v>
          </cell>
          <cell r="J15">
            <v>3.26</v>
          </cell>
          <cell r="K15">
            <v>3.5</v>
          </cell>
          <cell r="M15" t="str">
            <v>ST</v>
          </cell>
          <cell r="N15" t="str">
            <v>AB</v>
          </cell>
          <cell r="O15" t="str">
            <v>DFO</v>
          </cell>
          <cell r="P15">
            <v>11</v>
          </cell>
          <cell r="Q15">
            <v>1974</v>
          </cell>
          <cell r="R15" t="str">
            <v>OP</v>
          </cell>
          <cell r="S15">
            <v>0</v>
          </cell>
          <cell r="T15" t="str">
            <v>Y</v>
          </cell>
        </row>
        <row r="16">
          <cell r="A16" t="str">
            <v>FL</v>
          </cell>
          <cell r="B16" t="str">
            <v>Palm Beach</v>
          </cell>
          <cell r="C16">
            <v>19365</v>
          </cell>
          <cell r="D16" t="str">
            <v>United States Sugar Corp</v>
          </cell>
          <cell r="E16">
            <v>50483</v>
          </cell>
          <cell r="F16" t="str">
            <v>Bryant Sugar House</v>
          </cell>
          <cell r="G16">
            <v>111</v>
          </cell>
          <cell r="H16" t="str">
            <v>TG4</v>
          </cell>
          <cell r="I16">
            <v>20</v>
          </cell>
          <cell r="J16">
            <v>18.600000000000001</v>
          </cell>
          <cell r="K16">
            <v>10</v>
          </cell>
          <cell r="M16" t="str">
            <v>ST</v>
          </cell>
          <cell r="N16" t="str">
            <v>AB</v>
          </cell>
          <cell r="O16" t="str">
            <v>DFO</v>
          </cell>
          <cell r="P16">
            <v>11</v>
          </cell>
          <cell r="Q16">
            <v>1979</v>
          </cell>
          <cell r="R16" t="str">
            <v>OP</v>
          </cell>
          <cell r="S16">
            <v>0</v>
          </cell>
          <cell r="T16" t="str">
            <v>Y</v>
          </cell>
        </row>
        <row r="17">
          <cell r="A17" t="str">
            <v>HI</v>
          </cell>
          <cell r="B17" t="str">
            <v>Kauai</v>
          </cell>
          <cell r="C17">
            <v>7019</v>
          </cell>
          <cell r="D17" t="str">
            <v>Gay &amp; Robinson Inc</v>
          </cell>
          <cell r="E17">
            <v>50333</v>
          </cell>
          <cell r="F17" t="str">
            <v>Gay Robinson</v>
          </cell>
          <cell r="G17">
            <v>311</v>
          </cell>
          <cell r="H17" t="str">
            <v>ST4</v>
          </cell>
          <cell r="I17">
            <v>4</v>
          </cell>
          <cell r="J17">
            <v>2.5</v>
          </cell>
          <cell r="K17">
            <v>3.76</v>
          </cell>
          <cell r="M17" t="str">
            <v>ST</v>
          </cell>
          <cell r="N17" t="str">
            <v>AB</v>
          </cell>
          <cell r="O17" t="str">
            <v>DFO</v>
          </cell>
          <cell r="P17">
            <v>7</v>
          </cell>
          <cell r="Q17">
            <v>1995</v>
          </cell>
          <cell r="R17" t="str">
            <v>OP</v>
          </cell>
          <cell r="S17">
            <v>0</v>
          </cell>
          <cell r="T17" t="str">
            <v>Y</v>
          </cell>
        </row>
        <row r="18">
          <cell r="A18" t="str">
            <v>HI</v>
          </cell>
          <cell r="B18" t="str">
            <v>Maui</v>
          </cell>
          <cell r="C18">
            <v>8286</v>
          </cell>
          <cell r="D18" t="str">
            <v>Hawaiian Com &amp; Sugar Co Ltd</v>
          </cell>
          <cell r="E18">
            <v>10604</v>
          </cell>
          <cell r="F18" t="str">
            <v>Hawaiian Comm &amp; Sugar Puunene Mill</v>
          </cell>
          <cell r="G18">
            <v>22</v>
          </cell>
          <cell r="H18" t="str">
            <v>PUU3</v>
          </cell>
          <cell r="I18">
            <v>10</v>
          </cell>
          <cell r="J18">
            <v>10</v>
          </cell>
          <cell r="K18">
            <v>10</v>
          </cell>
          <cell r="M18" t="str">
            <v>ST</v>
          </cell>
          <cell r="N18" t="str">
            <v>AB</v>
          </cell>
          <cell r="O18" t="str">
            <v>BIT</v>
          </cell>
          <cell r="P18">
            <v>6</v>
          </cell>
          <cell r="Q18">
            <v>1972</v>
          </cell>
          <cell r="R18" t="str">
            <v>OP</v>
          </cell>
          <cell r="T18" t="str">
            <v>Y</v>
          </cell>
        </row>
        <row r="19">
          <cell r="A19" t="str">
            <v>HI</v>
          </cell>
          <cell r="B19" t="str">
            <v>Maui</v>
          </cell>
          <cell r="C19">
            <v>8286</v>
          </cell>
          <cell r="D19" t="str">
            <v>Hawaiian Com &amp; Sugar Co Ltd</v>
          </cell>
          <cell r="E19">
            <v>10604</v>
          </cell>
          <cell r="F19" t="str">
            <v>Hawaiian Comm &amp; Sugar Puunene Mill</v>
          </cell>
          <cell r="G19">
            <v>22</v>
          </cell>
          <cell r="H19" t="str">
            <v>PUU4</v>
          </cell>
          <cell r="I19">
            <v>20</v>
          </cell>
          <cell r="J19">
            <v>20</v>
          </cell>
          <cell r="K19">
            <v>20</v>
          </cell>
          <cell r="M19" t="str">
            <v>ST</v>
          </cell>
          <cell r="N19" t="str">
            <v>AB</v>
          </cell>
          <cell r="O19" t="str">
            <v>BIT</v>
          </cell>
          <cell r="P19">
            <v>11</v>
          </cell>
          <cell r="Q19">
            <v>1982</v>
          </cell>
          <cell r="R19" t="str">
            <v>OP</v>
          </cell>
          <cell r="T19" t="str">
            <v>Y</v>
          </cell>
        </row>
        <row r="20">
          <cell r="A20" t="str">
            <v>HI</v>
          </cell>
          <cell r="B20" t="str">
            <v>Maui</v>
          </cell>
          <cell r="C20">
            <v>8286</v>
          </cell>
          <cell r="D20" t="str">
            <v>Hawaiian Com &amp; Sugar Co Ltd</v>
          </cell>
          <cell r="E20">
            <v>10604</v>
          </cell>
          <cell r="F20" t="str">
            <v>Hawaiian Comm &amp; Sugar Puunene Mill</v>
          </cell>
          <cell r="G20">
            <v>22</v>
          </cell>
          <cell r="H20" t="str">
            <v>PUU5</v>
          </cell>
          <cell r="I20">
            <v>16.100000000000001</v>
          </cell>
          <cell r="J20">
            <v>16.100000000000001</v>
          </cell>
          <cell r="K20">
            <v>16.100000000000001</v>
          </cell>
          <cell r="M20" t="str">
            <v>ST</v>
          </cell>
          <cell r="N20" t="str">
            <v>AB</v>
          </cell>
          <cell r="O20" t="str">
            <v>BIT</v>
          </cell>
          <cell r="P20">
            <v>7</v>
          </cell>
          <cell r="Q20">
            <v>2000</v>
          </cell>
          <cell r="R20" t="str">
            <v>OP</v>
          </cell>
          <cell r="T20" t="str">
            <v>Y</v>
          </cell>
        </row>
        <row r="21">
          <cell r="A21" t="str">
            <v>LA</v>
          </cell>
          <cell r="B21" t="str">
            <v>Calcasieu</v>
          </cell>
          <cell r="C21">
            <v>135</v>
          </cell>
          <cell r="D21" t="str">
            <v>Agrilectric Power Partners Ltd</v>
          </cell>
          <cell r="E21">
            <v>10593</v>
          </cell>
          <cell r="F21" t="str">
            <v>Agrilectric Power Partners Ltd</v>
          </cell>
          <cell r="G21">
            <v>22</v>
          </cell>
          <cell r="H21" t="str">
            <v>GEN1</v>
          </cell>
          <cell r="I21">
            <v>12.1</v>
          </cell>
          <cell r="J21">
            <v>10.9</v>
          </cell>
          <cell r="K21">
            <v>10.9</v>
          </cell>
          <cell r="M21" t="str">
            <v>ST</v>
          </cell>
          <cell r="N21" t="str">
            <v>AB</v>
          </cell>
          <cell r="O21" t="str">
            <v>NG</v>
          </cell>
          <cell r="P21">
            <v>7</v>
          </cell>
          <cell r="Q21">
            <v>1984</v>
          </cell>
          <cell r="R21" t="str">
            <v>OP</v>
          </cell>
          <cell r="T21" t="str">
            <v>Y</v>
          </cell>
        </row>
        <row r="22">
          <cell r="A22" t="str">
            <v>LA</v>
          </cell>
          <cell r="B22" t="str">
            <v>Calcasieu</v>
          </cell>
          <cell r="C22">
            <v>135</v>
          </cell>
          <cell r="D22" t="str">
            <v>Agrilectric Power Partners Ltd</v>
          </cell>
          <cell r="E22">
            <v>10593</v>
          </cell>
          <cell r="F22" t="str">
            <v>Agrilectric Power Partners Ltd</v>
          </cell>
          <cell r="G22">
            <v>22</v>
          </cell>
          <cell r="H22" t="str">
            <v>GEN2</v>
          </cell>
          <cell r="I22">
            <v>1.5</v>
          </cell>
          <cell r="J22">
            <v>1.3</v>
          </cell>
          <cell r="K22">
            <v>1.3</v>
          </cell>
          <cell r="M22" t="str">
            <v>ST</v>
          </cell>
          <cell r="N22" t="str">
            <v>AB</v>
          </cell>
          <cell r="O22" t="str">
            <v>NG</v>
          </cell>
          <cell r="P22">
            <v>8</v>
          </cell>
          <cell r="Q22">
            <v>1995</v>
          </cell>
          <cell r="R22" t="str">
            <v>SB</v>
          </cell>
          <cell r="T22" t="str">
            <v>Y</v>
          </cell>
        </row>
        <row r="23">
          <cell r="A23" t="str">
            <v>LA</v>
          </cell>
          <cell r="B23" t="str">
            <v>Iberia</v>
          </cell>
          <cell r="C23">
            <v>11415</v>
          </cell>
          <cell r="D23" t="str">
            <v>M A Patout &amp; Sons Ltd</v>
          </cell>
          <cell r="E23">
            <v>51008</v>
          </cell>
          <cell r="F23" t="str">
            <v>M A Patout Son Ltd</v>
          </cell>
          <cell r="G23">
            <v>311</v>
          </cell>
          <cell r="H23" t="str">
            <v>1000</v>
          </cell>
          <cell r="I23">
            <v>1</v>
          </cell>
          <cell r="J23">
            <v>1</v>
          </cell>
          <cell r="K23">
            <v>1</v>
          </cell>
          <cell r="M23" t="str">
            <v>ST</v>
          </cell>
          <cell r="N23" t="str">
            <v>AB</v>
          </cell>
          <cell r="O23" t="str">
            <v>NG</v>
          </cell>
          <cell r="P23">
            <v>10</v>
          </cell>
          <cell r="Q23">
            <v>1981</v>
          </cell>
          <cell r="R23" t="str">
            <v>SB</v>
          </cell>
          <cell r="S23">
            <v>0</v>
          </cell>
          <cell r="T23" t="str">
            <v>Y</v>
          </cell>
        </row>
        <row r="24">
          <cell r="A24" t="str">
            <v>LA</v>
          </cell>
          <cell r="B24" t="str">
            <v>Iberia</v>
          </cell>
          <cell r="C24">
            <v>11415</v>
          </cell>
          <cell r="D24" t="str">
            <v>M A Patout &amp; Sons Ltd</v>
          </cell>
          <cell r="E24">
            <v>51008</v>
          </cell>
          <cell r="F24" t="str">
            <v>M A Patout Son Ltd</v>
          </cell>
          <cell r="G24">
            <v>311</v>
          </cell>
          <cell r="H24" t="str">
            <v>2000</v>
          </cell>
          <cell r="I24">
            <v>2</v>
          </cell>
          <cell r="J24">
            <v>2</v>
          </cell>
          <cell r="K24">
            <v>2</v>
          </cell>
          <cell r="M24" t="str">
            <v>ST</v>
          </cell>
          <cell r="N24" t="str">
            <v>AB</v>
          </cell>
          <cell r="O24" t="str">
            <v>NG</v>
          </cell>
          <cell r="P24">
            <v>10</v>
          </cell>
          <cell r="Q24">
            <v>1981</v>
          </cell>
          <cell r="R24" t="str">
            <v>SB</v>
          </cell>
          <cell r="S24">
            <v>0</v>
          </cell>
          <cell r="T24" t="str">
            <v>Y</v>
          </cell>
        </row>
        <row r="25">
          <cell r="A25" t="str">
            <v>ND</v>
          </cell>
          <cell r="B25" t="str">
            <v>Ransom</v>
          </cell>
          <cell r="C25">
            <v>772</v>
          </cell>
          <cell r="D25" t="str">
            <v>Archer Daniels Midland Co</v>
          </cell>
          <cell r="E25">
            <v>54908</v>
          </cell>
          <cell r="F25" t="str">
            <v>Enderlin</v>
          </cell>
          <cell r="G25">
            <v>311</v>
          </cell>
          <cell r="H25" t="str">
            <v>GEN1</v>
          </cell>
          <cell r="I25">
            <v>5.0999999999999996</v>
          </cell>
          <cell r="J25">
            <v>5.0999999999999996</v>
          </cell>
          <cell r="K25">
            <v>5.0999999999999996</v>
          </cell>
          <cell r="M25" t="str">
            <v>ST</v>
          </cell>
          <cell r="N25" t="str">
            <v>AB</v>
          </cell>
          <cell r="O25" t="str">
            <v>NG</v>
          </cell>
          <cell r="P25">
            <v>8</v>
          </cell>
          <cell r="Q25">
            <v>1983</v>
          </cell>
          <cell r="R25" t="str">
            <v>SB</v>
          </cell>
          <cell r="T25" t="str">
            <v>Y</v>
          </cell>
        </row>
        <row r="26">
          <cell r="A26" t="str">
            <v>ND</v>
          </cell>
          <cell r="B26" t="str">
            <v>Ransom</v>
          </cell>
          <cell r="C26">
            <v>772</v>
          </cell>
          <cell r="D26" t="str">
            <v>Archer Daniels Midland Co</v>
          </cell>
          <cell r="E26">
            <v>54908</v>
          </cell>
          <cell r="F26" t="str">
            <v>Enderlin</v>
          </cell>
          <cell r="G26">
            <v>311</v>
          </cell>
          <cell r="H26" t="str">
            <v>GEN2</v>
          </cell>
          <cell r="I26">
            <v>4.7</v>
          </cell>
          <cell r="J26">
            <v>4.7</v>
          </cell>
          <cell r="K26">
            <v>4.7</v>
          </cell>
          <cell r="M26" t="str">
            <v>ST</v>
          </cell>
          <cell r="N26" t="str">
            <v>AB</v>
          </cell>
          <cell r="O26" t="str">
            <v>NG</v>
          </cell>
          <cell r="P26">
            <v>8</v>
          </cell>
          <cell r="Q26">
            <v>1983</v>
          </cell>
          <cell r="R26" t="str">
            <v>SB</v>
          </cell>
          <cell r="T26" t="str">
            <v>Y</v>
          </cell>
        </row>
        <row r="27">
          <cell r="A27" t="str">
            <v>TX</v>
          </cell>
          <cell r="B27" t="str">
            <v>Hidalgo</v>
          </cell>
          <cell r="C27">
            <v>16098</v>
          </cell>
          <cell r="D27" t="str">
            <v>Rio Grande Valley Sugar Growers, Inc.</v>
          </cell>
          <cell r="E27">
            <v>54338</v>
          </cell>
          <cell r="F27" t="str">
            <v>Rio Grande Valley Sugar Growers</v>
          </cell>
          <cell r="G27">
            <v>311</v>
          </cell>
          <cell r="H27" t="str">
            <v>GENA</v>
          </cell>
          <cell r="I27">
            <v>2.5</v>
          </cell>
          <cell r="J27">
            <v>2.5</v>
          </cell>
          <cell r="K27">
            <v>2.5</v>
          </cell>
          <cell r="M27" t="str">
            <v>ST</v>
          </cell>
          <cell r="N27" t="str">
            <v>AB</v>
          </cell>
          <cell r="O27" t="str">
            <v>NG</v>
          </cell>
          <cell r="P27">
            <v>10</v>
          </cell>
          <cell r="Q27">
            <v>1973</v>
          </cell>
          <cell r="R27" t="str">
            <v>OP</v>
          </cell>
          <cell r="S27">
            <v>0</v>
          </cell>
          <cell r="T27" t="str">
            <v>Y</v>
          </cell>
        </row>
        <row r="28">
          <cell r="A28" t="str">
            <v>TX</v>
          </cell>
          <cell r="B28" t="str">
            <v>Hidalgo</v>
          </cell>
          <cell r="C28">
            <v>16098</v>
          </cell>
          <cell r="D28" t="str">
            <v>Rio Grande Valley Sugar Growers, Inc.</v>
          </cell>
          <cell r="E28">
            <v>54338</v>
          </cell>
          <cell r="F28" t="str">
            <v>Rio Grande Valley Sugar Growers</v>
          </cell>
          <cell r="G28">
            <v>311</v>
          </cell>
          <cell r="H28" t="str">
            <v>GENB</v>
          </cell>
          <cell r="I28">
            <v>2.5</v>
          </cell>
          <cell r="J28">
            <v>2.5</v>
          </cell>
          <cell r="K28">
            <v>2.5</v>
          </cell>
          <cell r="M28" t="str">
            <v>ST</v>
          </cell>
          <cell r="N28" t="str">
            <v>AB</v>
          </cell>
          <cell r="O28" t="str">
            <v>NG</v>
          </cell>
          <cell r="P28">
            <v>10</v>
          </cell>
          <cell r="Q28">
            <v>1973</v>
          </cell>
          <cell r="R28" t="str">
            <v>OP</v>
          </cell>
          <cell r="S28">
            <v>0</v>
          </cell>
          <cell r="T28" t="str">
            <v>Y</v>
          </cell>
        </row>
        <row r="29">
          <cell r="A29" t="str">
            <v>TX</v>
          </cell>
          <cell r="B29" t="str">
            <v>Hidalgo</v>
          </cell>
          <cell r="C29">
            <v>16098</v>
          </cell>
          <cell r="D29" t="str">
            <v>Rio Grande Valley Sugar Growers, Inc.</v>
          </cell>
          <cell r="E29">
            <v>54338</v>
          </cell>
          <cell r="F29" t="str">
            <v>Rio Grande Valley Sugar Growers</v>
          </cell>
          <cell r="G29">
            <v>311</v>
          </cell>
          <cell r="H29" t="str">
            <v>GENC</v>
          </cell>
          <cell r="I29">
            <v>2.5</v>
          </cell>
          <cell r="J29">
            <v>2.5</v>
          </cell>
          <cell r="K29">
            <v>2.5</v>
          </cell>
          <cell r="M29" t="str">
            <v>ST</v>
          </cell>
          <cell r="N29" t="str">
            <v>AB</v>
          </cell>
          <cell r="O29" t="str">
            <v>NG</v>
          </cell>
          <cell r="P29">
            <v>1</v>
          </cell>
          <cell r="Q29">
            <v>1995</v>
          </cell>
          <cell r="R29" t="str">
            <v>OP</v>
          </cell>
          <cell r="S29">
            <v>0</v>
          </cell>
          <cell r="T29" t="str">
            <v>Y</v>
          </cell>
        </row>
        <row r="30">
          <cell r="A30" t="str">
            <v>IN</v>
          </cell>
          <cell r="B30" t="str">
            <v>Lake</v>
          </cell>
          <cell r="C30">
            <v>9449</v>
          </cell>
          <cell r="D30" t="str">
            <v>Mittal Steel USA Inc</v>
          </cell>
          <cell r="E30">
            <v>10475</v>
          </cell>
          <cell r="F30" t="str">
            <v>Expander Turbine</v>
          </cell>
          <cell r="G30">
            <v>331111</v>
          </cell>
          <cell r="H30" t="str">
            <v>16TG</v>
          </cell>
          <cell r="I30">
            <v>15</v>
          </cell>
          <cell r="J30">
            <v>10</v>
          </cell>
          <cell r="K30">
            <v>10</v>
          </cell>
          <cell r="M30" t="str">
            <v>OT</v>
          </cell>
          <cell r="N30" t="str">
            <v>BFG</v>
          </cell>
          <cell r="P30">
            <v>5</v>
          </cell>
          <cell r="Q30">
            <v>1981</v>
          </cell>
          <cell r="R30" t="str">
            <v>OP</v>
          </cell>
          <cell r="T30" t="str">
            <v>Y</v>
          </cell>
        </row>
        <row r="31">
          <cell r="A31" t="str">
            <v>AL</v>
          </cell>
          <cell r="B31" t="str">
            <v>Jefferson</v>
          </cell>
          <cell r="C31">
            <v>19370</v>
          </cell>
          <cell r="D31" t="str">
            <v>United States Steel Corporation</v>
          </cell>
          <cell r="E31">
            <v>50730</v>
          </cell>
          <cell r="F31" t="str">
            <v>Fairfield Works</v>
          </cell>
          <cell r="G31">
            <v>331111</v>
          </cell>
          <cell r="H31" t="str">
            <v>GEN1</v>
          </cell>
          <cell r="I31">
            <v>20</v>
          </cell>
          <cell r="J31">
            <v>20</v>
          </cell>
          <cell r="K31">
            <v>12</v>
          </cell>
          <cell r="M31" t="str">
            <v>ST</v>
          </cell>
          <cell r="N31" t="str">
            <v>BFG</v>
          </cell>
          <cell r="O31" t="str">
            <v>NG</v>
          </cell>
          <cell r="P31">
            <v>1</v>
          </cell>
          <cell r="Q31">
            <v>1928</v>
          </cell>
          <cell r="R31" t="str">
            <v>OP</v>
          </cell>
          <cell r="S31">
            <v>0</v>
          </cell>
          <cell r="T31" t="str">
            <v>Y</v>
          </cell>
        </row>
        <row r="32">
          <cell r="A32" t="str">
            <v>AL</v>
          </cell>
          <cell r="B32" t="str">
            <v>Jefferson</v>
          </cell>
          <cell r="C32">
            <v>19370</v>
          </cell>
          <cell r="D32" t="str">
            <v>United States Steel Corporation</v>
          </cell>
          <cell r="E32">
            <v>50730</v>
          </cell>
          <cell r="F32" t="str">
            <v>Fairfield Works</v>
          </cell>
          <cell r="G32">
            <v>331111</v>
          </cell>
          <cell r="H32" t="str">
            <v>GEN2</v>
          </cell>
          <cell r="I32">
            <v>20</v>
          </cell>
          <cell r="J32">
            <v>20</v>
          </cell>
          <cell r="K32">
            <v>12</v>
          </cell>
          <cell r="M32" t="str">
            <v>ST</v>
          </cell>
          <cell r="N32" t="str">
            <v>BFG</v>
          </cell>
          <cell r="O32" t="str">
            <v>NG</v>
          </cell>
          <cell r="P32">
            <v>1</v>
          </cell>
          <cell r="Q32">
            <v>1928</v>
          </cell>
          <cell r="R32" t="str">
            <v>OP</v>
          </cell>
          <cell r="S32">
            <v>0</v>
          </cell>
          <cell r="T32" t="str">
            <v>Y</v>
          </cell>
        </row>
        <row r="33">
          <cell r="A33" t="str">
            <v>AL</v>
          </cell>
          <cell r="B33" t="str">
            <v>Jefferson</v>
          </cell>
          <cell r="C33">
            <v>19370</v>
          </cell>
          <cell r="D33" t="str">
            <v>United States Steel Corporation</v>
          </cell>
          <cell r="E33">
            <v>50730</v>
          </cell>
          <cell r="F33" t="str">
            <v>Fairfield Works</v>
          </cell>
          <cell r="G33">
            <v>331111</v>
          </cell>
          <cell r="H33" t="str">
            <v>GEN3</v>
          </cell>
          <cell r="I33">
            <v>20</v>
          </cell>
          <cell r="J33">
            <v>20</v>
          </cell>
          <cell r="K33">
            <v>12</v>
          </cell>
          <cell r="M33" t="str">
            <v>ST</v>
          </cell>
          <cell r="N33" t="str">
            <v>BFG</v>
          </cell>
          <cell r="O33" t="str">
            <v>NG</v>
          </cell>
          <cell r="P33">
            <v>1</v>
          </cell>
          <cell r="Q33">
            <v>1941</v>
          </cell>
          <cell r="R33" t="str">
            <v>OP</v>
          </cell>
          <cell r="S33">
            <v>0</v>
          </cell>
          <cell r="T33" t="str">
            <v>Y</v>
          </cell>
        </row>
        <row r="34">
          <cell r="A34" t="str">
            <v>AL</v>
          </cell>
          <cell r="B34" t="str">
            <v>Jefferson</v>
          </cell>
          <cell r="C34">
            <v>19370</v>
          </cell>
          <cell r="D34" t="str">
            <v>United States Steel Corporation</v>
          </cell>
          <cell r="E34">
            <v>50730</v>
          </cell>
          <cell r="F34" t="str">
            <v>Fairfield Works</v>
          </cell>
          <cell r="G34">
            <v>331111</v>
          </cell>
          <cell r="H34" t="str">
            <v>GEN4</v>
          </cell>
          <cell r="I34">
            <v>22</v>
          </cell>
          <cell r="J34">
            <v>20</v>
          </cell>
          <cell r="K34">
            <v>12</v>
          </cell>
          <cell r="M34" t="str">
            <v>ST</v>
          </cell>
          <cell r="N34" t="str">
            <v>BFG</v>
          </cell>
          <cell r="O34" t="str">
            <v>NG</v>
          </cell>
          <cell r="P34">
            <v>6</v>
          </cell>
          <cell r="Q34">
            <v>1995</v>
          </cell>
          <cell r="R34" t="str">
            <v>OP</v>
          </cell>
          <cell r="T34" t="str">
            <v>Y</v>
          </cell>
        </row>
        <row r="35">
          <cell r="A35" t="str">
            <v>IN</v>
          </cell>
          <cell r="B35" t="str">
            <v>Porter</v>
          </cell>
          <cell r="C35">
            <v>9377</v>
          </cell>
          <cell r="D35" t="str">
            <v>International Steel Group, Inc</v>
          </cell>
          <cell r="E35">
            <v>10245</v>
          </cell>
          <cell r="F35" t="str">
            <v>Burns Harbor Plant</v>
          </cell>
          <cell r="G35">
            <v>331111</v>
          </cell>
          <cell r="H35" t="str">
            <v>GEN5</v>
          </cell>
          <cell r="I35">
            <v>62</v>
          </cell>
          <cell r="J35">
            <v>60.5</v>
          </cell>
          <cell r="K35">
            <v>60.5</v>
          </cell>
          <cell r="M35" t="str">
            <v>ST</v>
          </cell>
          <cell r="N35" t="str">
            <v>BFG</v>
          </cell>
          <cell r="O35" t="str">
            <v>NG</v>
          </cell>
          <cell r="P35">
            <v>1</v>
          </cell>
          <cell r="Q35">
            <v>1970</v>
          </cell>
          <cell r="R35" t="str">
            <v>OP</v>
          </cell>
          <cell r="T35" t="str">
            <v>Y</v>
          </cell>
        </row>
        <row r="36">
          <cell r="A36" t="str">
            <v>IN</v>
          </cell>
          <cell r="B36" t="str">
            <v>Porter</v>
          </cell>
          <cell r="C36">
            <v>9377</v>
          </cell>
          <cell r="D36" t="str">
            <v>International Steel Group, Inc</v>
          </cell>
          <cell r="E36">
            <v>10245</v>
          </cell>
          <cell r="F36" t="str">
            <v>Burns Harbor Plant</v>
          </cell>
          <cell r="G36">
            <v>331111</v>
          </cell>
          <cell r="H36" t="str">
            <v>GEN6</v>
          </cell>
          <cell r="I36">
            <v>51</v>
          </cell>
          <cell r="J36">
            <v>54</v>
          </cell>
          <cell r="K36">
            <v>54</v>
          </cell>
          <cell r="M36" t="str">
            <v>ST</v>
          </cell>
          <cell r="N36" t="str">
            <v>BFG</v>
          </cell>
          <cell r="O36" t="str">
            <v>NG</v>
          </cell>
          <cell r="P36">
            <v>1</v>
          </cell>
          <cell r="Q36">
            <v>1969</v>
          </cell>
          <cell r="R36" t="str">
            <v>OP</v>
          </cell>
          <cell r="T36" t="str">
            <v>Y</v>
          </cell>
        </row>
        <row r="37">
          <cell r="A37" t="str">
            <v>IN</v>
          </cell>
          <cell r="B37" t="str">
            <v>Porter</v>
          </cell>
          <cell r="C37">
            <v>9377</v>
          </cell>
          <cell r="D37" t="str">
            <v>International Steel Group, Inc</v>
          </cell>
          <cell r="E37">
            <v>10245</v>
          </cell>
          <cell r="F37" t="str">
            <v>Burns Harbor Plant</v>
          </cell>
          <cell r="G37">
            <v>331111</v>
          </cell>
          <cell r="H37" t="str">
            <v>GEN7</v>
          </cell>
          <cell r="I37">
            <v>63.2</v>
          </cell>
          <cell r="J37">
            <v>63.2</v>
          </cell>
          <cell r="K37">
            <v>63.2</v>
          </cell>
          <cell r="M37" t="str">
            <v>ST</v>
          </cell>
          <cell r="N37" t="str">
            <v>BFG</v>
          </cell>
          <cell r="O37" t="str">
            <v>NG</v>
          </cell>
          <cell r="P37">
            <v>1</v>
          </cell>
          <cell r="Q37">
            <v>1969</v>
          </cell>
          <cell r="R37" t="str">
            <v>OP</v>
          </cell>
          <cell r="T37" t="str">
            <v>Y</v>
          </cell>
        </row>
        <row r="38">
          <cell r="A38" t="str">
            <v>IN</v>
          </cell>
          <cell r="B38" t="str">
            <v>Lake</v>
          </cell>
          <cell r="C38">
            <v>9415</v>
          </cell>
          <cell r="D38" t="str">
            <v>ISG Indiana Harbor Inc</v>
          </cell>
          <cell r="E38">
            <v>10397</v>
          </cell>
          <cell r="F38" t="str">
            <v>ISG Indiana Harbor Works</v>
          </cell>
          <cell r="G38">
            <v>331111</v>
          </cell>
          <cell r="H38" t="str">
            <v>GEN5</v>
          </cell>
          <cell r="I38">
            <v>12.5</v>
          </cell>
          <cell r="J38">
            <v>6.1</v>
          </cell>
          <cell r="K38">
            <v>5.9</v>
          </cell>
          <cell r="M38" t="str">
            <v>ST</v>
          </cell>
          <cell r="N38" t="str">
            <v>BFG</v>
          </cell>
          <cell r="O38" t="str">
            <v>NG</v>
          </cell>
          <cell r="P38">
            <v>10</v>
          </cell>
          <cell r="Q38">
            <v>1939</v>
          </cell>
          <cell r="R38" t="str">
            <v>OP</v>
          </cell>
          <cell r="T38" t="str">
            <v>Y</v>
          </cell>
        </row>
        <row r="39">
          <cell r="A39" t="str">
            <v>IN</v>
          </cell>
          <cell r="B39" t="str">
            <v>Lake</v>
          </cell>
          <cell r="C39">
            <v>9415</v>
          </cell>
          <cell r="D39" t="str">
            <v>ISG Indiana Harbor Inc</v>
          </cell>
          <cell r="E39">
            <v>10397</v>
          </cell>
          <cell r="F39" t="str">
            <v>ISG Indiana Harbor Works</v>
          </cell>
          <cell r="G39">
            <v>331111</v>
          </cell>
          <cell r="H39" t="str">
            <v>GEN6</v>
          </cell>
          <cell r="I39">
            <v>12.5</v>
          </cell>
          <cell r="J39">
            <v>6.1</v>
          </cell>
          <cell r="K39">
            <v>6.9</v>
          </cell>
          <cell r="M39" t="str">
            <v>ST</v>
          </cell>
          <cell r="N39" t="str">
            <v>BFG</v>
          </cell>
          <cell r="O39" t="str">
            <v>NG</v>
          </cell>
          <cell r="P39">
            <v>5</v>
          </cell>
          <cell r="Q39">
            <v>1953</v>
          </cell>
          <cell r="R39" t="str">
            <v>OP</v>
          </cell>
          <cell r="T39" t="str">
            <v>Y</v>
          </cell>
        </row>
        <row r="40">
          <cell r="A40" t="str">
            <v>IN</v>
          </cell>
          <cell r="B40" t="str">
            <v>Lake</v>
          </cell>
          <cell r="C40">
            <v>9415</v>
          </cell>
          <cell r="D40" t="str">
            <v>ISG Indiana Harbor Inc</v>
          </cell>
          <cell r="E40">
            <v>10397</v>
          </cell>
          <cell r="F40" t="str">
            <v>ISG Indiana Harbor Works</v>
          </cell>
          <cell r="G40">
            <v>331111</v>
          </cell>
          <cell r="H40" t="str">
            <v>GEN7</v>
          </cell>
          <cell r="I40">
            <v>32</v>
          </cell>
          <cell r="J40">
            <v>6.1</v>
          </cell>
          <cell r="K40">
            <v>3.3</v>
          </cell>
          <cell r="M40" t="str">
            <v>ST</v>
          </cell>
          <cell r="N40" t="str">
            <v>BFG</v>
          </cell>
          <cell r="O40" t="str">
            <v>NG</v>
          </cell>
          <cell r="P40">
            <v>5</v>
          </cell>
          <cell r="Q40">
            <v>1959</v>
          </cell>
          <cell r="R40" t="str">
            <v>OP</v>
          </cell>
          <cell r="T40" t="str">
            <v>Y</v>
          </cell>
        </row>
        <row r="41">
          <cell r="A41" t="str">
            <v>IN</v>
          </cell>
          <cell r="B41" t="str">
            <v>Lake</v>
          </cell>
          <cell r="C41">
            <v>9415</v>
          </cell>
          <cell r="D41" t="str">
            <v>ISG Indiana Harbor Inc</v>
          </cell>
          <cell r="E41">
            <v>10397</v>
          </cell>
          <cell r="F41" t="str">
            <v>ISG Indiana Harbor Works</v>
          </cell>
          <cell r="G41">
            <v>331111</v>
          </cell>
          <cell r="H41" t="str">
            <v>GEN8</v>
          </cell>
          <cell r="I41">
            <v>40</v>
          </cell>
          <cell r="J41">
            <v>10.1</v>
          </cell>
          <cell r="K41">
            <v>4.4000000000000004</v>
          </cell>
          <cell r="M41" t="str">
            <v>ST</v>
          </cell>
          <cell r="N41" t="str">
            <v>BFG</v>
          </cell>
          <cell r="O41" t="str">
            <v>NG</v>
          </cell>
          <cell r="P41">
            <v>6</v>
          </cell>
          <cell r="Q41">
            <v>1961</v>
          </cell>
          <cell r="R41" t="str">
            <v>OP</v>
          </cell>
          <cell r="T41" t="str">
            <v>Y</v>
          </cell>
        </row>
        <row r="42">
          <cell r="A42" t="str">
            <v>IN</v>
          </cell>
          <cell r="B42" t="str">
            <v>Lake</v>
          </cell>
          <cell r="C42">
            <v>9415</v>
          </cell>
          <cell r="D42" t="str">
            <v>ISG Indiana Harbor Inc</v>
          </cell>
          <cell r="E42">
            <v>10397</v>
          </cell>
          <cell r="F42" t="str">
            <v>ISG Indiana Harbor Works</v>
          </cell>
          <cell r="G42">
            <v>331111</v>
          </cell>
          <cell r="H42" t="str">
            <v>GEN9</v>
          </cell>
          <cell r="I42">
            <v>55</v>
          </cell>
          <cell r="J42">
            <v>10.3</v>
          </cell>
          <cell r="K42">
            <v>17.2</v>
          </cell>
          <cell r="M42" t="str">
            <v>ST</v>
          </cell>
          <cell r="N42" t="str">
            <v>BFG</v>
          </cell>
          <cell r="O42" t="str">
            <v>NG</v>
          </cell>
          <cell r="P42">
            <v>11</v>
          </cell>
          <cell r="Q42">
            <v>2002</v>
          </cell>
          <cell r="R42" t="str">
            <v>OP</v>
          </cell>
          <cell r="T42" t="str">
            <v>N</v>
          </cell>
        </row>
        <row r="43">
          <cell r="A43" t="str">
            <v>IN</v>
          </cell>
          <cell r="B43" t="str">
            <v>Lake</v>
          </cell>
          <cell r="C43">
            <v>9498</v>
          </cell>
          <cell r="D43" t="str">
            <v>Mittal Steel USA Inc</v>
          </cell>
          <cell r="E43">
            <v>10211</v>
          </cell>
          <cell r="F43" t="str">
            <v>2 AC Station</v>
          </cell>
          <cell r="G43">
            <v>331111</v>
          </cell>
          <cell r="H43" t="str">
            <v>10TG</v>
          </cell>
          <cell r="I43">
            <v>20</v>
          </cell>
          <cell r="J43">
            <v>18</v>
          </cell>
          <cell r="K43">
            <v>18</v>
          </cell>
          <cell r="M43" t="str">
            <v>ST</v>
          </cell>
          <cell r="N43" t="str">
            <v>BFG</v>
          </cell>
          <cell r="O43" t="str">
            <v>NG</v>
          </cell>
          <cell r="P43">
            <v>1</v>
          </cell>
          <cell r="Q43">
            <v>1948</v>
          </cell>
          <cell r="R43" t="str">
            <v>OP</v>
          </cell>
          <cell r="T43" t="str">
            <v>Y</v>
          </cell>
        </row>
        <row r="44">
          <cell r="A44" t="str">
            <v>IN</v>
          </cell>
          <cell r="B44" t="str">
            <v>Lake</v>
          </cell>
          <cell r="C44">
            <v>9498</v>
          </cell>
          <cell r="D44" t="str">
            <v>Mittal Steel USA Inc</v>
          </cell>
          <cell r="E44">
            <v>10211</v>
          </cell>
          <cell r="F44" t="str">
            <v>2 AC Station</v>
          </cell>
          <cell r="G44">
            <v>331111</v>
          </cell>
          <cell r="H44" t="str">
            <v>11TG</v>
          </cell>
          <cell r="I44">
            <v>20</v>
          </cell>
          <cell r="J44">
            <v>18</v>
          </cell>
          <cell r="K44">
            <v>18</v>
          </cell>
          <cell r="M44" t="str">
            <v>ST</v>
          </cell>
          <cell r="N44" t="str">
            <v>BFG</v>
          </cell>
          <cell r="O44" t="str">
            <v>NG</v>
          </cell>
          <cell r="P44">
            <v>3</v>
          </cell>
          <cell r="Q44">
            <v>1950</v>
          </cell>
          <cell r="R44" t="str">
            <v>OP</v>
          </cell>
          <cell r="T44" t="str">
            <v>Y</v>
          </cell>
        </row>
        <row r="45">
          <cell r="A45" t="str">
            <v>IN</v>
          </cell>
          <cell r="B45" t="str">
            <v>Lake</v>
          </cell>
          <cell r="C45">
            <v>9498</v>
          </cell>
          <cell r="D45" t="str">
            <v>Mittal Steel USA Inc</v>
          </cell>
          <cell r="E45">
            <v>10211</v>
          </cell>
          <cell r="F45" t="str">
            <v>2 AC Station</v>
          </cell>
          <cell r="G45">
            <v>331111</v>
          </cell>
          <cell r="H45" t="str">
            <v>7TG</v>
          </cell>
          <cell r="I45">
            <v>11.2</v>
          </cell>
          <cell r="J45">
            <v>10</v>
          </cell>
          <cell r="K45">
            <v>10</v>
          </cell>
          <cell r="M45" t="str">
            <v>ST</v>
          </cell>
          <cell r="N45" t="str">
            <v>BFG</v>
          </cell>
          <cell r="O45" t="str">
            <v>NG</v>
          </cell>
          <cell r="P45">
            <v>3</v>
          </cell>
          <cell r="Q45">
            <v>1931</v>
          </cell>
          <cell r="R45" t="str">
            <v>OP</v>
          </cell>
          <cell r="T45" t="str">
            <v>Y</v>
          </cell>
        </row>
        <row r="46">
          <cell r="A46" t="str">
            <v>IN</v>
          </cell>
          <cell r="B46" t="str">
            <v>Lake</v>
          </cell>
          <cell r="C46">
            <v>9498</v>
          </cell>
          <cell r="D46" t="str">
            <v>Mittal Steel USA Inc</v>
          </cell>
          <cell r="E46">
            <v>10211</v>
          </cell>
          <cell r="F46" t="str">
            <v>2 AC Station</v>
          </cell>
          <cell r="G46">
            <v>331111</v>
          </cell>
          <cell r="H46" t="str">
            <v>8TG</v>
          </cell>
          <cell r="I46">
            <v>11.2</v>
          </cell>
          <cell r="J46">
            <v>10</v>
          </cell>
          <cell r="K46">
            <v>10</v>
          </cell>
          <cell r="M46" t="str">
            <v>ST</v>
          </cell>
          <cell r="N46" t="str">
            <v>BFG</v>
          </cell>
          <cell r="O46" t="str">
            <v>NG</v>
          </cell>
          <cell r="P46">
            <v>1</v>
          </cell>
          <cell r="Q46">
            <v>1926</v>
          </cell>
          <cell r="R46" t="str">
            <v>OP</v>
          </cell>
          <cell r="T46" t="str">
            <v>Y</v>
          </cell>
        </row>
        <row r="47">
          <cell r="A47" t="str">
            <v>IN</v>
          </cell>
          <cell r="B47" t="str">
            <v>Lake</v>
          </cell>
          <cell r="C47">
            <v>13765</v>
          </cell>
          <cell r="D47" t="str">
            <v>Northlake Energy</v>
          </cell>
          <cell r="E47">
            <v>54995</v>
          </cell>
          <cell r="F47" t="str">
            <v>5 AC Station</v>
          </cell>
          <cell r="G47">
            <v>331111</v>
          </cell>
          <cell r="H47" t="str">
            <v>17TG</v>
          </cell>
          <cell r="I47">
            <v>81.900000000000006</v>
          </cell>
          <cell r="J47">
            <v>75</v>
          </cell>
          <cell r="K47">
            <v>75</v>
          </cell>
          <cell r="M47" t="str">
            <v>ST</v>
          </cell>
          <cell r="N47" t="str">
            <v>BFG</v>
          </cell>
          <cell r="O47" t="str">
            <v>OG</v>
          </cell>
          <cell r="P47">
            <v>5</v>
          </cell>
          <cell r="Q47">
            <v>1996</v>
          </cell>
          <cell r="R47" t="str">
            <v>OP</v>
          </cell>
          <cell r="S47">
            <v>0</v>
          </cell>
          <cell r="T47" t="str">
            <v>Y</v>
          </cell>
        </row>
        <row r="48">
          <cell r="A48" t="str">
            <v>IN</v>
          </cell>
          <cell r="B48" t="str">
            <v>Lake</v>
          </cell>
          <cell r="C48">
            <v>19526</v>
          </cell>
          <cell r="D48" t="str">
            <v>United States Steel-Gary</v>
          </cell>
          <cell r="E48">
            <v>50733</v>
          </cell>
          <cell r="F48" t="str">
            <v>Gary Works</v>
          </cell>
          <cell r="G48">
            <v>331111</v>
          </cell>
          <cell r="H48" t="str">
            <v>STG1</v>
          </cell>
          <cell r="I48">
            <v>161</v>
          </cell>
          <cell r="J48">
            <v>161</v>
          </cell>
          <cell r="K48">
            <v>140</v>
          </cell>
          <cell r="M48" t="str">
            <v>ST</v>
          </cell>
          <cell r="N48" t="str">
            <v>BFG</v>
          </cell>
          <cell r="O48" t="str">
            <v>OG</v>
          </cell>
          <cell r="P48">
            <v>4</v>
          </cell>
          <cell r="Q48">
            <v>1997</v>
          </cell>
          <cell r="R48" t="str">
            <v>OP</v>
          </cell>
          <cell r="T48" t="str">
            <v>Y</v>
          </cell>
        </row>
        <row r="49">
          <cell r="A49" t="str">
            <v>MD</v>
          </cell>
          <cell r="B49" t="str">
            <v>Baltimore</v>
          </cell>
          <cell r="C49">
            <v>9377</v>
          </cell>
          <cell r="D49" t="str">
            <v>International Steel Group, Inc</v>
          </cell>
          <cell r="E49">
            <v>10485</v>
          </cell>
          <cell r="F49" t="str">
            <v>Sparrows Point</v>
          </cell>
          <cell r="G49">
            <v>22</v>
          </cell>
          <cell r="H49" t="str">
            <v>GEN1</v>
          </cell>
          <cell r="I49">
            <v>30</v>
          </cell>
          <cell r="J49">
            <v>152.30000000000001</v>
          </cell>
          <cell r="K49">
            <v>152.4</v>
          </cell>
          <cell r="L49" t="str">
            <v>H001</v>
          </cell>
          <cell r="M49" t="str">
            <v>ST</v>
          </cell>
          <cell r="N49" t="str">
            <v>BFG</v>
          </cell>
          <cell r="O49" t="str">
            <v>NG</v>
          </cell>
          <cell r="P49">
            <v>1</v>
          </cell>
          <cell r="Q49">
            <v>1949</v>
          </cell>
          <cell r="R49" t="str">
            <v>OP</v>
          </cell>
          <cell r="S49">
            <v>0</v>
          </cell>
          <cell r="T49" t="str">
            <v>Y</v>
          </cell>
        </row>
        <row r="50">
          <cell r="A50" t="str">
            <v>MD</v>
          </cell>
          <cell r="B50" t="str">
            <v>Baltimore</v>
          </cell>
          <cell r="C50">
            <v>9377</v>
          </cell>
          <cell r="D50" t="str">
            <v>International Steel Group, Inc</v>
          </cell>
          <cell r="E50">
            <v>10485</v>
          </cell>
          <cell r="F50" t="str">
            <v>Sparrows Point</v>
          </cell>
          <cell r="G50">
            <v>22</v>
          </cell>
          <cell r="H50" t="str">
            <v>GEN2</v>
          </cell>
          <cell r="I50">
            <v>30</v>
          </cell>
          <cell r="L50" t="str">
            <v>H001</v>
          </cell>
          <cell r="M50" t="str">
            <v>ST</v>
          </cell>
          <cell r="N50" t="str">
            <v>BFG</v>
          </cell>
          <cell r="O50" t="str">
            <v>NG</v>
          </cell>
          <cell r="P50">
            <v>1</v>
          </cell>
          <cell r="Q50">
            <v>1949</v>
          </cell>
          <cell r="R50" t="str">
            <v>OP</v>
          </cell>
          <cell r="S50">
            <v>0</v>
          </cell>
          <cell r="T50" t="str">
            <v>Y</v>
          </cell>
        </row>
        <row r="51">
          <cell r="A51" t="str">
            <v>MD</v>
          </cell>
          <cell r="B51" t="str">
            <v>Baltimore</v>
          </cell>
          <cell r="C51">
            <v>9377</v>
          </cell>
          <cell r="D51" t="str">
            <v>International Steel Group, Inc</v>
          </cell>
          <cell r="E51">
            <v>10485</v>
          </cell>
          <cell r="F51" t="str">
            <v>Sparrows Point</v>
          </cell>
          <cell r="G51">
            <v>22</v>
          </cell>
          <cell r="H51" t="str">
            <v>GEN3</v>
          </cell>
          <cell r="I51">
            <v>30</v>
          </cell>
          <cell r="L51" t="str">
            <v>H001</v>
          </cell>
          <cell r="M51" t="str">
            <v>ST</v>
          </cell>
          <cell r="N51" t="str">
            <v>BFG</v>
          </cell>
          <cell r="O51" t="str">
            <v>NG</v>
          </cell>
          <cell r="P51">
            <v>1</v>
          </cell>
          <cell r="Q51">
            <v>1949</v>
          </cell>
          <cell r="R51" t="str">
            <v>OP</v>
          </cell>
          <cell r="S51">
            <v>0</v>
          </cell>
          <cell r="T51" t="str">
            <v>Y</v>
          </cell>
        </row>
        <row r="52">
          <cell r="A52" t="str">
            <v>MD</v>
          </cell>
          <cell r="B52" t="str">
            <v>Baltimore</v>
          </cell>
          <cell r="C52">
            <v>9377</v>
          </cell>
          <cell r="D52" t="str">
            <v>International Steel Group, Inc</v>
          </cell>
          <cell r="E52">
            <v>10485</v>
          </cell>
          <cell r="F52" t="str">
            <v>Sparrows Point</v>
          </cell>
          <cell r="G52">
            <v>22</v>
          </cell>
          <cell r="H52" t="str">
            <v>GEN4</v>
          </cell>
          <cell r="I52">
            <v>30</v>
          </cell>
          <cell r="L52" t="str">
            <v>H001</v>
          </cell>
          <cell r="M52" t="str">
            <v>ST</v>
          </cell>
          <cell r="N52" t="str">
            <v>BFG</v>
          </cell>
          <cell r="O52" t="str">
            <v>NG</v>
          </cell>
          <cell r="P52">
            <v>1</v>
          </cell>
          <cell r="Q52">
            <v>1949</v>
          </cell>
          <cell r="R52" t="str">
            <v>OP</v>
          </cell>
          <cell r="S52">
            <v>0</v>
          </cell>
          <cell r="T52" t="str">
            <v>Y</v>
          </cell>
        </row>
        <row r="53">
          <cell r="A53" t="str">
            <v>OH</v>
          </cell>
          <cell r="B53" t="str">
            <v>Cuyahoga</v>
          </cell>
          <cell r="C53">
            <v>9454</v>
          </cell>
          <cell r="D53" t="str">
            <v>ISG Cleveland Inc</v>
          </cell>
          <cell r="E53">
            <v>10398</v>
          </cell>
          <cell r="F53" t="str">
            <v>ISG Cleveland Works</v>
          </cell>
          <cell r="G53">
            <v>331111</v>
          </cell>
          <cell r="H53" t="str">
            <v>GEN3</v>
          </cell>
          <cell r="I53">
            <v>10</v>
          </cell>
          <cell r="J53">
            <v>10</v>
          </cell>
          <cell r="K53">
            <v>10</v>
          </cell>
          <cell r="M53" t="str">
            <v>ST</v>
          </cell>
          <cell r="N53" t="str">
            <v>BFG</v>
          </cell>
          <cell r="O53" t="str">
            <v>NG</v>
          </cell>
          <cell r="P53">
            <v>1</v>
          </cell>
          <cell r="Q53">
            <v>1965</v>
          </cell>
          <cell r="R53" t="str">
            <v>OP</v>
          </cell>
          <cell r="S53">
            <v>0</v>
          </cell>
          <cell r="T53" t="str">
            <v>N</v>
          </cell>
        </row>
        <row r="54">
          <cell r="A54" t="str">
            <v>OH</v>
          </cell>
          <cell r="B54" t="str">
            <v>Cuyahoga</v>
          </cell>
          <cell r="C54">
            <v>9454</v>
          </cell>
          <cell r="D54" t="str">
            <v>ISG Cleveland Inc</v>
          </cell>
          <cell r="E54">
            <v>10398</v>
          </cell>
          <cell r="F54" t="str">
            <v>ISG Cleveland Works</v>
          </cell>
          <cell r="G54">
            <v>331111</v>
          </cell>
          <cell r="H54" t="str">
            <v>GEN5</v>
          </cell>
          <cell r="I54">
            <v>10</v>
          </cell>
          <cell r="J54">
            <v>10</v>
          </cell>
          <cell r="K54">
            <v>10</v>
          </cell>
          <cell r="M54" t="str">
            <v>ST</v>
          </cell>
          <cell r="N54" t="str">
            <v>BFG</v>
          </cell>
          <cell r="O54" t="str">
            <v>NG</v>
          </cell>
          <cell r="P54">
            <v>1</v>
          </cell>
          <cell r="Q54">
            <v>1965</v>
          </cell>
          <cell r="R54" t="str">
            <v>OP</v>
          </cell>
          <cell r="S54">
            <v>0</v>
          </cell>
          <cell r="T54" t="str">
            <v>N</v>
          </cell>
        </row>
        <row r="55">
          <cell r="A55" t="str">
            <v>OH</v>
          </cell>
          <cell r="B55" t="str">
            <v>Cuyahoga</v>
          </cell>
          <cell r="C55">
            <v>9454</v>
          </cell>
          <cell r="D55" t="str">
            <v>ISG Cleveland Inc</v>
          </cell>
          <cell r="E55">
            <v>10398</v>
          </cell>
          <cell r="F55" t="str">
            <v>ISG Cleveland Works</v>
          </cell>
          <cell r="G55">
            <v>331111</v>
          </cell>
          <cell r="H55" t="str">
            <v>GENA</v>
          </cell>
          <cell r="I55">
            <v>15</v>
          </cell>
          <cell r="J55">
            <v>15</v>
          </cell>
          <cell r="K55">
            <v>15</v>
          </cell>
          <cell r="M55" t="str">
            <v>ST</v>
          </cell>
          <cell r="N55" t="str">
            <v>BFG</v>
          </cell>
          <cell r="O55" t="str">
            <v>NG</v>
          </cell>
          <cell r="P55">
            <v>1</v>
          </cell>
          <cell r="Q55">
            <v>1950</v>
          </cell>
          <cell r="R55" t="str">
            <v>OP</v>
          </cell>
          <cell r="S55">
            <v>0</v>
          </cell>
          <cell r="T55" t="str">
            <v>N</v>
          </cell>
        </row>
        <row r="56">
          <cell r="A56" t="str">
            <v>OH</v>
          </cell>
          <cell r="B56" t="str">
            <v>Cuyahoga</v>
          </cell>
          <cell r="C56">
            <v>9454</v>
          </cell>
          <cell r="D56" t="str">
            <v>ISG Cleveland Inc</v>
          </cell>
          <cell r="E56">
            <v>10398</v>
          </cell>
          <cell r="F56" t="str">
            <v>ISG Cleveland Works</v>
          </cell>
          <cell r="G56">
            <v>331111</v>
          </cell>
          <cell r="H56" t="str">
            <v>GENB</v>
          </cell>
          <cell r="I56">
            <v>10</v>
          </cell>
          <cell r="J56">
            <v>10</v>
          </cell>
          <cell r="K56">
            <v>10</v>
          </cell>
          <cell r="M56" t="str">
            <v>ST</v>
          </cell>
          <cell r="N56" t="str">
            <v>BFG</v>
          </cell>
          <cell r="O56" t="str">
            <v>NG</v>
          </cell>
          <cell r="P56">
            <v>1</v>
          </cell>
          <cell r="Q56">
            <v>1965</v>
          </cell>
          <cell r="R56" t="str">
            <v>OP</v>
          </cell>
          <cell r="S56">
            <v>0</v>
          </cell>
          <cell r="T56" t="str">
            <v>N</v>
          </cell>
        </row>
        <row r="57">
          <cell r="A57" t="str">
            <v>OH</v>
          </cell>
          <cell r="B57" t="str">
            <v>Trumbull</v>
          </cell>
          <cell r="C57">
            <v>20237</v>
          </cell>
          <cell r="D57" t="str">
            <v>WCI Steel Inc</v>
          </cell>
          <cell r="E57">
            <v>54207</v>
          </cell>
          <cell r="F57" t="str">
            <v>WCI Steel</v>
          </cell>
          <cell r="G57">
            <v>331111</v>
          </cell>
          <cell r="H57" t="str">
            <v>GEN1</v>
          </cell>
          <cell r="I57">
            <v>3</v>
          </cell>
          <cell r="J57">
            <v>2.79</v>
          </cell>
          <cell r="K57">
            <v>2.82</v>
          </cell>
          <cell r="M57" t="str">
            <v>ST</v>
          </cell>
          <cell r="N57" t="str">
            <v>BFG</v>
          </cell>
          <cell r="O57" t="str">
            <v>NG</v>
          </cell>
          <cell r="P57">
            <v>10</v>
          </cell>
          <cell r="Q57">
            <v>1934</v>
          </cell>
          <cell r="R57" t="str">
            <v>OP</v>
          </cell>
          <cell r="S57">
            <v>0</v>
          </cell>
          <cell r="T57" t="str">
            <v>Y</v>
          </cell>
        </row>
        <row r="58">
          <cell r="A58" t="str">
            <v>OH</v>
          </cell>
          <cell r="B58" t="str">
            <v>Trumbull</v>
          </cell>
          <cell r="C58">
            <v>20237</v>
          </cell>
          <cell r="D58" t="str">
            <v>WCI Steel Inc</v>
          </cell>
          <cell r="E58">
            <v>54207</v>
          </cell>
          <cell r="F58" t="str">
            <v>WCI Steel</v>
          </cell>
          <cell r="G58">
            <v>331111</v>
          </cell>
          <cell r="H58" t="str">
            <v>GEN2</v>
          </cell>
          <cell r="I58">
            <v>7.5</v>
          </cell>
          <cell r="J58">
            <v>6.98</v>
          </cell>
          <cell r="K58">
            <v>7.05</v>
          </cell>
          <cell r="M58" t="str">
            <v>ST</v>
          </cell>
          <cell r="N58" t="str">
            <v>BFG</v>
          </cell>
          <cell r="O58" t="str">
            <v>NG</v>
          </cell>
          <cell r="P58">
            <v>3</v>
          </cell>
          <cell r="Q58">
            <v>1940</v>
          </cell>
          <cell r="R58" t="str">
            <v>OP</v>
          </cell>
          <cell r="S58">
            <v>0</v>
          </cell>
          <cell r="T58" t="str">
            <v>Y</v>
          </cell>
        </row>
        <row r="59">
          <cell r="A59" t="str">
            <v>OH</v>
          </cell>
          <cell r="B59" t="str">
            <v>Trumbull</v>
          </cell>
          <cell r="C59">
            <v>20237</v>
          </cell>
          <cell r="D59" t="str">
            <v>WCI Steel Inc</v>
          </cell>
          <cell r="E59">
            <v>54207</v>
          </cell>
          <cell r="F59" t="str">
            <v>WCI Steel</v>
          </cell>
          <cell r="G59">
            <v>331111</v>
          </cell>
          <cell r="H59" t="str">
            <v>GEN3</v>
          </cell>
          <cell r="I59">
            <v>10</v>
          </cell>
          <cell r="J59">
            <v>9.3000000000000007</v>
          </cell>
          <cell r="K59">
            <v>9.4</v>
          </cell>
          <cell r="M59" t="str">
            <v>ST</v>
          </cell>
          <cell r="N59" t="str">
            <v>BFG</v>
          </cell>
          <cell r="O59" t="str">
            <v>NG</v>
          </cell>
          <cell r="P59">
            <v>12</v>
          </cell>
          <cell r="Q59">
            <v>1981</v>
          </cell>
          <cell r="R59" t="str">
            <v>OP</v>
          </cell>
          <cell r="S59">
            <v>0</v>
          </cell>
          <cell r="T59" t="str">
            <v>Y</v>
          </cell>
        </row>
        <row r="60">
          <cell r="A60" t="str">
            <v>OH</v>
          </cell>
          <cell r="B60" t="str">
            <v>Jefferson</v>
          </cell>
          <cell r="C60">
            <v>50081</v>
          </cell>
          <cell r="D60" t="str">
            <v>AE Operations LLC</v>
          </cell>
          <cell r="E60">
            <v>55611</v>
          </cell>
          <cell r="F60" t="str">
            <v>Mingo Junction Energy Center</v>
          </cell>
          <cell r="G60">
            <v>22</v>
          </cell>
          <cell r="H60" t="str">
            <v>GEN1</v>
          </cell>
          <cell r="I60">
            <v>32</v>
          </cell>
          <cell r="J60">
            <v>30</v>
          </cell>
          <cell r="K60">
            <v>28</v>
          </cell>
          <cell r="M60" t="str">
            <v>ST</v>
          </cell>
          <cell r="N60" t="str">
            <v>BFG</v>
          </cell>
          <cell r="O60" t="str">
            <v>NG</v>
          </cell>
          <cell r="P60">
            <v>8</v>
          </cell>
          <cell r="Q60">
            <v>1998</v>
          </cell>
          <cell r="R60" t="str">
            <v>OP</v>
          </cell>
          <cell r="T60" t="str">
            <v>Y</v>
          </cell>
        </row>
        <row r="61">
          <cell r="A61" t="str">
            <v>PA</v>
          </cell>
          <cell r="B61" t="str">
            <v>Allegheny</v>
          </cell>
          <cell r="C61">
            <v>19519</v>
          </cell>
          <cell r="D61" t="str">
            <v>United States Steel-Mon Valley</v>
          </cell>
          <cell r="E61">
            <v>50732</v>
          </cell>
          <cell r="F61" t="str">
            <v>Mon Valley Works</v>
          </cell>
          <cell r="G61">
            <v>331111</v>
          </cell>
          <cell r="H61" t="str">
            <v>GEN1</v>
          </cell>
          <cell r="I61">
            <v>25</v>
          </cell>
          <cell r="J61">
            <v>28</v>
          </cell>
          <cell r="K61">
            <v>30</v>
          </cell>
          <cell r="M61" t="str">
            <v>ST</v>
          </cell>
          <cell r="N61" t="str">
            <v>BFG</v>
          </cell>
          <cell r="O61" t="str">
            <v>OG</v>
          </cell>
          <cell r="P61">
            <v>6</v>
          </cell>
          <cell r="Q61">
            <v>1943</v>
          </cell>
          <cell r="R61" t="str">
            <v>OP</v>
          </cell>
          <cell r="S61">
            <v>0</v>
          </cell>
          <cell r="T61" t="str">
            <v>Y</v>
          </cell>
        </row>
        <row r="62">
          <cell r="A62" t="str">
            <v>PA</v>
          </cell>
          <cell r="B62" t="str">
            <v>Allegheny</v>
          </cell>
          <cell r="C62">
            <v>19519</v>
          </cell>
          <cell r="D62" t="str">
            <v>United States Steel-Mon Valley</v>
          </cell>
          <cell r="E62">
            <v>50732</v>
          </cell>
          <cell r="F62" t="str">
            <v>Mon Valley Works</v>
          </cell>
          <cell r="G62">
            <v>331111</v>
          </cell>
          <cell r="H62" t="str">
            <v>GEN2</v>
          </cell>
          <cell r="I62">
            <v>25</v>
          </cell>
          <cell r="J62">
            <v>28</v>
          </cell>
          <cell r="K62">
            <v>30</v>
          </cell>
          <cell r="M62" t="str">
            <v>ST</v>
          </cell>
          <cell r="N62" t="str">
            <v>BFG</v>
          </cell>
          <cell r="O62" t="str">
            <v>OG</v>
          </cell>
          <cell r="P62">
            <v>6</v>
          </cell>
          <cell r="Q62">
            <v>1943</v>
          </cell>
          <cell r="R62" t="str">
            <v>OP</v>
          </cell>
          <cell r="S62">
            <v>0</v>
          </cell>
          <cell r="T62" t="str">
            <v>Y</v>
          </cell>
        </row>
        <row r="63">
          <cell r="A63" t="str">
            <v>PA</v>
          </cell>
          <cell r="B63" t="str">
            <v>Allegheny</v>
          </cell>
          <cell r="C63">
            <v>19519</v>
          </cell>
          <cell r="D63" t="str">
            <v>United States Steel-Mon Valley</v>
          </cell>
          <cell r="E63">
            <v>50732</v>
          </cell>
          <cell r="F63" t="str">
            <v>Mon Valley Works</v>
          </cell>
          <cell r="G63">
            <v>331111</v>
          </cell>
          <cell r="H63" t="str">
            <v>GEN3</v>
          </cell>
          <cell r="I63">
            <v>2.5</v>
          </cell>
          <cell r="J63">
            <v>1.9</v>
          </cell>
          <cell r="K63">
            <v>1.9</v>
          </cell>
          <cell r="M63" t="str">
            <v>ST</v>
          </cell>
          <cell r="N63" t="str">
            <v>BFG</v>
          </cell>
          <cell r="O63" t="str">
            <v>OG</v>
          </cell>
          <cell r="P63">
            <v>2</v>
          </cell>
          <cell r="Q63">
            <v>2002</v>
          </cell>
          <cell r="R63" t="str">
            <v>OP</v>
          </cell>
          <cell r="T63" t="str">
            <v>Y</v>
          </cell>
        </row>
        <row r="64">
          <cell r="A64" t="str">
            <v>FL</v>
          </cell>
          <cell r="B64" t="str">
            <v>Polk</v>
          </cell>
          <cell r="C64">
            <v>18454</v>
          </cell>
          <cell r="D64" t="str">
            <v>Tampa Electric Co</v>
          </cell>
          <cell r="E64">
            <v>7242</v>
          </cell>
          <cell r="F64" t="str">
            <v>Polk</v>
          </cell>
          <cell r="G64">
            <v>22</v>
          </cell>
          <cell r="H64" t="str">
            <v>1CA</v>
          </cell>
          <cell r="I64">
            <v>133.4</v>
          </cell>
          <cell r="J64">
            <v>123</v>
          </cell>
          <cell r="K64">
            <v>128</v>
          </cell>
          <cell r="M64" t="str">
            <v>CA</v>
          </cell>
          <cell r="N64" t="str">
            <v>BIT</v>
          </cell>
          <cell r="O64" t="str">
            <v>PC</v>
          </cell>
          <cell r="P64">
            <v>9</v>
          </cell>
          <cell r="Q64">
            <v>1996</v>
          </cell>
          <cell r="R64" t="str">
            <v>OP</v>
          </cell>
          <cell r="T64" t="str">
            <v>N</v>
          </cell>
        </row>
        <row r="65">
          <cell r="A65" t="str">
            <v>IN</v>
          </cell>
          <cell r="B65" t="str">
            <v>Vigo</v>
          </cell>
          <cell r="C65">
            <v>15470</v>
          </cell>
          <cell r="D65" t="str">
            <v>PSI Energy Inc</v>
          </cell>
          <cell r="E65">
            <v>1010</v>
          </cell>
          <cell r="F65" t="str">
            <v>Wabash River</v>
          </cell>
          <cell r="G65">
            <v>22</v>
          </cell>
          <cell r="H65" t="str">
            <v>1</v>
          </cell>
          <cell r="I65">
            <v>112.5</v>
          </cell>
          <cell r="J65">
            <v>85</v>
          </cell>
          <cell r="K65">
            <v>85</v>
          </cell>
          <cell r="M65" t="str">
            <v>CA</v>
          </cell>
          <cell r="N65" t="str">
            <v>BIT</v>
          </cell>
          <cell r="O65" t="str">
            <v>NG</v>
          </cell>
          <cell r="P65">
            <v>12</v>
          </cell>
          <cell r="Q65">
            <v>1953</v>
          </cell>
          <cell r="R65" t="str">
            <v>OP</v>
          </cell>
          <cell r="S65">
            <v>0</v>
          </cell>
          <cell r="T65" t="str">
            <v>N</v>
          </cell>
        </row>
        <row r="66">
          <cell r="A66" t="str">
            <v>FL</v>
          </cell>
          <cell r="B66" t="str">
            <v>Polk</v>
          </cell>
          <cell r="C66">
            <v>18454</v>
          </cell>
          <cell r="D66" t="str">
            <v>Tampa Electric Co</v>
          </cell>
          <cell r="E66">
            <v>7242</v>
          </cell>
          <cell r="F66" t="str">
            <v>Polk</v>
          </cell>
          <cell r="G66">
            <v>22</v>
          </cell>
          <cell r="H66" t="str">
            <v>1CT</v>
          </cell>
          <cell r="I66">
            <v>192.9</v>
          </cell>
          <cell r="J66">
            <v>132</v>
          </cell>
          <cell r="K66">
            <v>132</v>
          </cell>
          <cell r="M66" t="str">
            <v>CT</v>
          </cell>
          <cell r="N66" t="str">
            <v>BIT</v>
          </cell>
          <cell r="O66" t="str">
            <v>PC</v>
          </cell>
          <cell r="P66">
            <v>9</v>
          </cell>
          <cell r="Q66">
            <v>1996</v>
          </cell>
          <cell r="R66" t="str">
            <v>OP</v>
          </cell>
          <cell r="T66" t="str">
            <v>N</v>
          </cell>
        </row>
        <row r="67">
          <cell r="A67" t="str">
            <v>IN</v>
          </cell>
          <cell r="B67" t="str">
            <v>Vigo</v>
          </cell>
          <cell r="C67">
            <v>15470</v>
          </cell>
          <cell r="D67" t="str">
            <v>PSI Energy Inc</v>
          </cell>
          <cell r="E67">
            <v>1010</v>
          </cell>
          <cell r="F67" t="str">
            <v>Wabash River</v>
          </cell>
          <cell r="G67">
            <v>22</v>
          </cell>
          <cell r="H67" t="str">
            <v>1A</v>
          </cell>
          <cell r="I67">
            <v>192</v>
          </cell>
          <cell r="J67">
            <v>189</v>
          </cell>
          <cell r="K67">
            <v>205</v>
          </cell>
          <cell r="M67" t="str">
            <v>CT</v>
          </cell>
          <cell r="N67" t="str">
            <v>BIT</v>
          </cell>
          <cell r="O67" t="str">
            <v>NG</v>
          </cell>
          <cell r="P67">
            <v>11</v>
          </cell>
          <cell r="Q67">
            <v>1995</v>
          </cell>
          <cell r="R67" t="str">
            <v>OP</v>
          </cell>
          <cell r="S67">
            <v>0</v>
          </cell>
          <cell r="T67" t="str">
            <v>N</v>
          </cell>
        </row>
        <row r="68">
          <cell r="A68" t="str">
            <v>AL</v>
          </cell>
          <cell r="B68" t="str">
            <v>Washington</v>
          </cell>
          <cell r="C68">
            <v>189</v>
          </cell>
          <cell r="D68" t="str">
            <v>Alabama Electric Coop Inc</v>
          </cell>
          <cell r="E68">
            <v>56</v>
          </cell>
          <cell r="F68" t="str">
            <v>Charles R Lowman</v>
          </cell>
          <cell r="G68">
            <v>22</v>
          </cell>
          <cell r="H68" t="str">
            <v>1</v>
          </cell>
          <cell r="I68">
            <v>66</v>
          </cell>
          <cell r="J68">
            <v>80</v>
          </cell>
          <cell r="K68">
            <v>80</v>
          </cell>
          <cell r="M68" t="str">
            <v>ST</v>
          </cell>
          <cell r="N68" t="str">
            <v>BIT</v>
          </cell>
          <cell r="P68">
            <v>6</v>
          </cell>
          <cell r="Q68">
            <v>1969</v>
          </cell>
          <cell r="R68" t="str">
            <v>OP</v>
          </cell>
          <cell r="S68">
            <v>0</v>
          </cell>
          <cell r="T68" t="str">
            <v>N</v>
          </cell>
        </row>
        <row r="69">
          <cell r="A69" t="str">
            <v>AL</v>
          </cell>
          <cell r="B69" t="str">
            <v>Washington</v>
          </cell>
          <cell r="C69">
            <v>189</v>
          </cell>
          <cell r="D69" t="str">
            <v>Alabama Electric Coop Inc</v>
          </cell>
          <cell r="E69">
            <v>56</v>
          </cell>
          <cell r="F69" t="str">
            <v>Charles R Lowman</v>
          </cell>
          <cell r="G69">
            <v>22</v>
          </cell>
          <cell r="H69" t="str">
            <v>2</v>
          </cell>
          <cell r="I69">
            <v>236</v>
          </cell>
          <cell r="J69">
            <v>238</v>
          </cell>
          <cell r="K69">
            <v>238</v>
          </cell>
          <cell r="M69" t="str">
            <v>ST</v>
          </cell>
          <cell r="N69" t="str">
            <v>BIT</v>
          </cell>
          <cell r="P69">
            <v>6</v>
          </cell>
          <cell r="Q69">
            <v>1978</v>
          </cell>
          <cell r="R69" t="str">
            <v>OP</v>
          </cell>
          <cell r="S69">
            <v>0</v>
          </cell>
          <cell r="T69" t="str">
            <v>N</v>
          </cell>
        </row>
        <row r="70">
          <cell r="A70" t="str">
            <v>AL</v>
          </cell>
          <cell r="B70" t="str">
            <v>Washington</v>
          </cell>
          <cell r="C70">
            <v>189</v>
          </cell>
          <cell r="D70" t="str">
            <v>Alabama Electric Coop Inc</v>
          </cell>
          <cell r="E70">
            <v>56</v>
          </cell>
          <cell r="F70" t="str">
            <v>Charles R Lowman</v>
          </cell>
          <cell r="G70">
            <v>22</v>
          </cell>
          <cell r="H70" t="str">
            <v>3</v>
          </cell>
          <cell r="I70">
            <v>236</v>
          </cell>
          <cell r="J70">
            <v>238</v>
          </cell>
          <cell r="K70">
            <v>238</v>
          </cell>
          <cell r="M70" t="str">
            <v>ST</v>
          </cell>
          <cell r="N70" t="str">
            <v>BIT</v>
          </cell>
          <cell r="P70">
            <v>6</v>
          </cell>
          <cell r="Q70">
            <v>1980</v>
          </cell>
          <cell r="R70" t="str">
            <v>OP</v>
          </cell>
          <cell r="S70">
            <v>0</v>
          </cell>
          <cell r="T70" t="str">
            <v>N</v>
          </cell>
        </row>
        <row r="71">
          <cell r="A71" t="str">
            <v>AL</v>
          </cell>
          <cell r="B71" t="str">
            <v>Mobile</v>
          </cell>
          <cell r="C71">
            <v>195</v>
          </cell>
          <cell r="D71" t="str">
            <v>Alabama Power Co</v>
          </cell>
          <cell r="E71">
            <v>3</v>
          </cell>
          <cell r="F71" t="str">
            <v>Barry</v>
          </cell>
          <cell r="G71">
            <v>22</v>
          </cell>
          <cell r="H71" t="str">
            <v>1</v>
          </cell>
          <cell r="I71">
            <v>153.1</v>
          </cell>
          <cell r="J71">
            <v>138</v>
          </cell>
          <cell r="K71">
            <v>138</v>
          </cell>
          <cell r="M71" t="str">
            <v>ST</v>
          </cell>
          <cell r="N71" t="str">
            <v>BIT</v>
          </cell>
          <cell r="O71" t="str">
            <v>NG</v>
          </cell>
          <cell r="P71">
            <v>2</v>
          </cell>
          <cell r="Q71">
            <v>1954</v>
          </cell>
          <cell r="R71" t="str">
            <v>OP</v>
          </cell>
          <cell r="S71">
            <v>0</v>
          </cell>
          <cell r="T71" t="str">
            <v>N</v>
          </cell>
        </row>
        <row r="72">
          <cell r="A72" t="str">
            <v>AL</v>
          </cell>
          <cell r="B72" t="str">
            <v>Mobile</v>
          </cell>
          <cell r="C72">
            <v>195</v>
          </cell>
          <cell r="D72" t="str">
            <v>Alabama Power Co</v>
          </cell>
          <cell r="E72">
            <v>3</v>
          </cell>
          <cell r="F72" t="str">
            <v>Barry</v>
          </cell>
          <cell r="G72">
            <v>22</v>
          </cell>
          <cell r="H72" t="str">
            <v>2</v>
          </cell>
          <cell r="I72">
            <v>153.1</v>
          </cell>
          <cell r="J72">
            <v>139</v>
          </cell>
          <cell r="K72">
            <v>139</v>
          </cell>
          <cell r="M72" t="str">
            <v>ST</v>
          </cell>
          <cell r="N72" t="str">
            <v>BIT</v>
          </cell>
          <cell r="O72" t="str">
            <v>NG</v>
          </cell>
          <cell r="P72">
            <v>7</v>
          </cell>
          <cell r="Q72">
            <v>1954</v>
          </cell>
          <cell r="R72" t="str">
            <v>OP</v>
          </cell>
          <cell r="S72">
            <v>0</v>
          </cell>
          <cell r="T72" t="str">
            <v>N</v>
          </cell>
        </row>
        <row r="73">
          <cell r="A73" t="str">
            <v>AL</v>
          </cell>
          <cell r="B73" t="str">
            <v>Mobile</v>
          </cell>
          <cell r="C73">
            <v>195</v>
          </cell>
          <cell r="D73" t="str">
            <v>Alabama Power Co</v>
          </cell>
          <cell r="E73">
            <v>3</v>
          </cell>
          <cell r="F73" t="str">
            <v>Barry</v>
          </cell>
          <cell r="G73">
            <v>22</v>
          </cell>
          <cell r="H73" t="str">
            <v>3</v>
          </cell>
          <cell r="I73">
            <v>272</v>
          </cell>
          <cell r="J73">
            <v>251</v>
          </cell>
          <cell r="K73">
            <v>251</v>
          </cell>
          <cell r="M73" t="str">
            <v>ST</v>
          </cell>
          <cell r="N73" t="str">
            <v>BIT</v>
          </cell>
          <cell r="O73" t="str">
            <v>NG</v>
          </cell>
          <cell r="P73">
            <v>7</v>
          </cell>
          <cell r="Q73">
            <v>1959</v>
          </cell>
          <cell r="R73" t="str">
            <v>OP</v>
          </cell>
          <cell r="S73">
            <v>0</v>
          </cell>
          <cell r="T73" t="str">
            <v>N</v>
          </cell>
        </row>
        <row r="74">
          <cell r="A74" t="str">
            <v>AL</v>
          </cell>
          <cell r="B74" t="str">
            <v>Mobile</v>
          </cell>
          <cell r="C74">
            <v>195</v>
          </cell>
          <cell r="D74" t="str">
            <v>Alabama Power Co</v>
          </cell>
          <cell r="E74">
            <v>3</v>
          </cell>
          <cell r="F74" t="str">
            <v>Barry</v>
          </cell>
          <cell r="G74">
            <v>22</v>
          </cell>
          <cell r="H74" t="str">
            <v>4</v>
          </cell>
          <cell r="I74">
            <v>403.7</v>
          </cell>
          <cell r="J74">
            <v>362</v>
          </cell>
          <cell r="K74">
            <v>362</v>
          </cell>
          <cell r="M74" t="str">
            <v>ST</v>
          </cell>
          <cell r="N74" t="str">
            <v>BIT</v>
          </cell>
          <cell r="O74" t="str">
            <v>NG</v>
          </cell>
          <cell r="P74">
            <v>12</v>
          </cell>
          <cell r="Q74">
            <v>1969</v>
          </cell>
          <cell r="R74" t="str">
            <v>OP</v>
          </cell>
          <cell r="S74">
            <v>0</v>
          </cell>
          <cell r="T74" t="str">
            <v>N</v>
          </cell>
        </row>
        <row r="75">
          <cell r="A75" t="str">
            <v>AL</v>
          </cell>
          <cell r="B75" t="str">
            <v>Mobile</v>
          </cell>
          <cell r="C75">
            <v>195</v>
          </cell>
          <cell r="D75" t="str">
            <v>Alabama Power Co</v>
          </cell>
          <cell r="E75">
            <v>3</v>
          </cell>
          <cell r="F75" t="str">
            <v>Barry</v>
          </cell>
          <cell r="G75">
            <v>22</v>
          </cell>
          <cell r="H75" t="str">
            <v>5</v>
          </cell>
          <cell r="I75">
            <v>788.8</v>
          </cell>
          <cell r="J75">
            <v>768</v>
          </cell>
          <cell r="K75">
            <v>768</v>
          </cell>
          <cell r="M75" t="str">
            <v>ST</v>
          </cell>
          <cell r="N75" t="str">
            <v>BIT</v>
          </cell>
          <cell r="O75" t="str">
            <v>NG</v>
          </cell>
          <cell r="P75">
            <v>10</v>
          </cell>
          <cell r="Q75">
            <v>1971</v>
          </cell>
          <cell r="R75" t="str">
            <v>OP</v>
          </cell>
          <cell r="S75">
            <v>0</v>
          </cell>
          <cell r="T75" t="str">
            <v>N</v>
          </cell>
        </row>
        <row r="76">
          <cell r="A76" t="str">
            <v>AL</v>
          </cell>
          <cell r="B76" t="str">
            <v>Etowah</v>
          </cell>
          <cell r="C76">
            <v>195</v>
          </cell>
          <cell r="D76" t="str">
            <v>Alabama Power Co</v>
          </cell>
          <cell r="E76">
            <v>7</v>
          </cell>
          <cell r="F76" t="str">
            <v>Gadsden</v>
          </cell>
          <cell r="G76">
            <v>22</v>
          </cell>
          <cell r="H76" t="str">
            <v>1</v>
          </cell>
          <cell r="I76">
            <v>69</v>
          </cell>
          <cell r="J76">
            <v>64</v>
          </cell>
          <cell r="K76">
            <v>64</v>
          </cell>
          <cell r="M76" t="str">
            <v>ST</v>
          </cell>
          <cell r="N76" t="str">
            <v>BIT</v>
          </cell>
          <cell r="O76" t="str">
            <v>NG</v>
          </cell>
          <cell r="P76">
            <v>4</v>
          </cell>
          <cell r="Q76">
            <v>1949</v>
          </cell>
          <cell r="R76" t="str">
            <v>OP</v>
          </cell>
          <cell r="S76">
            <v>0</v>
          </cell>
          <cell r="T76" t="str">
            <v>N</v>
          </cell>
        </row>
        <row r="77">
          <cell r="A77" t="str">
            <v>AL</v>
          </cell>
          <cell r="B77" t="str">
            <v>Etowah</v>
          </cell>
          <cell r="C77">
            <v>195</v>
          </cell>
          <cell r="D77" t="str">
            <v>Alabama Power Co</v>
          </cell>
          <cell r="E77">
            <v>7</v>
          </cell>
          <cell r="F77" t="str">
            <v>Gadsden</v>
          </cell>
          <cell r="G77">
            <v>22</v>
          </cell>
          <cell r="H77" t="str">
            <v>2</v>
          </cell>
          <cell r="I77">
            <v>69</v>
          </cell>
          <cell r="J77">
            <v>66</v>
          </cell>
          <cell r="K77">
            <v>66</v>
          </cell>
          <cell r="M77" t="str">
            <v>ST</v>
          </cell>
          <cell r="N77" t="str">
            <v>BIT</v>
          </cell>
          <cell r="O77" t="str">
            <v>NG</v>
          </cell>
          <cell r="P77">
            <v>7</v>
          </cell>
          <cell r="Q77">
            <v>1949</v>
          </cell>
          <cell r="R77" t="str">
            <v>OP</v>
          </cell>
          <cell r="S77">
            <v>0</v>
          </cell>
          <cell r="T77" t="str">
            <v>N</v>
          </cell>
        </row>
        <row r="78">
          <cell r="A78" t="str">
            <v>AL</v>
          </cell>
          <cell r="B78" t="str">
            <v>Walker</v>
          </cell>
          <cell r="C78">
            <v>195</v>
          </cell>
          <cell r="D78" t="str">
            <v>Alabama Power Co</v>
          </cell>
          <cell r="E78">
            <v>8</v>
          </cell>
          <cell r="F78" t="str">
            <v>Gorgas</v>
          </cell>
          <cell r="G78">
            <v>22</v>
          </cell>
          <cell r="H78" t="str">
            <v>6</v>
          </cell>
          <cell r="I78">
            <v>125</v>
          </cell>
          <cell r="J78">
            <v>110</v>
          </cell>
          <cell r="K78">
            <v>110</v>
          </cell>
          <cell r="M78" t="str">
            <v>ST</v>
          </cell>
          <cell r="N78" t="str">
            <v>BIT</v>
          </cell>
          <cell r="O78" t="str">
            <v>SC</v>
          </cell>
          <cell r="P78">
            <v>4</v>
          </cell>
          <cell r="Q78">
            <v>1951</v>
          </cell>
          <cell r="R78" t="str">
            <v>OP</v>
          </cell>
          <cell r="S78">
            <v>0</v>
          </cell>
          <cell r="T78" t="str">
            <v>N</v>
          </cell>
        </row>
        <row r="79">
          <cell r="A79" t="str">
            <v>AL</v>
          </cell>
          <cell r="B79" t="str">
            <v>Walker</v>
          </cell>
          <cell r="C79">
            <v>195</v>
          </cell>
          <cell r="D79" t="str">
            <v>Alabama Power Co</v>
          </cell>
          <cell r="E79">
            <v>8</v>
          </cell>
          <cell r="F79" t="str">
            <v>Gorgas</v>
          </cell>
          <cell r="G79">
            <v>22</v>
          </cell>
          <cell r="H79" t="str">
            <v>7</v>
          </cell>
          <cell r="I79">
            <v>125</v>
          </cell>
          <cell r="J79">
            <v>111</v>
          </cell>
          <cell r="K79">
            <v>111</v>
          </cell>
          <cell r="M79" t="str">
            <v>ST</v>
          </cell>
          <cell r="N79" t="str">
            <v>BIT</v>
          </cell>
          <cell r="O79" t="str">
            <v>SC</v>
          </cell>
          <cell r="P79">
            <v>7</v>
          </cell>
          <cell r="Q79">
            <v>1952</v>
          </cell>
          <cell r="R79" t="str">
            <v>OP</v>
          </cell>
          <cell r="S79">
            <v>0</v>
          </cell>
          <cell r="T79" t="str">
            <v>N</v>
          </cell>
        </row>
        <row r="80">
          <cell r="A80" t="str">
            <v>AL</v>
          </cell>
          <cell r="B80" t="str">
            <v>Walker</v>
          </cell>
          <cell r="C80">
            <v>195</v>
          </cell>
          <cell r="D80" t="str">
            <v>Alabama Power Co</v>
          </cell>
          <cell r="E80">
            <v>8</v>
          </cell>
          <cell r="F80" t="str">
            <v>Gorgas</v>
          </cell>
          <cell r="G80">
            <v>22</v>
          </cell>
          <cell r="H80" t="str">
            <v>8</v>
          </cell>
          <cell r="I80">
            <v>187.5</v>
          </cell>
          <cell r="J80">
            <v>167</v>
          </cell>
          <cell r="K80">
            <v>167</v>
          </cell>
          <cell r="M80" t="str">
            <v>ST</v>
          </cell>
          <cell r="N80" t="str">
            <v>BIT</v>
          </cell>
          <cell r="O80" t="str">
            <v>SC</v>
          </cell>
          <cell r="P80">
            <v>5</v>
          </cell>
          <cell r="Q80">
            <v>1956</v>
          </cell>
          <cell r="R80" t="str">
            <v>OP</v>
          </cell>
          <cell r="S80">
            <v>0</v>
          </cell>
          <cell r="T80" t="str">
            <v>N</v>
          </cell>
        </row>
        <row r="81">
          <cell r="A81" t="str">
            <v>AL</v>
          </cell>
          <cell r="B81" t="str">
            <v>Walker</v>
          </cell>
          <cell r="C81">
            <v>195</v>
          </cell>
          <cell r="D81" t="str">
            <v>Alabama Power Co</v>
          </cell>
          <cell r="E81">
            <v>8</v>
          </cell>
          <cell r="F81" t="str">
            <v>Gorgas</v>
          </cell>
          <cell r="G81">
            <v>22</v>
          </cell>
          <cell r="H81" t="str">
            <v>9</v>
          </cell>
          <cell r="I81">
            <v>190.4</v>
          </cell>
          <cell r="J81">
            <v>177</v>
          </cell>
          <cell r="K81">
            <v>177</v>
          </cell>
          <cell r="M81" t="str">
            <v>ST</v>
          </cell>
          <cell r="N81" t="str">
            <v>BIT</v>
          </cell>
          <cell r="O81" t="str">
            <v>SC</v>
          </cell>
          <cell r="P81">
            <v>6</v>
          </cell>
          <cell r="Q81">
            <v>1958</v>
          </cell>
          <cell r="R81" t="str">
            <v>OP</v>
          </cell>
          <cell r="S81">
            <v>0</v>
          </cell>
          <cell r="T81" t="str">
            <v>N</v>
          </cell>
        </row>
        <row r="82">
          <cell r="A82" t="str">
            <v>AL</v>
          </cell>
          <cell r="B82" t="str">
            <v>Walker</v>
          </cell>
          <cell r="C82">
            <v>195</v>
          </cell>
          <cell r="D82" t="str">
            <v>Alabama Power Co</v>
          </cell>
          <cell r="E82">
            <v>8</v>
          </cell>
          <cell r="F82" t="str">
            <v>Gorgas</v>
          </cell>
          <cell r="G82">
            <v>22</v>
          </cell>
          <cell r="H82" t="str">
            <v>10</v>
          </cell>
          <cell r="I82">
            <v>788.8</v>
          </cell>
          <cell r="J82">
            <v>670</v>
          </cell>
          <cell r="K82">
            <v>670</v>
          </cell>
          <cell r="M82" t="str">
            <v>ST</v>
          </cell>
          <cell r="N82" t="str">
            <v>BIT</v>
          </cell>
          <cell r="O82" t="str">
            <v>WC</v>
          </cell>
          <cell r="P82">
            <v>10</v>
          </cell>
          <cell r="Q82">
            <v>1972</v>
          </cell>
          <cell r="R82" t="str">
            <v>OP</v>
          </cell>
          <cell r="S82">
            <v>0</v>
          </cell>
          <cell r="T82" t="str">
            <v>N</v>
          </cell>
        </row>
        <row r="83">
          <cell r="A83" t="str">
            <v>AL</v>
          </cell>
          <cell r="B83" t="str">
            <v>Greene</v>
          </cell>
          <cell r="C83">
            <v>195</v>
          </cell>
          <cell r="D83" t="str">
            <v>Alabama Power Co</v>
          </cell>
          <cell r="E83">
            <v>10</v>
          </cell>
          <cell r="F83" t="str">
            <v>Greene County</v>
          </cell>
          <cell r="G83">
            <v>22</v>
          </cell>
          <cell r="H83" t="str">
            <v>1</v>
          </cell>
          <cell r="I83">
            <v>299.2</v>
          </cell>
          <cell r="J83">
            <v>254</v>
          </cell>
          <cell r="K83">
            <v>254</v>
          </cell>
          <cell r="M83" t="str">
            <v>ST</v>
          </cell>
          <cell r="N83" t="str">
            <v>BIT</v>
          </cell>
          <cell r="O83" t="str">
            <v>SC</v>
          </cell>
          <cell r="P83">
            <v>6</v>
          </cell>
          <cell r="Q83">
            <v>1965</v>
          </cell>
          <cell r="R83" t="str">
            <v>OP</v>
          </cell>
          <cell r="S83">
            <v>0</v>
          </cell>
          <cell r="T83" t="str">
            <v>N</v>
          </cell>
        </row>
        <row r="84">
          <cell r="A84" t="str">
            <v>AL</v>
          </cell>
          <cell r="B84" t="str">
            <v>Shelby</v>
          </cell>
          <cell r="C84">
            <v>195</v>
          </cell>
          <cell r="D84" t="str">
            <v>Alabama Power Co</v>
          </cell>
          <cell r="E84">
            <v>26</v>
          </cell>
          <cell r="F84" t="str">
            <v>E C Gaston</v>
          </cell>
          <cell r="G84">
            <v>22</v>
          </cell>
          <cell r="H84" t="str">
            <v>1</v>
          </cell>
          <cell r="I84">
            <v>272</v>
          </cell>
          <cell r="J84">
            <v>254</v>
          </cell>
          <cell r="K84">
            <v>254</v>
          </cell>
          <cell r="M84" t="str">
            <v>ST</v>
          </cell>
          <cell r="N84" t="str">
            <v>BIT</v>
          </cell>
          <cell r="O84" t="str">
            <v>WC</v>
          </cell>
          <cell r="P84">
            <v>5</v>
          </cell>
          <cell r="Q84">
            <v>1960</v>
          </cell>
          <cell r="R84" t="str">
            <v>OP</v>
          </cell>
          <cell r="S84">
            <v>0</v>
          </cell>
          <cell r="T84" t="str">
            <v>N</v>
          </cell>
        </row>
        <row r="85">
          <cell r="A85" t="str">
            <v>AL</v>
          </cell>
          <cell r="B85" t="str">
            <v>Shelby</v>
          </cell>
          <cell r="C85">
            <v>195</v>
          </cell>
          <cell r="D85" t="str">
            <v>Alabama Power Co</v>
          </cell>
          <cell r="E85">
            <v>26</v>
          </cell>
          <cell r="F85" t="str">
            <v>E C Gaston</v>
          </cell>
          <cell r="G85">
            <v>22</v>
          </cell>
          <cell r="H85" t="str">
            <v>2</v>
          </cell>
          <cell r="I85">
            <v>272</v>
          </cell>
          <cell r="J85">
            <v>256</v>
          </cell>
          <cell r="K85">
            <v>256</v>
          </cell>
          <cell r="M85" t="str">
            <v>ST</v>
          </cell>
          <cell r="N85" t="str">
            <v>BIT</v>
          </cell>
          <cell r="O85" t="str">
            <v>SC</v>
          </cell>
          <cell r="P85">
            <v>7</v>
          </cell>
          <cell r="Q85">
            <v>1960</v>
          </cell>
          <cell r="R85" t="str">
            <v>OP</v>
          </cell>
          <cell r="S85">
            <v>0</v>
          </cell>
          <cell r="T85" t="str">
            <v>N</v>
          </cell>
        </row>
        <row r="86">
          <cell r="A86" t="str">
            <v>AL</v>
          </cell>
          <cell r="B86" t="str">
            <v>Shelby</v>
          </cell>
          <cell r="C86">
            <v>195</v>
          </cell>
          <cell r="D86" t="str">
            <v>Alabama Power Co</v>
          </cell>
          <cell r="E86">
            <v>26</v>
          </cell>
          <cell r="F86" t="str">
            <v>E C Gaston</v>
          </cell>
          <cell r="G86">
            <v>22</v>
          </cell>
          <cell r="H86" t="str">
            <v>3</v>
          </cell>
          <cell r="I86">
            <v>272</v>
          </cell>
          <cell r="J86">
            <v>254</v>
          </cell>
          <cell r="K86">
            <v>254</v>
          </cell>
          <cell r="M86" t="str">
            <v>ST</v>
          </cell>
          <cell r="N86" t="str">
            <v>BIT</v>
          </cell>
          <cell r="O86" t="str">
            <v>SC</v>
          </cell>
          <cell r="P86">
            <v>6</v>
          </cell>
          <cell r="Q86">
            <v>1961</v>
          </cell>
          <cell r="R86" t="str">
            <v>OP</v>
          </cell>
          <cell r="S86">
            <v>0</v>
          </cell>
          <cell r="T86" t="str">
            <v>N</v>
          </cell>
        </row>
        <row r="87">
          <cell r="A87" t="str">
            <v>AL</v>
          </cell>
          <cell r="B87" t="str">
            <v>Shelby</v>
          </cell>
          <cell r="C87">
            <v>195</v>
          </cell>
          <cell r="D87" t="str">
            <v>Alabama Power Co</v>
          </cell>
          <cell r="E87">
            <v>26</v>
          </cell>
          <cell r="F87" t="str">
            <v>E C Gaston</v>
          </cell>
          <cell r="G87">
            <v>22</v>
          </cell>
          <cell r="H87" t="str">
            <v>5</v>
          </cell>
          <cell r="I87">
            <v>952</v>
          </cell>
          <cell r="J87">
            <v>861</v>
          </cell>
          <cell r="K87">
            <v>861</v>
          </cell>
          <cell r="M87" t="str">
            <v>ST</v>
          </cell>
          <cell r="N87" t="str">
            <v>BIT</v>
          </cell>
          <cell r="O87" t="str">
            <v>SC</v>
          </cell>
          <cell r="P87">
            <v>8</v>
          </cell>
          <cell r="Q87">
            <v>1974</v>
          </cell>
          <cell r="R87" t="str">
            <v>OP</v>
          </cell>
          <cell r="S87">
            <v>0</v>
          </cell>
          <cell r="T87" t="str">
            <v>N</v>
          </cell>
        </row>
        <row r="88">
          <cell r="A88" t="str">
            <v>AL</v>
          </cell>
          <cell r="B88" t="str">
            <v>Shelby</v>
          </cell>
          <cell r="C88">
            <v>195</v>
          </cell>
          <cell r="D88" t="str">
            <v>Alabama Power Co</v>
          </cell>
          <cell r="E88">
            <v>26</v>
          </cell>
          <cell r="F88" t="str">
            <v>E C Gaston</v>
          </cell>
          <cell r="G88">
            <v>22</v>
          </cell>
          <cell r="H88" t="str">
            <v>ST4</v>
          </cell>
          <cell r="I88">
            <v>244.8</v>
          </cell>
          <cell r="J88">
            <v>256</v>
          </cell>
          <cell r="K88">
            <v>256</v>
          </cell>
          <cell r="M88" t="str">
            <v>ST</v>
          </cell>
          <cell r="N88" t="str">
            <v>BIT</v>
          </cell>
          <cell r="P88">
            <v>6</v>
          </cell>
          <cell r="Q88">
            <v>1962</v>
          </cell>
          <cell r="R88" t="str">
            <v>OP</v>
          </cell>
          <cell r="S88">
            <v>0</v>
          </cell>
          <cell r="T88" t="str">
            <v>N</v>
          </cell>
        </row>
        <row r="89">
          <cell r="A89" t="str">
            <v>AL</v>
          </cell>
          <cell r="B89" t="str">
            <v>Talladega</v>
          </cell>
          <cell r="C89">
            <v>2053</v>
          </cell>
          <cell r="D89" t="str">
            <v>Bowater Nwprt Coosa Pines Op</v>
          </cell>
          <cell r="E89">
            <v>54216</v>
          </cell>
          <cell r="F89" t="str">
            <v>U S Alliance Coosa Pines</v>
          </cell>
          <cell r="G89">
            <v>322</v>
          </cell>
          <cell r="H89" t="str">
            <v>AOW1</v>
          </cell>
          <cell r="I89">
            <v>5</v>
          </cell>
          <cell r="J89">
            <v>4.6900000000000004</v>
          </cell>
          <cell r="K89">
            <v>4.7</v>
          </cell>
          <cell r="M89" t="str">
            <v>ST</v>
          </cell>
          <cell r="N89" t="str">
            <v>BIT</v>
          </cell>
          <cell r="P89">
            <v>1</v>
          </cell>
          <cell r="Q89">
            <v>1942</v>
          </cell>
          <cell r="R89" t="str">
            <v>OP</v>
          </cell>
          <cell r="T89" t="str">
            <v>Y</v>
          </cell>
        </row>
        <row r="90">
          <cell r="A90" t="str">
            <v>AL</v>
          </cell>
          <cell r="B90" t="str">
            <v>Talladega</v>
          </cell>
          <cell r="C90">
            <v>2053</v>
          </cell>
          <cell r="D90" t="str">
            <v>Bowater Nwprt Coosa Pines Op</v>
          </cell>
          <cell r="E90">
            <v>54216</v>
          </cell>
          <cell r="F90" t="str">
            <v>U S Alliance Coosa Pines</v>
          </cell>
          <cell r="G90">
            <v>322</v>
          </cell>
          <cell r="H90" t="str">
            <v>AOW2</v>
          </cell>
          <cell r="I90">
            <v>5</v>
          </cell>
          <cell r="J90">
            <v>4.6900000000000004</v>
          </cell>
          <cell r="K90">
            <v>4.7</v>
          </cell>
          <cell r="M90" t="str">
            <v>ST</v>
          </cell>
          <cell r="N90" t="str">
            <v>BIT</v>
          </cell>
          <cell r="P90">
            <v>1</v>
          </cell>
          <cell r="Q90">
            <v>1942</v>
          </cell>
          <cell r="R90" t="str">
            <v>OP</v>
          </cell>
          <cell r="T90" t="str">
            <v>Y</v>
          </cell>
        </row>
        <row r="91">
          <cell r="A91" t="str">
            <v>AL</v>
          </cell>
          <cell r="B91" t="str">
            <v>Talladega</v>
          </cell>
          <cell r="C91">
            <v>2053</v>
          </cell>
          <cell r="D91" t="str">
            <v>Bowater Nwprt Coosa Pines Op</v>
          </cell>
          <cell r="E91">
            <v>54216</v>
          </cell>
          <cell r="F91" t="str">
            <v>U S Alliance Coosa Pines</v>
          </cell>
          <cell r="G91">
            <v>322</v>
          </cell>
          <cell r="H91" t="str">
            <v>AOW4</v>
          </cell>
          <cell r="I91">
            <v>5</v>
          </cell>
          <cell r="J91">
            <v>4.6900000000000004</v>
          </cell>
          <cell r="K91">
            <v>4.7</v>
          </cell>
          <cell r="M91" t="str">
            <v>ST</v>
          </cell>
          <cell r="N91" t="str">
            <v>BIT</v>
          </cell>
          <cell r="P91">
            <v>1</v>
          </cell>
          <cell r="Q91">
            <v>1942</v>
          </cell>
          <cell r="R91" t="str">
            <v>OP</v>
          </cell>
          <cell r="T91" t="str">
            <v>Y</v>
          </cell>
        </row>
        <row r="92">
          <cell r="A92" t="str">
            <v>AL</v>
          </cell>
          <cell r="B92" t="str">
            <v>Talladega</v>
          </cell>
          <cell r="C92">
            <v>2053</v>
          </cell>
          <cell r="D92" t="str">
            <v>Bowater Nwprt Coosa Pines Op</v>
          </cell>
          <cell r="E92">
            <v>54216</v>
          </cell>
          <cell r="F92" t="str">
            <v>U S Alliance Coosa Pines</v>
          </cell>
          <cell r="G92">
            <v>322</v>
          </cell>
          <cell r="H92" t="str">
            <v>AOW5</v>
          </cell>
          <cell r="I92">
            <v>5</v>
          </cell>
          <cell r="J92">
            <v>4.6900000000000004</v>
          </cell>
          <cell r="K92">
            <v>4.7</v>
          </cell>
          <cell r="M92" t="str">
            <v>ST</v>
          </cell>
          <cell r="N92" t="str">
            <v>BIT</v>
          </cell>
          <cell r="P92">
            <v>1</v>
          </cell>
          <cell r="Q92">
            <v>1942</v>
          </cell>
          <cell r="R92" t="str">
            <v>OP</v>
          </cell>
          <cell r="T92" t="str">
            <v>Y</v>
          </cell>
        </row>
        <row r="93">
          <cell r="A93" t="str">
            <v>AL</v>
          </cell>
          <cell r="B93" t="str">
            <v>Colbert</v>
          </cell>
          <cell r="C93">
            <v>18642</v>
          </cell>
          <cell r="D93" t="str">
            <v>Tennessee Valley Authority</v>
          </cell>
          <cell r="E93">
            <v>47</v>
          </cell>
          <cell r="F93" t="str">
            <v>Colbert</v>
          </cell>
          <cell r="G93">
            <v>22</v>
          </cell>
          <cell r="H93" t="str">
            <v>1</v>
          </cell>
          <cell r="I93">
            <v>200</v>
          </cell>
          <cell r="J93">
            <v>178</v>
          </cell>
          <cell r="K93">
            <v>182</v>
          </cell>
          <cell r="M93" t="str">
            <v>ST</v>
          </cell>
          <cell r="N93" t="str">
            <v>BIT</v>
          </cell>
          <cell r="O93" t="str">
            <v>SUB</v>
          </cell>
          <cell r="P93">
            <v>1</v>
          </cell>
          <cell r="Q93">
            <v>1955</v>
          </cell>
          <cell r="R93" t="str">
            <v>OP</v>
          </cell>
          <cell r="S93">
            <v>0</v>
          </cell>
          <cell r="T93" t="str">
            <v>N</v>
          </cell>
        </row>
        <row r="94">
          <cell r="A94" t="str">
            <v>AL</v>
          </cell>
          <cell r="B94" t="str">
            <v>Colbert</v>
          </cell>
          <cell r="C94">
            <v>18642</v>
          </cell>
          <cell r="D94" t="str">
            <v>Tennessee Valley Authority</v>
          </cell>
          <cell r="E94">
            <v>47</v>
          </cell>
          <cell r="F94" t="str">
            <v>Colbert</v>
          </cell>
          <cell r="G94">
            <v>22</v>
          </cell>
          <cell r="H94" t="str">
            <v>2</v>
          </cell>
          <cell r="I94">
            <v>200</v>
          </cell>
          <cell r="J94">
            <v>178</v>
          </cell>
          <cell r="K94">
            <v>182</v>
          </cell>
          <cell r="M94" t="str">
            <v>ST</v>
          </cell>
          <cell r="N94" t="str">
            <v>BIT</v>
          </cell>
          <cell r="O94" t="str">
            <v>SUB</v>
          </cell>
          <cell r="P94">
            <v>3</v>
          </cell>
          <cell r="Q94">
            <v>1955</v>
          </cell>
          <cell r="R94" t="str">
            <v>OP</v>
          </cell>
          <cell r="S94">
            <v>0</v>
          </cell>
          <cell r="T94" t="str">
            <v>N</v>
          </cell>
        </row>
        <row r="95">
          <cell r="A95" t="str">
            <v>AL</v>
          </cell>
          <cell r="B95" t="str">
            <v>Colbert</v>
          </cell>
          <cell r="C95">
            <v>18642</v>
          </cell>
          <cell r="D95" t="str">
            <v>Tennessee Valley Authority</v>
          </cell>
          <cell r="E95">
            <v>47</v>
          </cell>
          <cell r="F95" t="str">
            <v>Colbert</v>
          </cell>
          <cell r="G95">
            <v>22</v>
          </cell>
          <cell r="H95" t="str">
            <v>3</v>
          </cell>
          <cell r="I95">
            <v>200</v>
          </cell>
          <cell r="J95">
            <v>178</v>
          </cell>
          <cell r="K95">
            <v>182</v>
          </cell>
          <cell r="M95" t="str">
            <v>ST</v>
          </cell>
          <cell r="N95" t="str">
            <v>BIT</v>
          </cell>
          <cell r="O95" t="str">
            <v>SUB</v>
          </cell>
          <cell r="P95">
            <v>7</v>
          </cell>
          <cell r="Q95">
            <v>1955</v>
          </cell>
          <cell r="R95" t="str">
            <v>OP</v>
          </cell>
          <cell r="S95">
            <v>0</v>
          </cell>
          <cell r="T95" t="str">
            <v>N</v>
          </cell>
        </row>
        <row r="96">
          <cell r="A96" t="str">
            <v>AL</v>
          </cell>
          <cell r="B96" t="str">
            <v>Colbert</v>
          </cell>
          <cell r="C96">
            <v>18642</v>
          </cell>
          <cell r="D96" t="str">
            <v>Tennessee Valley Authority</v>
          </cell>
          <cell r="E96">
            <v>47</v>
          </cell>
          <cell r="F96" t="str">
            <v>Colbert</v>
          </cell>
          <cell r="G96">
            <v>22</v>
          </cell>
          <cell r="H96" t="str">
            <v>4</v>
          </cell>
          <cell r="I96">
            <v>200</v>
          </cell>
          <cell r="J96">
            <v>178</v>
          </cell>
          <cell r="K96">
            <v>182</v>
          </cell>
          <cell r="M96" t="str">
            <v>ST</v>
          </cell>
          <cell r="N96" t="str">
            <v>BIT</v>
          </cell>
          <cell r="O96" t="str">
            <v>SUB</v>
          </cell>
          <cell r="P96">
            <v>11</v>
          </cell>
          <cell r="Q96">
            <v>1955</v>
          </cell>
          <cell r="R96" t="str">
            <v>OP</v>
          </cell>
          <cell r="S96">
            <v>0</v>
          </cell>
          <cell r="T96" t="str">
            <v>N</v>
          </cell>
        </row>
        <row r="97">
          <cell r="A97" t="str">
            <v>AL</v>
          </cell>
          <cell r="B97" t="str">
            <v>Colbert</v>
          </cell>
          <cell r="C97">
            <v>18642</v>
          </cell>
          <cell r="D97" t="str">
            <v>Tennessee Valley Authority</v>
          </cell>
          <cell r="E97">
            <v>47</v>
          </cell>
          <cell r="F97" t="str">
            <v>Colbert</v>
          </cell>
          <cell r="G97">
            <v>22</v>
          </cell>
          <cell r="H97" t="str">
            <v>5</v>
          </cell>
          <cell r="I97">
            <v>550</v>
          </cell>
          <cell r="J97">
            <v>464</v>
          </cell>
          <cell r="K97">
            <v>473</v>
          </cell>
          <cell r="M97" t="str">
            <v>ST</v>
          </cell>
          <cell r="N97" t="str">
            <v>BIT</v>
          </cell>
          <cell r="P97">
            <v>11</v>
          </cell>
          <cell r="Q97">
            <v>1965</v>
          </cell>
          <cell r="R97" t="str">
            <v>OP</v>
          </cell>
          <cell r="S97">
            <v>0</v>
          </cell>
          <cell r="T97" t="str">
            <v>N</v>
          </cell>
        </row>
        <row r="98">
          <cell r="A98" t="str">
            <v>AL</v>
          </cell>
          <cell r="B98" t="str">
            <v>Jackson</v>
          </cell>
          <cell r="C98">
            <v>18642</v>
          </cell>
          <cell r="D98" t="str">
            <v>Tennessee Valley Authority</v>
          </cell>
          <cell r="E98">
            <v>50</v>
          </cell>
          <cell r="F98" t="str">
            <v>Widows Creek</v>
          </cell>
          <cell r="G98">
            <v>22</v>
          </cell>
          <cell r="H98" t="str">
            <v>1</v>
          </cell>
          <cell r="I98">
            <v>140.6</v>
          </cell>
          <cell r="J98">
            <v>111</v>
          </cell>
          <cell r="K98">
            <v>113</v>
          </cell>
          <cell r="M98" t="str">
            <v>ST</v>
          </cell>
          <cell r="N98" t="str">
            <v>BIT</v>
          </cell>
          <cell r="P98">
            <v>7</v>
          </cell>
          <cell r="Q98">
            <v>1952</v>
          </cell>
          <cell r="R98" t="str">
            <v>OP</v>
          </cell>
          <cell r="S98">
            <v>0</v>
          </cell>
          <cell r="T98" t="str">
            <v>N</v>
          </cell>
        </row>
        <row r="99">
          <cell r="A99" t="str">
            <v>AL</v>
          </cell>
          <cell r="B99" t="str">
            <v>Jackson</v>
          </cell>
          <cell r="C99">
            <v>18642</v>
          </cell>
          <cell r="D99" t="str">
            <v>Tennessee Valley Authority</v>
          </cell>
          <cell r="E99">
            <v>50</v>
          </cell>
          <cell r="F99" t="str">
            <v>Widows Creek</v>
          </cell>
          <cell r="G99">
            <v>22</v>
          </cell>
          <cell r="H99" t="str">
            <v>2</v>
          </cell>
          <cell r="I99">
            <v>140.6</v>
          </cell>
          <cell r="J99">
            <v>111</v>
          </cell>
          <cell r="K99">
            <v>113</v>
          </cell>
          <cell r="M99" t="str">
            <v>ST</v>
          </cell>
          <cell r="N99" t="str">
            <v>BIT</v>
          </cell>
          <cell r="P99">
            <v>10</v>
          </cell>
          <cell r="Q99">
            <v>1952</v>
          </cell>
          <cell r="R99" t="str">
            <v>OP</v>
          </cell>
          <cell r="S99">
            <v>0</v>
          </cell>
          <cell r="T99" t="str">
            <v>N</v>
          </cell>
        </row>
        <row r="100">
          <cell r="A100" t="str">
            <v>AL</v>
          </cell>
          <cell r="B100" t="str">
            <v>Jackson</v>
          </cell>
          <cell r="C100">
            <v>18642</v>
          </cell>
          <cell r="D100" t="str">
            <v>Tennessee Valley Authority</v>
          </cell>
          <cell r="E100">
            <v>50</v>
          </cell>
          <cell r="F100" t="str">
            <v>Widows Creek</v>
          </cell>
          <cell r="G100">
            <v>22</v>
          </cell>
          <cell r="H100" t="str">
            <v>3</v>
          </cell>
          <cell r="I100">
            <v>140.6</v>
          </cell>
          <cell r="J100">
            <v>111</v>
          </cell>
          <cell r="K100">
            <v>113</v>
          </cell>
          <cell r="M100" t="str">
            <v>ST</v>
          </cell>
          <cell r="N100" t="str">
            <v>BIT</v>
          </cell>
          <cell r="P100">
            <v>11</v>
          </cell>
          <cell r="Q100">
            <v>1952</v>
          </cell>
          <cell r="R100" t="str">
            <v>OP</v>
          </cell>
          <cell r="S100">
            <v>0</v>
          </cell>
          <cell r="T100" t="str">
            <v>N</v>
          </cell>
        </row>
        <row r="101">
          <cell r="A101" t="str">
            <v>AL</v>
          </cell>
          <cell r="B101" t="str">
            <v>Jackson</v>
          </cell>
          <cell r="C101">
            <v>18642</v>
          </cell>
          <cell r="D101" t="str">
            <v>Tennessee Valley Authority</v>
          </cell>
          <cell r="E101">
            <v>50</v>
          </cell>
          <cell r="F101" t="str">
            <v>Widows Creek</v>
          </cell>
          <cell r="G101">
            <v>22</v>
          </cell>
          <cell r="H101" t="str">
            <v>4</v>
          </cell>
          <cell r="I101">
            <v>140.6</v>
          </cell>
          <cell r="J101">
            <v>111</v>
          </cell>
          <cell r="K101">
            <v>113</v>
          </cell>
          <cell r="M101" t="str">
            <v>ST</v>
          </cell>
          <cell r="N101" t="str">
            <v>BIT</v>
          </cell>
          <cell r="P101">
            <v>1</v>
          </cell>
          <cell r="Q101">
            <v>1953</v>
          </cell>
          <cell r="R101" t="str">
            <v>OP</v>
          </cell>
          <cell r="S101">
            <v>0</v>
          </cell>
          <cell r="T101" t="str">
            <v>N</v>
          </cell>
        </row>
        <row r="102">
          <cell r="A102" t="str">
            <v>AL</v>
          </cell>
          <cell r="B102" t="str">
            <v>Jackson</v>
          </cell>
          <cell r="C102">
            <v>18642</v>
          </cell>
          <cell r="D102" t="str">
            <v>Tennessee Valley Authority</v>
          </cell>
          <cell r="E102">
            <v>50</v>
          </cell>
          <cell r="F102" t="str">
            <v>Widows Creek</v>
          </cell>
          <cell r="G102">
            <v>22</v>
          </cell>
          <cell r="H102" t="str">
            <v>5</v>
          </cell>
          <cell r="I102">
            <v>140.6</v>
          </cell>
          <cell r="J102">
            <v>111</v>
          </cell>
          <cell r="K102">
            <v>113</v>
          </cell>
          <cell r="M102" t="str">
            <v>ST</v>
          </cell>
          <cell r="N102" t="str">
            <v>BIT</v>
          </cell>
          <cell r="P102">
            <v>6</v>
          </cell>
          <cell r="Q102">
            <v>1954</v>
          </cell>
          <cell r="R102" t="str">
            <v>OP</v>
          </cell>
          <cell r="S102">
            <v>0</v>
          </cell>
          <cell r="T102" t="str">
            <v>N</v>
          </cell>
        </row>
        <row r="103">
          <cell r="A103" t="str">
            <v>AL</v>
          </cell>
          <cell r="B103" t="str">
            <v>Jackson</v>
          </cell>
          <cell r="C103">
            <v>18642</v>
          </cell>
          <cell r="D103" t="str">
            <v>Tennessee Valley Authority</v>
          </cell>
          <cell r="E103">
            <v>50</v>
          </cell>
          <cell r="F103" t="str">
            <v>Widows Creek</v>
          </cell>
          <cell r="G103">
            <v>22</v>
          </cell>
          <cell r="H103" t="str">
            <v>6</v>
          </cell>
          <cell r="I103">
            <v>140.6</v>
          </cell>
          <cell r="J103">
            <v>111</v>
          </cell>
          <cell r="K103">
            <v>113</v>
          </cell>
          <cell r="M103" t="str">
            <v>ST</v>
          </cell>
          <cell r="N103" t="str">
            <v>BIT</v>
          </cell>
          <cell r="P103">
            <v>7</v>
          </cell>
          <cell r="Q103">
            <v>1954</v>
          </cell>
          <cell r="R103" t="str">
            <v>OP</v>
          </cell>
          <cell r="S103">
            <v>0</v>
          </cell>
          <cell r="T103" t="str">
            <v>N</v>
          </cell>
        </row>
        <row r="104">
          <cell r="A104" t="str">
            <v>AL</v>
          </cell>
          <cell r="B104" t="str">
            <v>Jackson</v>
          </cell>
          <cell r="C104">
            <v>18642</v>
          </cell>
          <cell r="D104" t="str">
            <v>Tennessee Valley Authority</v>
          </cell>
          <cell r="E104">
            <v>50</v>
          </cell>
          <cell r="F104" t="str">
            <v>Widows Creek</v>
          </cell>
          <cell r="G104">
            <v>22</v>
          </cell>
          <cell r="H104" t="str">
            <v>7</v>
          </cell>
          <cell r="I104">
            <v>575</v>
          </cell>
          <cell r="J104">
            <v>473</v>
          </cell>
          <cell r="K104">
            <v>479</v>
          </cell>
          <cell r="M104" t="str">
            <v>ST</v>
          </cell>
          <cell r="N104" t="str">
            <v>BIT</v>
          </cell>
          <cell r="P104">
            <v>2</v>
          </cell>
          <cell r="Q104">
            <v>1961</v>
          </cell>
          <cell r="R104" t="str">
            <v>OP</v>
          </cell>
          <cell r="S104">
            <v>0</v>
          </cell>
          <cell r="T104" t="str">
            <v>N</v>
          </cell>
        </row>
        <row r="105">
          <cell r="A105" t="str">
            <v>AL</v>
          </cell>
          <cell r="B105" t="str">
            <v>Jackson</v>
          </cell>
          <cell r="C105">
            <v>18642</v>
          </cell>
          <cell r="D105" t="str">
            <v>Tennessee Valley Authority</v>
          </cell>
          <cell r="E105">
            <v>50</v>
          </cell>
          <cell r="F105" t="str">
            <v>Widows Creek</v>
          </cell>
          <cell r="G105">
            <v>22</v>
          </cell>
          <cell r="H105" t="str">
            <v>8</v>
          </cell>
          <cell r="I105">
            <v>550</v>
          </cell>
          <cell r="J105">
            <v>466</v>
          </cell>
          <cell r="K105">
            <v>471</v>
          </cell>
          <cell r="M105" t="str">
            <v>ST</v>
          </cell>
          <cell r="N105" t="str">
            <v>BIT</v>
          </cell>
          <cell r="P105">
            <v>2</v>
          </cell>
          <cell r="Q105">
            <v>1965</v>
          </cell>
          <cell r="R105" t="str">
            <v>OP</v>
          </cell>
          <cell r="S105">
            <v>0</v>
          </cell>
          <cell r="T105" t="str">
            <v>N</v>
          </cell>
        </row>
        <row r="106">
          <cell r="A106" t="str">
            <v>AL</v>
          </cell>
          <cell r="B106" t="str">
            <v>Mobile</v>
          </cell>
          <cell r="C106">
            <v>34672</v>
          </cell>
          <cell r="D106" t="str">
            <v>DTE Energy Services</v>
          </cell>
          <cell r="E106">
            <v>50407</v>
          </cell>
          <cell r="F106" t="str">
            <v>Mobile Energy Services LLC</v>
          </cell>
          <cell r="G106">
            <v>22</v>
          </cell>
          <cell r="H106" t="str">
            <v>GEN5</v>
          </cell>
          <cell r="I106">
            <v>43.1</v>
          </cell>
          <cell r="J106">
            <v>40.08</v>
          </cell>
          <cell r="K106">
            <v>40.51</v>
          </cell>
          <cell r="M106" t="str">
            <v>ST</v>
          </cell>
          <cell r="N106" t="str">
            <v>BIT</v>
          </cell>
          <cell r="O106" t="str">
            <v>WDS</v>
          </cell>
          <cell r="P106">
            <v>8</v>
          </cell>
          <cell r="Q106">
            <v>1985</v>
          </cell>
          <cell r="R106" t="str">
            <v>OP</v>
          </cell>
          <cell r="S106">
            <v>0</v>
          </cell>
          <cell r="T106" t="str">
            <v>Y</v>
          </cell>
        </row>
        <row r="107">
          <cell r="A107" t="str">
            <v>AL</v>
          </cell>
          <cell r="B107" t="str">
            <v>Mobile</v>
          </cell>
          <cell r="C107">
            <v>34672</v>
          </cell>
          <cell r="D107" t="str">
            <v>DTE Energy Services</v>
          </cell>
          <cell r="E107">
            <v>50407</v>
          </cell>
          <cell r="F107" t="str">
            <v>Mobile Energy Services LLC</v>
          </cell>
          <cell r="G107">
            <v>22</v>
          </cell>
          <cell r="H107" t="str">
            <v>GEN6</v>
          </cell>
          <cell r="I107">
            <v>35.700000000000003</v>
          </cell>
          <cell r="J107">
            <v>33.200000000000003</v>
          </cell>
          <cell r="K107">
            <v>33.56</v>
          </cell>
          <cell r="M107" t="str">
            <v>ST</v>
          </cell>
          <cell r="N107" t="str">
            <v>BIT</v>
          </cell>
          <cell r="O107" t="str">
            <v>WDS</v>
          </cell>
          <cell r="P107">
            <v>7</v>
          </cell>
          <cell r="Q107">
            <v>1985</v>
          </cell>
          <cell r="R107" t="str">
            <v>OS</v>
          </cell>
          <cell r="S107">
            <v>0</v>
          </cell>
          <cell r="T107" t="str">
            <v>Y</v>
          </cell>
        </row>
        <row r="108">
          <cell r="A108" t="str">
            <v>AZ</v>
          </cell>
          <cell r="B108" t="str">
            <v>Coconino</v>
          </cell>
          <cell r="C108">
            <v>16572</v>
          </cell>
          <cell r="D108" t="str">
            <v>Salt River Proj Ag I &amp; P Dist</v>
          </cell>
          <cell r="E108">
            <v>4941</v>
          </cell>
          <cell r="F108" t="str">
            <v>Navajo</v>
          </cell>
          <cell r="G108">
            <v>22</v>
          </cell>
          <cell r="H108" t="str">
            <v>NAV1</v>
          </cell>
          <cell r="I108">
            <v>803.1</v>
          </cell>
          <cell r="J108">
            <v>750</v>
          </cell>
          <cell r="K108">
            <v>750</v>
          </cell>
          <cell r="M108" t="str">
            <v>ST</v>
          </cell>
          <cell r="N108" t="str">
            <v>BIT</v>
          </cell>
          <cell r="O108" t="str">
            <v>DFO</v>
          </cell>
          <cell r="P108">
            <v>5</v>
          </cell>
          <cell r="Q108">
            <v>1974</v>
          </cell>
          <cell r="R108" t="str">
            <v>OP</v>
          </cell>
          <cell r="T108" t="str">
            <v>N</v>
          </cell>
        </row>
        <row r="109">
          <cell r="A109" t="str">
            <v>AZ</v>
          </cell>
          <cell r="B109" t="str">
            <v>Coconino</v>
          </cell>
          <cell r="C109">
            <v>16572</v>
          </cell>
          <cell r="D109" t="str">
            <v>Salt River Proj Ag I &amp; P Dist</v>
          </cell>
          <cell r="E109">
            <v>4941</v>
          </cell>
          <cell r="F109" t="str">
            <v>Navajo</v>
          </cell>
          <cell r="G109">
            <v>22</v>
          </cell>
          <cell r="H109" t="str">
            <v>NAV2</v>
          </cell>
          <cell r="I109">
            <v>803.1</v>
          </cell>
          <cell r="J109">
            <v>750</v>
          </cell>
          <cell r="K109">
            <v>750</v>
          </cell>
          <cell r="M109" t="str">
            <v>ST</v>
          </cell>
          <cell r="N109" t="str">
            <v>BIT</v>
          </cell>
          <cell r="O109" t="str">
            <v>DFO</v>
          </cell>
          <cell r="P109">
            <v>4</v>
          </cell>
          <cell r="Q109">
            <v>1975</v>
          </cell>
          <cell r="R109" t="str">
            <v>OP</v>
          </cell>
          <cell r="T109" t="str">
            <v>N</v>
          </cell>
        </row>
        <row r="110">
          <cell r="A110" t="str">
            <v>AZ</v>
          </cell>
          <cell r="B110" t="str">
            <v>Coconino</v>
          </cell>
          <cell r="C110">
            <v>16572</v>
          </cell>
          <cell r="D110" t="str">
            <v>Salt River Proj Ag I &amp; P Dist</v>
          </cell>
          <cell r="E110">
            <v>4941</v>
          </cell>
          <cell r="F110" t="str">
            <v>Navajo</v>
          </cell>
          <cell r="G110">
            <v>22</v>
          </cell>
          <cell r="H110" t="str">
            <v>NAV3</v>
          </cell>
          <cell r="I110">
            <v>803.1</v>
          </cell>
          <cell r="J110">
            <v>750</v>
          </cell>
          <cell r="K110">
            <v>750</v>
          </cell>
          <cell r="M110" t="str">
            <v>ST</v>
          </cell>
          <cell r="N110" t="str">
            <v>BIT</v>
          </cell>
          <cell r="O110" t="str">
            <v>DFO</v>
          </cell>
          <cell r="P110">
            <v>4</v>
          </cell>
          <cell r="Q110">
            <v>1976</v>
          </cell>
          <cell r="R110" t="str">
            <v>OP</v>
          </cell>
          <cell r="T110" t="str">
            <v>N</v>
          </cell>
        </row>
        <row r="111">
          <cell r="A111" t="str">
            <v>CA</v>
          </cell>
          <cell r="B111" t="str">
            <v>San Bernardino</v>
          </cell>
          <cell r="C111">
            <v>52</v>
          </cell>
          <cell r="D111" t="str">
            <v>ACE Cogeneration Co</v>
          </cell>
          <cell r="E111">
            <v>10002</v>
          </cell>
          <cell r="F111" t="str">
            <v>ACE Cogeneration Facility</v>
          </cell>
          <cell r="G111">
            <v>22</v>
          </cell>
          <cell r="H111" t="str">
            <v>GEN1</v>
          </cell>
          <cell r="I111">
            <v>108</v>
          </cell>
          <cell r="J111">
            <v>101.2</v>
          </cell>
          <cell r="K111">
            <v>101.52</v>
          </cell>
          <cell r="M111" t="str">
            <v>ST</v>
          </cell>
          <cell r="N111" t="str">
            <v>BIT</v>
          </cell>
          <cell r="O111" t="str">
            <v>PC</v>
          </cell>
          <cell r="P111">
            <v>9</v>
          </cell>
          <cell r="Q111">
            <v>1990</v>
          </cell>
          <cell r="R111" t="str">
            <v>OP</v>
          </cell>
          <cell r="T111" t="str">
            <v>Y</v>
          </cell>
        </row>
        <row r="112">
          <cell r="A112" t="str">
            <v>CA</v>
          </cell>
          <cell r="B112" t="str">
            <v>San Joaquin</v>
          </cell>
          <cell r="C112">
            <v>353</v>
          </cell>
          <cell r="D112" t="str">
            <v>Air Products Energy Enterprise</v>
          </cell>
          <cell r="E112">
            <v>10640</v>
          </cell>
          <cell r="F112" t="str">
            <v>Stockton Cogen</v>
          </cell>
          <cell r="G112">
            <v>22</v>
          </cell>
          <cell r="H112" t="str">
            <v>GEN1</v>
          </cell>
          <cell r="I112">
            <v>60</v>
          </cell>
          <cell r="J112">
            <v>53.7</v>
          </cell>
          <cell r="K112">
            <v>53.7</v>
          </cell>
          <cell r="M112" t="str">
            <v>ST</v>
          </cell>
          <cell r="N112" t="str">
            <v>BIT</v>
          </cell>
          <cell r="O112" t="str">
            <v>PC</v>
          </cell>
          <cell r="P112">
            <v>3</v>
          </cell>
          <cell r="Q112">
            <v>1988</v>
          </cell>
          <cell r="R112" t="str">
            <v>OP</v>
          </cell>
          <cell r="T112" t="str">
            <v>Y</v>
          </cell>
        </row>
        <row r="113">
          <cell r="A113" t="str">
            <v>CA</v>
          </cell>
          <cell r="B113" t="str">
            <v>San Joaquin</v>
          </cell>
          <cell r="C113">
            <v>6811</v>
          </cell>
          <cell r="D113" t="str">
            <v>FPL Energy Operating Servs Inc</v>
          </cell>
          <cell r="E113">
            <v>54238</v>
          </cell>
          <cell r="F113" t="str">
            <v>Port of Stockton District Energy Fac</v>
          </cell>
          <cell r="G113">
            <v>22</v>
          </cell>
          <cell r="H113" t="str">
            <v>STG</v>
          </cell>
          <cell r="I113">
            <v>54</v>
          </cell>
          <cell r="J113">
            <v>44</v>
          </cell>
          <cell r="K113">
            <v>44</v>
          </cell>
          <cell r="M113" t="str">
            <v>ST</v>
          </cell>
          <cell r="N113" t="str">
            <v>BIT</v>
          </cell>
          <cell r="O113" t="str">
            <v>PC</v>
          </cell>
          <cell r="P113">
            <v>12</v>
          </cell>
          <cell r="Q113">
            <v>1987</v>
          </cell>
          <cell r="R113" t="str">
            <v>OP</v>
          </cell>
          <cell r="T113" t="str">
            <v>Y</v>
          </cell>
        </row>
        <row r="114">
          <cell r="A114" t="str">
            <v>CA</v>
          </cell>
          <cell r="B114" t="str">
            <v>Kern</v>
          </cell>
          <cell r="C114">
            <v>13060</v>
          </cell>
          <cell r="D114" t="str">
            <v>Mt Poso Cogeneration Co</v>
          </cell>
          <cell r="E114">
            <v>54626</v>
          </cell>
          <cell r="F114" t="str">
            <v>Mt Poso Cogeneration</v>
          </cell>
          <cell r="G114">
            <v>22</v>
          </cell>
          <cell r="H114" t="str">
            <v>TG01</v>
          </cell>
          <cell r="I114">
            <v>62</v>
          </cell>
          <cell r="J114">
            <v>52</v>
          </cell>
          <cell r="K114">
            <v>52.3</v>
          </cell>
          <cell r="M114" t="str">
            <v>ST</v>
          </cell>
          <cell r="N114" t="str">
            <v>BIT</v>
          </cell>
          <cell r="O114" t="str">
            <v>PC</v>
          </cell>
          <cell r="P114">
            <v>5</v>
          </cell>
          <cell r="Q114">
            <v>1989</v>
          </cell>
          <cell r="R114" t="str">
            <v>OP</v>
          </cell>
          <cell r="S114">
            <v>0</v>
          </cell>
          <cell r="T114" t="str">
            <v>Y</v>
          </cell>
        </row>
        <row r="115">
          <cell r="A115" t="str">
            <v>CA</v>
          </cell>
          <cell r="B115" t="str">
            <v>Kern</v>
          </cell>
          <cell r="C115">
            <v>16002</v>
          </cell>
          <cell r="D115" t="str">
            <v>Rio Bravo Poso</v>
          </cell>
          <cell r="E115">
            <v>10769</v>
          </cell>
          <cell r="F115" t="str">
            <v>Rio Bravo Poso</v>
          </cell>
          <cell r="G115">
            <v>22</v>
          </cell>
          <cell r="H115" t="str">
            <v>UP8</v>
          </cell>
          <cell r="I115">
            <v>38.200000000000003</v>
          </cell>
          <cell r="J115">
            <v>33</v>
          </cell>
          <cell r="K115">
            <v>33</v>
          </cell>
          <cell r="M115" t="str">
            <v>ST</v>
          </cell>
          <cell r="N115" t="str">
            <v>BIT</v>
          </cell>
          <cell r="O115" t="str">
            <v>PC</v>
          </cell>
          <cell r="P115">
            <v>9</v>
          </cell>
          <cell r="Q115">
            <v>1989</v>
          </cell>
          <cell r="R115" t="str">
            <v>OP</v>
          </cell>
          <cell r="T115" t="str">
            <v>Y</v>
          </cell>
        </row>
        <row r="116">
          <cell r="A116" t="str">
            <v>CA</v>
          </cell>
          <cell r="B116" t="str">
            <v>San Bernardino</v>
          </cell>
          <cell r="C116">
            <v>26940</v>
          </cell>
          <cell r="D116" t="str">
            <v>U S West Financial Service Inc</v>
          </cell>
          <cell r="E116">
            <v>50557</v>
          </cell>
          <cell r="F116" t="str">
            <v>TXI Riverside Cement Power House</v>
          </cell>
          <cell r="G116">
            <v>32731</v>
          </cell>
          <cell r="H116" t="str">
            <v>GEN1</v>
          </cell>
          <cell r="I116">
            <v>12</v>
          </cell>
          <cell r="J116">
            <v>11.24</v>
          </cell>
          <cell r="K116">
            <v>11.28</v>
          </cell>
          <cell r="M116" t="str">
            <v>ST</v>
          </cell>
          <cell r="N116" t="str">
            <v>BIT</v>
          </cell>
          <cell r="O116" t="str">
            <v>PC</v>
          </cell>
          <cell r="P116">
            <v>12</v>
          </cell>
          <cell r="Q116">
            <v>1954</v>
          </cell>
          <cell r="R116" t="str">
            <v>OP</v>
          </cell>
          <cell r="T116" t="str">
            <v>Y</v>
          </cell>
        </row>
        <row r="117">
          <cell r="A117" t="str">
            <v>CA</v>
          </cell>
          <cell r="B117" t="str">
            <v>San Bernardino</v>
          </cell>
          <cell r="C117">
            <v>26940</v>
          </cell>
          <cell r="D117" t="str">
            <v>U S West Financial Service Inc</v>
          </cell>
          <cell r="E117">
            <v>50557</v>
          </cell>
          <cell r="F117" t="str">
            <v>TXI Riverside Cement Power House</v>
          </cell>
          <cell r="G117">
            <v>32731</v>
          </cell>
          <cell r="H117" t="str">
            <v>GEN2</v>
          </cell>
          <cell r="I117">
            <v>12</v>
          </cell>
          <cell r="J117">
            <v>11.24</v>
          </cell>
          <cell r="K117">
            <v>11.28</v>
          </cell>
          <cell r="M117" t="str">
            <v>ST</v>
          </cell>
          <cell r="N117" t="str">
            <v>BIT</v>
          </cell>
          <cell r="O117" t="str">
            <v>PC</v>
          </cell>
          <cell r="P117">
            <v>12</v>
          </cell>
          <cell r="Q117">
            <v>1954</v>
          </cell>
          <cell r="R117" t="str">
            <v>OP</v>
          </cell>
          <cell r="T117" t="str">
            <v>Y</v>
          </cell>
        </row>
        <row r="118">
          <cell r="A118" t="str">
            <v>CA</v>
          </cell>
          <cell r="B118" t="str">
            <v>San Bernardino</v>
          </cell>
          <cell r="C118">
            <v>49968</v>
          </cell>
          <cell r="D118" t="str">
            <v>Searles Valley Minerals Operations Inc.</v>
          </cell>
          <cell r="E118">
            <v>10684</v>
          </cell>
          <cell r="F118" t="str">
            <v>Argus Cogen Plant</v>
          </cell>
          <cell r="G118">
            <v>325188</v>
          </cell>
          <cell r="H118" t="str">
            <v>TG8</v>
          </cell>
          <cell r="I118">
            <v>27.5</v>
          </cell>
          <cell r="J118">
            <v>25</v>
          </cell>
          <cell r="K118">
            <v>25</v>
          </cell>
          <cell r="M118" t="str">
            <v>ST</v>
          </cell>
          <cell r="N118" t="str">
            <v>BIT</v>
          </cell>
          <cell r="O118" t="str">
            <v>NG</v>
          </cell>
          <cell r="P118">
            <v>7</v>
          </cell>
          <cell r="Q118">
            <v>1978</v>
          </cell>
          <cell r="R118" t="str">
            <v>OP</v>
          </cell>
          <cell r="S118">
            <v>0</v>
          </cell>
          <cell r="T118" t="str">
            <v>Y</v>
          </cell>
        </row>
        <row r="119">
          <cell r="A119" t="str">
            <v>CA</v>
          </cell>
          <cell r="B119" t="str">
            <v>San Bernardino</v>
          </cell>
          <cell r="C119">
            <v>49968</v>
          </cell>
          <cell r="D119" t="str">
            <v>Searles Valley Minerals Operations Inc.</v>
          </cell>
          <cell r="E119">
            <v>10684</v>
          </cell>
          <cell r="F119" t="str">
            <v>Argus Cogen Plant</v>
          </cell>
          <cell r="G119">
            <v>325188</v>
          </cell>
          <cell r="H119" t="str">
            <v>TG9</v>
          </cell>
          <cell r="I119">
            <v>27.5</v>
          </cell>
          <cell r="J119">
            <v>25</v>
          </cell>
          <cell r="K119">
            <v>25</v>
          </cell>
          <cell r="M119" t="str">
            <v>ST</v>
          </cell>
          <cell r="N119" t="str">
            <v>BIT</v>
          </cell>
          <cell r="O119" t="str">
            <v>NG</v>
          </cell>
          <cell r="P119">
            <v>7</v>
          </cell>
          <cell r="Q119">
            <v>1978</v>
          </cell>
          <cell r="R119" t="str">
            <v>OP</v>
          </cell>
          <cell r="S119">
            <v>0</v>
          </cell>
          <cell r="T119" t="str">
            <v>Y</v>
          </cell>
        </row>
        <row r="120">
          <cell r="A120" t="str">
            <v>CO</v>
          </cell>
          <cell r="B120" t="str">
            <v>Fremont</v>
          </cell>
          <cell r="C120">
            <v>770</v>
          </cell>
          <cell r="D120" t="str">
            <v>Aquila, Inc.</v>
          </cell>
          <cell r="E120">
            <v>462</v>
          </cell>
          <cell r="F120" t="str">
            <v>W N Clark</v>
          </cell>
          <cell r="G120">
            <v>22</v>
          </cell>
          <cell r="H120" t="str">
            <v>1</v>
          </cell>
          <cell r="I120">
            <v>18.7</v>
          </cell>
          <cell r="J120">
            <v>19</v>
          </cell>
          <cell r="K120">
            <v>19</v>
          </cell>
          <cell r="M120" t="str">
            <v>ST</v>
          </cell>
          <cell r="N120" t="str">
            <v>BIT</v>
          </cell>
          <cell r="P120">
            <v>9</v>
          </cell>
          <cell r="Q120">
            <v>1955</v>
          </cell>
          <cell r="R120" t="str">
            <v>OP</v>
          </cell>
          <cell r="T120" t="str">
            <v>N</v>
          </cell>
        </row>
        <row r="121">
          <cell r="A121" t="str">
            <v>CO</v>
          </cell>
          <cell r="B121" t="str">
            <v>Fremont</v>
          </cell>
          <cell r="C121">
            <v>770</v>
          </cell>
          <cell r="D121" t="str">
            <v>Aquila, Inc.</v>
          </cell>
          <cell r="E121">
            <v>462</v>
          </cell>
          <cell r="F121" t="str">
            <v>W N Clark</v>
          </cell>
          <cell r="G121">
            <v>22</v>
          </cell>
          <cell r="H121" t="str">
            <v>2</v>
          </cell>
          <cell r="I121">
            <v>25</v>
          </cell>
          <cell r="J121">
            <v>24</v>
          </cell>
          <cell r="K121">
            <v>24</v>
          </cell>
          <cell r="M121" t="str">
            <v>ST</v>
          </cell>
          <cell r="N121" t="str">
            <v>BIT</v>
          </cell>
          <cell r="P121">
            <v>1</v>
          </cell>
          <cell r="Q121">
            <v>1959</v>
          </cell>
          <cell r="R121" t="str">
            <v>OP</v>
          </cell>
          <cell r="T121" t="str">
            <v>N</v>
          </cell>
        </row>
        <row r="122">
          <cell r="A122" t="str">
            <v>CO</v>
          </cell>
          <cell r="B122" t="str">
            <v>El Paso</v>
          </cell>
          <cell r="C122">
            <v>3989</v>
          </cell>
          <cell r="D122" t="str">
            <v>Colorado Springs City of</v>
          </cell>
          <cell r="E122">
            <v>492</v>
          </cell>
          <cell r="F122" t="str">
            <v>Martin Drake</v>
          </cell>
          <cell r="G122">
            <v>22</v>
          </cell>
          <cell r="H122" t="str">
            <v>5</v>
          </cell>
          <cell r="I122">
            <v>50</v>
          </cell>
          <cell r="J122">
            <v>47</v>
          </cell>
          <cell r="K122">
            <v>48</v>
          </cell>
          <cell r="M122" t="str">
            <v>ST</v>
          </cell>
          <cell r="N122" t="str">
            <v>BIT</v>
          </cell>
          <cell r="O122" t="str">
            <v>NG</v>
          </cell>
          <cell r="P122">
            <v>11</v>
          </cell>
          <cell r="Q122">
            <v>1962</v>
          </cell>
          <cell r="R122" t="str">
            <v>OP</v>
          </cell>
          <cell r="T122" t="str">
            <v>N</v>
          </cell>
        </row>
        <row r="123">
          <cell r="A123" t="str">
            <v>CO</v>
          </cell>
          <cell r="B123" t="str">
            <v>El Paso</v>
          </cell>
          <cell r="C123">
            <v>3989</v>
          </cell>
          <cell r="D123" t="str">
            <v>Colorado Springs City of</v>
          </cell>
          <cell r="E123">
            <v>492</v>
          </cell>
          <cell r="F123" t="str">
            <v>Martin Drake</v>
          </cell>
          <cell r="G123">
            <v>22</v>
          </cell>
          <cell r="H123" t="str">
            <v>6</v>
          </cell>
          <cell r="I123">
            <v>75</v>
          </cell>
          <cell r="J123">
            <v>77</v>
          </cell>
          <cell r="K123">
            <v>77</v>
          </cell>
          <cell r="M123" t="str">
            <v>ST</v>
          </cell>
          <cell r="N123" t="str">
            <v>BIT</v>
          </cell>
          <cell r="O123" t="str">
            <v>NG</v>
          </cell>
          <cell r="P123">
            <v>10</v>
          </cell>
          <cell r="Q123">
            <v>1968</v>
          </cell>
          <cell r="R123" t="str">
            <v>OP</v>
          </cell>
          <cell r="T123" t="str">
            <v>N</v>
          </cell>
        </row>
        <row r="124">
          <cell r="A124" t="str">
            <v>CO</v>
          </cell>
          <cell r="B124" t="str">
            <v>El Paso</v>
          </cell>
          <cell r="C124">
            <v>3989</v>
          </cell>
          <cell r="D124" t="str">
            <v>Colorado Springs City of</v>
          </cell>
          <cell r="E124">
            <v>492</v>
          </cell>
          <cell r="F124" t="str">
            <v>Martin Drake</v>
          </cell>
          <cell r="G124">
            <v>22</v>
          </cell>
          <cell r="H124" t="str">
            <v>7</v>
          </cell>
          <cell r="I124">
            <v>132</v>
          </cell>
          <cell r="J124">
            <v>131</v>
          </cell>
          <cell r="K124">
            <v>131</v>
          </cell>
          <cell r="M124" t="str">
            <v>ST</v>
          </cell>
          <cell r="N124" t="str">
            <v>BIT</v>
          </cell>
          <cell r="O124" t="str">
            <v>NG</v>
          </cell>
          <cell r="P124">
            <v>7</v>
          </cell>
          <cell r="Q124">
            <v>1974</v>
          </cell>
          <cell r="R124" t="str">
            <v>OP</v>
          </cell>
          <cell r="T124" t="str">
            <v>N</v>
          </cell>
        </row>
        <row r="125">
          <cell r="A125" t="str">
            <v>CO</v>
          </cell>
          <cell r="B125" t="str">
            <v>El Paso</v>
          </cell>
          <cell r="C125">
            <v>3989</v>
          </cell>
          <cell r="D125" t="str">
            <v>Colorado Springs City of</v>
          </cell>
          <cell r="E125">
            <v>8219</v>
          </cell>
          <cell r="F125" t="str">
            <v>Ray D Nixon</v>
          </cell>
          <cell r="G125">
            <v>22</v>
          </cell>
          <cell r="H125" t="str">
            <v>1</v>
          </cell>
          <cell r="I125">
            <v>207</v>
          </cell>
          <cell r="J125">
            <v>209</v>
          </cell>
          <cell r="K125">
            <v>209</v>
          </cell>
          <cell r="M125" t="str">
            <v>ST</v>
          </cell>
          <cell r="N125" t="str">
            <v>BIT</v>
          </cell>
          <cell r="P125">
            <v>4</v>
          </cell>
          <cell r="Q125">
            <v>1980</v>
          </cell>
          <cell r="R125" t="str">
            <v>OP</v>
          </cell>
          <cell r="T125" t="str">
            <v>N</v>
          </cell>
        </row>
        <row r="126">
          <cell r="A126" t="str">
            <v>CO</v>
          </cell>
          <cell r="B126" t="str">
            <v>Mesa</v>
          </cell>
          <cell r="C126">
            <v>15466</v>
          </cell>
          <cell r="D126" t="str">
            <v>Public Service Co of Colorado</v>
          </cell>
          <cell r="E126">
            <v>468</v>
          </cell>
          <cell r="F126" t="str">
            <v>Cameo</v>
          </cell>
          <cell r="G126">
            <v>22</v>
          </cell>
          <cell r="H126" t="str">
            <v>1</v>
          </cell>
          <cell r="I126">
            <v>22</v>
          </cell>
          <cell r="J126">
            <v>23.7</v>
          </cell>
          <cell r="K126">
            <v>23.7</v>
          </cell>
          <cell r="M126" t="str">
            <v>ST</v>
          </cell>
          <cell r="N126" t="str">
            <v>BIT</v>
          </cell>
          <cell r="O126" t="str">
            <v>NG</v>
          </cell>
          <cell r="P126">
            <v>0</v>
          </cell>
          <cell r="Q126">
            <v>1957</v>
          </cell>
          <cell r="R126" t="str">
            <v>OP</v>
          </cell>
          <cell r="T126" t="str">
            <v>N</v>
          </cell>
        </row>
        <row r="127">
          <cell r="A127" t="str">
            <v>CO</v>
          </cell>
          <cell r="B127" t="str">
            <v>Mesa</v>
          </cell>
          <cell r="C127">
            <v>15466</v>
          </cell>
          <cell r="D127" t="str">
            <v>Public Service Co of Colorado</v>
          </cell>
          <cell r="E127">
            <v>468</v>
          </cell>
          <cell r="F127" t="str">
            <v>Cameo</v>
          </cell>
          <cell r="G127">
            <v>22</v>
          </cell>
          <cell r="H127" t="str">
            <v>2</v>
          </cell>
          <cell r="I127">
            <v>44</v>
          </cell>
          <cell r="J127">
            <v>49</v>
          </cell>
          <cell r="K127">
            <v>49</v>
          </cell>
          <cell r="M127" t="str">
            <v>ST</v>
          </cell>
          <cell r="N127" t="str">
            <v>BIT</v>
          </cell>
          <cell r="O127" t="str">
            <v>NG</v>
          </cell>
          <cell r="P127">
            <v>0</v>
          </cell>
          <cell r="Q127">
            <v>1960</v>
          </cell>
          <cell r="R127" t="str">
            <v>OP</v>
          </cell>
          <cell r="T127" t="str">
            <v>N</v>
          </cell>
        </row>
        <row r="128">
          <cell r="A128" t="str">
            <v>CO</v>
          </cell>
          <cell r="B128" t="str">
            <v>Adams</v>
          </cell>
          <cell r="C128">
            <v>15466</v>
          </cell>
          <cell r="D128" t="str">
            <v>Public Service Co of Colorado</v>
          </cell>
          <cell r="E128">
            <v>469</v>
          </cell>
          <cell r="F128" t="str">
            <v>Cherokee</v>
          </cell>
          <cell r="G128">
            <v>22</v>
          </cell>
          <cell r="H128" t="str">
            <v>1</v>
          </cell>
          <cell r="I128">
            <v>125</v>
          </cell>
          <cell r="J128">
            <v>107</v>
          </cell>
          <cell r="K128">
            <v>107</v>
          </cell>
          <cell r="M128" t="str">
            <v>ST</v>
          </cell>
          <cell r="N128" t="str">
            <v>BIT</v>
          </cell>
          <cell r="O128" t="str">
            <v>NG</v>
          </cell>
          <cell r="P128">
            <v>0</v>
          </cell>
          <cell r="Q128">
            <v>1957</v>
          </cell>
          <cell r="R128" t="str">
            <v>OP</v>
          </cell>
          <cell r="T128" t="str">
            <v>N</v>
          </cell>
        </row>
        <row r="129">
          <cell r="A129" t="str">
            <v>CO</v>
          </cell>
          <cell r="B129" t="str">
            <v>Adams</v>
          </cell>
          <cell r="C129">
            <v>15466</v>
          </cell>
          <cell r="D129" t="str">
            <v>Public Service Co of Colorado</v>
          </cell>
          <cell r="E129">
            <v>469</v>
          </cell>
          <cell r="F129" t="str">
            <v>Cherokee</v>
          </cell>
          <cell r="G129">
            <v>22</v>
          </cell>
          <cell r="H129" t="str">
            <v>2</v>
          </cell>
          <cell r="I129">
            <v>125</v>
          </cell>
          <cell r="J129">
            <v>106</v>
          </cell>
          <cell r="K129">
            <v>106</v>
          </cell>
          <cell r="M129" t="str">
            <v>ST</v>
          </cell>
          <cell r="N129" t="str">
            <v>BIT</v>
          </cell>
          <cell r="O129" t="str">
            <v>NG</v>
          </cell>
          <cell r="P129">
            <v>0</v>
          </cell>
          <cell r="Q129">
            <v>1959</v>
          </cell>
          <cell r="R129" t="str">
            <v>OP</v>
          </cell>
          <cell r="T129" t="str">
            <v>N</v>
          </cell>
        </row>
        <row r="130">
          <cell r="A130" t="str">
            <v>CO</v>
          </cell>
          <cell r="B130" t="str">
            <v>Adams</v>
          </cell>
          <cell r="C130">
            <v>15466</v>
          </cell>
          <cell r="D130" t="str">
            <v>Public Service Co of Colorado</v>
          </cell>
          <cell r="E130">
            <v>469</v>
          </cell>
          <cell r="F130" t="str">
            <v>Cherokee</v>
          </cell>
          <cell r="G130">
            <v>22</v>
          </cell>
          <cell r="H130" t="str">
            <v>3</v>
          </cell>
          <cell r="I130">
            <v>170.4</v>
          </cell>
          <cell r="J130">
            <v>152</v>
          </cell>
          <cell r="K130">
            <v>152</v>
          </cell>
          <cell r="M130" t="str">
            <v>ST</v>
          </cell>
          <cell r="N130" t="str">
            <v>BIT</v>
          </cell>
          <cell r="O130" t="str">
            <v>NG</v>
          </cell>
          <cell r="P130">
            <v>0</v>
          </cell>
          <cell r="Q130">
            <v>1962</v>
          </cell>
          <cell r="R130" t="str">
            <v>OP</v>
          </cell>
          <cell r="T130" t="str">
            <v>N</v>
          </cell>
        </row>
        <row r="131">
          <cell r="A131" t="str">
            <v>CO</v>
          </cell>
          <cell r="B131" t="str">
            <v>Adams</v>
          </cell>
          <cell r="C131">
            <v>15466</v>
          </cell>
          <cell r="D131" t="str">
            <v>Public Service Co of Colorado</v>
          </cell>
          <cell r="E131">
            <v>469</v>
          </cell>
          <cell r="F131" t="str">
            <v>Cherokee</v>
          </cell>
          <cell r="G131">
            <v>22</v>
          </cell>
          <cell r="H131" t="str">
            <v>4</v>
          </cell>
          <cell r="I131">
            <v>380.8</v>
          </cell>
          <cell r="J131">
            <v>352</v>
          </cell>
          <cell r="K131">
            <v>352</v>
          </cell>
          <cell r="M131" t="str">
            <v>ST</v>
          </cell>
          <cell r="N131" t="str">
            <v>BIT</v>
          </cell>
          <cell r="O131" t="str">
            <v>NG</v>
          </cell>
          <cell r="P131">
            <v>0</v>
          </cell>
          <cell r="Q131">
            <v>1968</v>
          </cell>
          <cell r="R131" t="str">
            <v>OP</v>
          </cell>
          <cell r="T131" t="str">
            <v>N</v>
          </cell>
        </row>
        <row r="132">
          <cell r="A132" t="str">
            <v>CO</v>
          </cell>
          <cell r="B132" t="str">
            <v>Boulder</v>
          </cell>
          <cell r="C132">
            <v>15466</v>
          </cell>
          <cell r="D132" t="str">
            <v>Public Service Co of Colorado</v>
          </cell>
          <cell r="E132">
            <v>477</v>
          </cell>
          <cell r="F132" t="str">
            <v>Valmont</v>
          </cell>
          <cell r="G132">
            <v>22</v>
          </cell>
          <cell r="H132" t="str">
            <v>5</v>
          </cell>
          <cell r="I132">
            <v>191.7</v>
          </cell>
          <cell r="J132">
            <v>186</v>
          </cell>
          <cell r="K132">
            <v>186</v>
          </cell>
          <cell r="M132" t="str">
            <v>ST</v>
          </cell>
          <cell r="N132" t="str">
            <v>BIT</v>
          </cell>
          <cell r="O132" t="str">
            <v>NG</v>
          </cell>
          <cell r="P132">
            <v>0</v>
          </cell>
          <cell r="Q132">
            <v>1964</v>
          </cell>
          <cell r="R132" t="str">
            <v>OP</v>
          </cell>
          <cell r="T132" t="str">
            <v>N</v>
          </cell>
        </row>
        <row r="133">
          <cell r="A133" t="str">
            <v>CO</v>
          </cell>
          <cell r="B133" t="str">
            <v>Routt</v>
          </cell>
          <cell r="C133">
            <v>15466</v>
          </cell>
          <cell r="D133" t="str">
            <v>Public Service Co of Colorado</v>
          </cell>
          <cell r="E133">
            <v>525</v>
          </cell>
          <cell r="F133" t="str">
            <v>Hayden</v>
          </cell>
          <cell r="G133">
            <v>22</v>
          </cell>
          <cell r="H133" t="str">
            <v>1</v>
          </cell>
          <cell r="I133">
            <v>190</v>
          </cell>
          <cell r="J133">
            <v>184</v>
          </cell>
          <cell r="K133">
            <v>184</v>
          </cell>
          <cell r="M133" t="str">
            <v>ST</v>
          </cell>
          <cell r="N133" t="str">
            <v>BIT</v>
          </cell>
          <cell r="P133">
            <v>7</v>
          </cell>
          <cell r="Q133">
            <v>1965</v>
          </cell>
          <cell r="R133" t="str">
            <v>OP</v>
          </cell>
          <cell r="T133" t="str">
            <v>N</v>
          </cell>
        </row>
        <row r="134">
          <cell r="A134" t="str">
            <v>CO</v>
          </cell>
          <cell r="B134" t="str">
            <v>Routt</v>
          </cell>
          <cell r="C134">
            <v>15466</v>
          </cell>
          <cell r="D134" t="str">
            <v>Public Service Co of Colorado</v>
          </cell>
          <cell r="E134">
            <v>525</v>
          </cell>
          <cell r="F134" t="str">
            <v>Hayden</v>
          </cell>
          <cell r="G134">
            <v>22</v>
          </cell>
          <cell r="H134" t="str">
            <v>2</v>
          </cell>
          <cell r="I134">
            <v>275.39999999999998</v>
          </cell>
          <cell r="J134">
            <v>262</v>
          </cell>
          <cell r="K134">
            <v>262</v>
          </cell>
          <cell r="M134" t="str">
            <v>ST</v>
          </cell>
          <cell r="N134" t="str">
            <v>BIT</v>
          </cell>
          <cell r="P134">
            <v>9</v>
          </cell>
          <cell r="Q134">
            <v>1976</v>
          </cell>
          <cell r="R134" t="str">
            <v>OP</v>
          </cell>
          <cell r="T134" t="str">
            <v>N</v>
          </cell>
        </row>
        <row r="135">
          <cell r="A135" t="str">
            <v>CO</v>
          </cell>
          <cell r="B135" t="str">
            <v>Jefferson</v>
          </cell>
          <cell r="C135">
            <v>19173</v>
          </cell>
          <cell r="D135" t="str">
            <v>Trigen-Nations Energy Co</v>
          </cell>
          <cell r="E135">
            <v>10003</v>
          </cell>
          <cell r="F135" t="str">
            <v>Trigen Colorado Energy</v>
          </cell>
          <cell r="G135">
            <v>22</v>
          </cell>
          <cell r="H135" t="str">
            <v>GEN1</v>
          </cell>
          <cell r="I135">
            <v>7.5</v>
          </cell>
          <cell r="J135">
            <v>10</v>
          </cell>
          <cell r="K135">
            <v>10</v>
          </cell>
          <cell r="M135" t="str">
            <v>ST</v>
          </cell>
          <cell r="N135" t="str">
            <v>BIT</v>
          </cell>
          <cell r="O135" t="str">
            <v>NG</v>
          </cell>
          <cell r="P135">
            <v>9</v>
          </cell>
          <cell r="Q135">
            <v>1976</v>
          </cell>
          <cell r="R135" t="str">
            <v>OP</v>
          </cell>
          <cell r="T135" t="str">
            <v>Y</v>
          </cell>
        </row>
        <row r="136">
          <cell r="A136" t="str">
            <v>CO</v>
          </cell>
          <cell r="B136" t="str">
            <v>Jefferson</v>
          </cell>
          <cell r="C136">
            <v>19173</v>
          </cell>
          <cell r="D136" t="str">
            <v>Trigen-Nations Energy Co</v>
          </cell>
          <cell r="E136">
            <v>10003</v>
          </cell>
          <cell r="F136" t="str">
            <v>Trigen Colorado Energy</v>
          </cell>
          <cell r="G136">
            <v>22</v>
          </cell>
          <cell r="H136" t="str">
            <v>GEN2</v>
          </cell>
          <cell r="I136">
            <v>7.5</v>
          </cell>
          <cell r="J136">
            <v>10</v>
          </cell>
          <cell r="K136">
            <v>10</v>
          </cell>
          <cell r="M136" t="str">
            <v>ST</v>
          </cell>
          <cell r="N136" t="str">
            <v>BIT</v>
          </cell>
          <cell r="O136" t="str">
            <v>NG</v>
          </cell>
          <cell r="P136">
            <v>5</v>
          </cell>
          <cell r="Q136">
            <v>1977</v>
          </cell>
          <cell r="R136" t="str">
            <v>OP</v>
          </cell>
          <cell r="T136" t="str">
            <v>Y</v>
          </cell>
        </row>
        <row r="137">
          <cell r="A137" t="str">
            <v>CO</v>
          </cell>
          <cell r="B137" t="str">
            <v>Jefferson</v>
          </cell>
          <cell r="C137">
            <v>19173</v>
          </cell>
          <cell r="D137" t="str">
            <v>Trigen-Nations Energy Co</v>
          </cell>
          <cell r="E137">
            <v>10003</v>
          </cell>
          <cell r="F137" t="str">
            <v>Trigen Colorado Energy</v>
          </cell>
          <cell r="G137">
            <v>22</v>
          </cell>
          <cell r="H137" t="str">
            <v>GEN3</v>
          </cell>
          <cell r="I137">
            <v>20</v>
          </cell>
          <cell r="J137">
            <v>20</v>
          </cell>
          <cell r="K137">
            <v>20</v>
          </cell>
          <cell r="M137" t="str">
            <v>ST</v>
          </cell>
          <cell r="N137" t="str">
            <v>BIT</v>
          </cell>
          <cell r="O137" t="str">
            <v>NG</v>
          </cell>
          <cell r="P137">
            <v>6</v>
          </cell>
          <cell r="Q137">
            <v>1983</v>
          </cell>
          <cell r="R137" t="str">
            <v>OP</v>
          </cell>
          <cell r="T137" t="str">
            <v>Y</v>
          </cell>
        </row>
        <row r="138">
          <cell r="A138" t="str">
            <v>CO</v>
          </cell>
          <cell r="B138" t="str">
            <v>Jefferson</v>
          </cell>
          <cell r="C138">
            <v>19173</v>
          </cell>
          <cell r="D138" t="str">
            <v>Trigen-Nations Energy Co</v>
          </cell>
          <cell r="E138">
            <v>10003</v>
          </cell>
          <cell r="F138" t="str">
            <v>Trigen Colorado Energy</v>
          </cell>
          <cell r="G138">
            <v>22</v>
          </cell>
          <cell r="H138" t="str">
            <v>VBPT</v>
          </cell>
          <cell r="I138">
            <v>0.4</v>
          </cell>
          <cell r="J138">
            <v>0.4</v>
          </cell>
          <cell r="K138">
            <v>0.4</v>
          </cell>
          <cell r="M138" t="str">
            <v>ST</v>
          </cell>
          <cell r="N138" t="str">
            <v>BIT</v>
          </cell>
          <cell r="O138" t="str">
            <v>NG</v>
          </cell>
          <cell r="P138">
            <v>10</v>
          </cell>
          <cell r="Q138">
            <v>1997</v>
          </cell>
          <cell r="R138" t="str">
            <v>OP</v>
          </cell>
          <cell r="T138" t="str">
            <v>Y</v>
          </cell>
        </row>
        <row r="139">
          <cell r="A139" t="str">
            <v>CO</v>
          </cell>
          <cell r="B139" t="str">
            <v>Las Animas</v>
          </cell>
          <cell r="C139">
            <v>19204</v>
          </cell>
          <cell r="D139" t="str">
            <v>Trinidad City of</v>
          </cell>
          <cell r="E139">
            <v>511</v>
          </cell>
          <cell r="F139" t="str">
            <v>Trinidad</v>
          </cell>
          <cell r="G139">
            <v>22</v>
          </cell>
          <cell r="H139" t="str">
            <v>1</v>
          </cell>
          <cell r="I139">
            <v>3.7</v>
          </cell>
          <cell r="J139">
            <v>3.8</v>
          </cell>
          <cell r="K139">
            <v>3.8</v>
          </cell>
          <cell r="M139" t="str">
            <v>ST</v>
          </cell>
          <cell r="N139" t="str">
            <v>BIT</v>
          </cell>
          <cell r="P139">
            <v>5</v>
          </cell>
          <cell r="Q139">
            <v>1950</v>
          </cell>
          <cell r="R139" t="str">
            <v>OS</v>
          </cell>
          <cell r="T139" t="str">
            <v>N</v>
          </cell>
        </row>
        <row r="140">
          <cell r="A140" t="str">
            <v>CO</v>
          </cell>
          <cell r="B140" t="str">
            <v>Montrose</v>
          </cell>
          <cell r="C140">
            <v>30151</v>
          </cell>
          <cell r="D140" t="str">
            <v>Tri-State G &amp; T Assn Inc</v>
          </cell>
          <cell r="E140">
            <v>527</v>
          </cell>
          <cell r="F140" t="str">
            <v>Nucla</v>
          </cell>
          <cell r="G140">
            <v>22</v>
          </cell>
          <cell r="H140" t="str">
            <v>1</v>
          </cell>
          <cell r="I140">
            <v>11.5</v>
          </cell>
          <cell r="J140">
            <v>12</v>
          </cell>
          <cell r="K140">
            <v>12</v>
          </cell>
          <cell r="M140" t="str">
            <v>ST</v>
          </cell>
          <cell r="N140" t="str">
            <v>BIT</v>
          </cell>
          <cell r="P140">
            <v>11</v>
          </cell>
          <cell r="Q140">
            <v>1959</v>
          </cell>
          <cell r="R140" t="str">
            <v>OP</v>
          </cell>
          <cell r="T140" t="str">
            <v>N</v>
          </cell>
        </row>
        <row r="141">
          <cell r="A141" t="str">
            <v>CO</v>
          </cell>
          <cell r="B141" t="str">
            <v>Montrose</v>
          </cell>
          <cell r="C141">
            <v>30151</v>
          </cell>
          <cell r="D141" t="str">
            <v>Tri-State G &amp; T Assn Inc</v>
          </cell>
          <cell r="E141">
            <v>527</v>
          </cell>
          <cell r="F141" t="str">
            <v>Nucla</v>
          </cell>
          <cell r="G141">
            <v>22</v>
          </cell>
          <cell r="H141" t="str">
            <v>2</v>
          </cell>
          <cell r="I141">
            <v>11.5</v>
          </cell>
          <cell r="J141">
            <v>12</v>
          </cell>
          <cell r="K141">
            <v>12</v>
          </cell>
          <cell r="M141" t="str">
            <v>ST</v>
          </cell>
          <cell r="N141" t="str">
            <v>BIT</v>
          </cell>
          <cell r="P141">
            <v>11</v>
          </cell>
          <cell r="Q141">
            <v>1959</v>
          </cell>
          <cell r="R141" t="str">
            <v>OP</v>
          </cell>
          <cell r="T141" t="str">
            <v>N</v>
          </cell>
        </row>
        <row r="142">
          <cell r="A142" t="str">
            <v>CO</v>
          </cell>
          <cell r="B142" t="str">
            <v>Montrose</v>
          </cell>
          <cell r="C142">
            <v>30151</v>
          </cell>
          <cell r="D142" t="str">
            <v>Tri-State G &amp; T Assn Inc</v>
          </cell>
          <cell r="E142">
            <v>527</v>
          </cell>
          <cell r="F142" t="str">
            <v>Nucla</v>
          </cell>
          <cell r="G142">
            <v>22</v>
          </cell>
          <cell r="H142" t="str">
            <v>3</v>
          </cell>
          <cell r="I142">
            <v>11.5</v>
          </cell>
          <cell r="J142">
            <v>12</v>
          </cell>
          <cell r="K142">
            <v>12</v>
          </cell>
          <cell r="M142" t="str">
            <v>ST</v>
          </cell>
          <cell r="N142" t="str">
            <v>BIT</v>
          </cell>
          <cell r="P142">
            <v>11</v>
          </cell>
          <cell r="Q142">
            <v>1959</v>
          </cell>
          <cell r="R142" t="str">
            <v>OP</v>
          </cell>
          <cell r="T142" t="str">
            <v>N</v>
          </cell>
        </row>
        <row r="143">
          <cell r="A143" t="str">
            <v>CO</v>
          </cell>
          <cell r="B143" t="str">
            <v>Montrose</v>
          </cell>
          <cell r="C143">
            <v>30151</v>
          </cell>
          <cell r="D143" t="str">
            <v>Tri-State G &amp; T Assn Inc</v>
          </cell>
          <cell r="E143">
            <v>527</v>
          </cell>
          <cell r="F143" t="str">
            <v>Nucla</v>
          </cell>
          <cell r="G143">
            <v>22</v>
          </cell>
          <cell r="H143" t="str">
            <v>ST4</v>
          </cell>
          <cell r="I143">
            <v>79.3</v>
          </cell>
          <cell r="J143">
            <v>64</v>
          </cell>
          <cell r="K143">
            <v>64</v>
          </cell>
          <cell r="M143" t="str">
            <v>ST</v>
          </cell>
          <cell r="N143" t="str">
            <v>BIT</v>
          </cell>
          <cell r="P143">
            <v>1</v>
          </cell>
          <cell r="Q143">
            <v>1991</v>
          </cell>
          <cell r="R143" t="str">
            <v>OP</v>
          </cell>
          <cell r="T143" t="str">
            <v>N</v>
          </cell>
        </row>
        <row r="144">
          <cell r="A144" t="str">
            <v>CT</v>
          </cell>
          <cell r="B144" t="str">
            <v>New London</v>
          </cell>
          <cell r="C144">
            <v>42</v>
          </cell>
          <cell r="D144" t="str">
            <v>AES Thames LLC</v>
          </cell>
          <cell r="E144">
            <v>10675</v>
          </cell>
          <cell r="F144" t="str">
            <v>AES Thames</v>
          </cell>
          <cell r="G144">
            <v>22</v>
          </cell>
          <cell r="H144" t="str">
            <v>GEN1</v>
          </cell>
          <cell r="I144">
            <v>213.9</v>
          </cell>
          <cell r="J144">
            <v>181</v>
          </cell>
          <cell r="K144">
            <v>181</v>
          </cell>
          <cell r="M144" t="str">
            <v>ST</v>
          </cell>
          <cell r="N144" t="str">
            <v>BIT</v>
          </cell>
          <cell r="O144" t="str">
            <v>DFO</v>
          </cell>
          <cell r="P144">
            <v>11</v>
          </cell>
          <cell r="Q144">
            <v>1989</v>
          </cell>
          <cell r="R144" t="str">
            <v>OP</v>
          </cell>
          <cell r="S144">
            <v>0</v>
          </cell>
          <cell r="T144" t="str">
            <v>Y</v>
          </cell>
        </row>
        <row r="145">
          <cell r="A145" t="str">
            <v>DE</v>
          </cell>
          <cell r="B145" t="str">
            <v>New Castle</v>
          </cell>
          <cell r="C145">
            <v>4252</v>
          </cell>
          <cell r="D145" t="str">
            <v>Conectiv Delmarva Gen Inc</v>
          </cell>
          <cell r="E145">
            <v>593</v>
          </cell>
          <cell r="F145" t="str">
            <v>Edge Moor</v>
          </cell>
          <cell r="G145">
            <v>22</v>
          </cell>
          <cell r="H145" t="str">
            <v>3</v>
          </cell>
          <cell r="I145">
            <v>75</v>
          </cell>
          <cell r="J145">
            <v>86</v>
          </cell>
          <cell r="K145">
            <v>86</v>
          </cell>
          <cell r="M145" t="str">
            <v>ST</v>
          </cell>
          <cell r="N145" t="str">
            <v>BIT</v>
          </cell>
          <cell r="O145" t="str">
            <v>LFG</v>
          </cell>
          <cell r="P145">
            <v>12</v>
          </cell>
          <cell r="Q145">
            <v>1954</v>
          </cell>
          <cell r="R145" t="str">
            <v>OP</v>
          </cell>
          <cell r="T145" t="str">
            <v>Y</v>
          </cell>
        </row>
        <row r="146">
          <cell r="A146" t="str">
            <v>DE</v>
          </cell>
          <cell r="B146" t="str">
            <v>New Castle</v>
          </cell>
          <cell r="C146">
            <v>4252</v>
          </cell>
          <cell r="D146" t="str">
            <v>Conectiv Delmarva Gen Inc</v>
          </cell>
          <cell r="E146">
            <v>593</v>
          </cell>
          <cell r="F146" t="str">
            <v>Edge Moor</v>
          </cell>
          <cell r="G146">
            <v>22</v>
          </cell>
          <cell r="H146" t="str">
            <v>4</v>
          </cell>
          <cell r="I146">
            <v>176.8</v>
          </cell>
          <cell r="J146">
            <v>174</v>
          </cell>
          <cell r="K146">
            <v>174</v>
          </cell>
          <cell r="M146" t="str">
            <v>ST</v>
          </cell>
          <cell r="N146" t="str">
            <v>BIT</v>
          </cell>
          <cell r="O146" t="str">
            <v>LFG</v>
          </cell>
          <cell r="P146">
            <v>4</v>
          </cell>
          <cell r="Q146">
            <v>1966</v>
          </cell>
          <cell r="R146" t="str">
            <v>OP</v>
          </cell>
          <cell r="T146" t="str">
            <v>Y</v>
          </cell>
        </row>
        <row r="147">
          <cell r="A147" t="str">
            <v>DE</v>
          </cell>
          <cell r="B147" t="str">
            <v>Kent</v>
          </cell>
          <cell r="C147">
            <v>7860</v>
          </cell>
          <cell r="D147" t="str">
            <v>NRG Energy Center Dover LLC</v>
          </cell>
          <cell r="E147">
            <v>10030</v>
          </cell>
          <cell r="F147" t="str">
            <v>NRG Energy Center Dover</v>
          </cell>
          <cell r="G147">
            <v>22</v>
          </cell>
          <cell r="H147" t="str">
            <v>COG1</v>
          </cell>
          <cell r="I147">
            <v>18</v>
          </cell>
          <cell r="J147">
            <v>16</v>
          </cell>
          <cell r="K147">
            <v>16</v>
          </cell>
          <cell r="M147" t="str">
            <v>ST</v>
          </cell>
          <cell r="N147" t="str">
            <v>BIT</v>
          </cell>
          <cell r="O147" t="str">
            <v>NG</v>
          </cell>
          <cell r="P147">
            <v>5</v>
          </cell>
          <cell r="Q147">
            <v>1985</v>
          </cell>
          <cell r="R147" t="str">
            <v>OP</v>
          </cell>
          <cell r="T147" t="str">
            <v>Y</v>
          </cell>
        </row>
        <row r="148">
          <cell r="A148" t="str">
            <v>DE</v>
          </cell>
          <cell r="B148" t="str">
            <v>Sussex</v>
          </cell>
          <cell r="C148">
            <v>9332</v>
          </cell>
          <cell r="D148" t="str">
            <v>Indian River Operations Inc</v>
          </cell>
          <cell r="E148">
            <v>594</v>
          </cell>
          <cell r="F148" t="str">
            <v>Indian River Generating Station</v>
          </cell>
          <cell r="G148">
            <v>22</v>
          </cell>
          <cell r="H148" t="str">
            <v>1</v>
          </cell>
          <cell r="I148">
            <v>81.599999999999994</v>
          </cell>
          <cell r="J148">
            <v>90</v>
          </cell>
          <cell r="K148">
            <v>90</v>
          </cell>
          <cell r="M148" t="str">
            <v>ST</v>
          </cell>
          <cell r="N148" t="str">
            <v>BIT</v>
          </cell>
          <cell r="O148" t="str">
            <v>SUB</v>
          </cell>
          <cell r="P148">
            <v>10</v>
          </cell>
          <cell r="Q148">
            <v>1957</v>
          </cell>
          <cell r="R148" t="str">
            <v>OP</v>
          </cell>
          <cell r="T148" t="str">
            <v>Y</v>
          </cell>
        </row>
        <row r="149">
          <cell r="A149" t="str">
            <v>DE</v>
          </cell>
          <cell r="B149" t="str">
            <v>Sussex</v>
          </cell>
          <cell r="C149">
            <v>9332</v>
          </cell>
          <cell r="D149" t="str">
            <v>Indian River Operations Inc</v>
          </cell>
          <cell r="E149">
            <v>594</v>
          </cell>
          <cell r="F149" t="str">
            <v>Indian River Generating Station</v>
          </cell>
          <cell r="G149">
            <v>22</v>
          </cell>
          <cell r="H149" t="str">
            <v>2</v>
          </cell>
          <cell r="I149">
            <v>81.599999999999994</v>
          </cell>
          <cell r="J149">
            <v>89</v>
          </cell>
          <cell r="K149">
            <v>89</v>
          </cell>
          <cell r="M149" t="str">
            <v>ST</v>
          </cell>
          <cell r="N149" t="str">
            <v>BIT</v>
          </cell>
          <cell r="O149" t="str">
            <v>SUB</v>
          </cell>
          <cell r="P149">
            <v>11</v>
          </cell>
          <cell r="Q149">
            <v>1959</v>
          </cell>
          <cell r="R149" t="str">
            <v>OP</v>
          </cell>
          <cell r="T149" t="str">
            <v>Y</v>
          </cell>
        </row>
        <row r="150">
          <cell r="A150" t="str">
            <v>DE</v>
          </cell>
          <cell r="B150" t="str">
            <v>Sussex</v>
          </cell>
          <cell r="C150">
            <v>9332</v>
          </cell>
          <cell r="D150" t="str">
            <v>Indian River Operations Inc</v>
          </cell>
          <cell r="E150">
            <v>594</v>
          </cell>
          <cell r="F150" t="str">
            <v>Indian River Generating Station</v>
          </cell>
          <cell r="G150">
            <v>22</v>
          </cell>
          <cell r="H150" t="str">
            <v>3</v>
          </cell>
          <cell r="I150">
            <v>176.8</v>
          </cell>
          <cell r="J150">
            <v>165</v>
          </cell>
          <cell r="K150">
            <v>165</v>
          </cell>
          <cell r="M150" t="str">
            <v>ST</v>
          </cell>
          <cell r="N150" t="str">
            <v>BIT</v>
          </cell>
          <cell r="O150" t="str">
            <v>SUB</v>
          </cell>
          <cell r="P150">
            <v>3</v>
          </cell>
          <cell r="Q150">
            <v>1970</v>
          </cell>
          <cell r="R150" t="str">
            <v>OP</v>
          </cell>
          <cell r="T150" t="str">
            <v>Y</v>
          </cell>
        </row>
        <row r="151">
          <cell r="A151" t="str">
            <v>DE</v>
          </cell>
          <cell r="B151" t="str">
            <v>Sussex</v>
          </cell>
          <cell r="C151">
            <v>9332</v>
          </cell>
          <cell r="D151" t="str">
            <v>Indian River Operations Inc</v>
          </cell>
          <cell r="E151">
            <v>594</v>
          </cell>
          <cell r="F151" t="str">
            <v>Indian River Generating Station</v>
          </cell>
          <cell r="G151">
            <v>22</v>
          </cell>
          <cell r="H151" t="str">
            <v>4</v>
          </cell>
          <cell r="I151">
            <v>442.4</v>
          </cell>
          <cell r="J151">
            <v>436</v>
          </cell>
          <cell r="K151">
            <v>436</v>
          </cell>
          <cell r="M151" t="str">
            <v>ST</v>
          </cell>
          <cell r="N151" t="str">
            <v>BIT</v>
          </cell>
          <cell r="O151" t="str">
            <v>DFO</v>
          </cell>
          <cell r="P151">
            <v>10</v>
          </cell>
          <cell r="Q151">
            <v>1980</v>
          </cell>
          <cell r="R151" t="str">
            <v>OP</v>
          </cell>
          <cell r="T151" t="str">
            <v>Y</v>
          </cell>
        </row>
        <row r="152">
          <cell r="A152" t="str">
            <v>DE</v>
          </cell>
          <cell r="B152" t="str">
            <v>Sussex</v>
          </cell>
          <cell r="C152">
            <v>50006</v>
          </cell>
          <cell r="D152" t="str">
            <v>Invista</v>
          </cell>
          <cell r="E152">
            <v>10793</v>
          </cell>
          <cell r="F152" t="str">
            <v>Seaford Delaware Plant</v>
          </cell>
          <cell r="G152">
            <v>314</v>
          </cell>
          <cell r="H152" t="str">
            <v>GEN1</v>
          </cell>
          <cell r="I152">
            <v>10</v>
          </cell>
          <cell r="J152">
            <v>9</v>
          </cell>
          <cell r="K152">
            <v>9</v>
          </cell>
          <cell r="M152" t="str">
            <v>ST</v>
          </cell>
          <cell r="N152" t="str">
            <v>BIT</v>
          </cell>
          <cell r="O152" t="str">
            <v>RFO</v>
          </cell>
          <cell r="P152">
            <v>1</v>
          </cell>
          <cell r="Q152">
            <v>1939</v>
          </cell>
          <cell r="R152" t="str">
            <v>OP</v>
          </cell>
          <cell r="S152">
            <v>0</v>
          </cell>
          <cell r="T152" t="str">
            <v>Y</v>
          </cell>
        </row>
        <row r="153">
          <cell r="A153" t="str">
            <v>DE</v>
          </cell>
          <cell r="B153" t="str">
            <v>Sussex</v>
          </cell>
          <cell r="C153">
            <v>50006</v>
          </cell>
          <cell r="D153" t="str">
            <v>Invista</v>
          </cell>
          <cell r="E153">
            <v>10793</v>
          </cell>
          <cell r="F153" t="str">
            <v>Seaford Delaware Plant</v>
          </cell>
          <cell r="G153">
            <v>314</v>
          </cell>
          <cell r="H153" t="str">
            <v>GEN2</v>
          </cell>
          <cell r="I153">
            <v>10</v>
          </cell>
          <cell r="J153">
            <v>9</v>
          </cell>
          <cell r="K153">
            <v>9</v>
          </cell>
          <cell r="M153" t="str">
            <v>ST</v>
          </cell>
          <cell r="N153" t="str">
            <v>BIT</v>
          </cell>
          <cell r="O153" t="str">
            <v>RFO</v>
          </cell>
          <cell r="P153">
            <v>1</v>
          </cell>
          <cell r="Q153">
            <v>1939</v>
          </cell>
          <cell r="R153" t="str">
            <v>OP</v>
          </cell>
          <cell r="S153">
            <v>0</v>
          </cell>
          <cell r="T153" t="str">
            <v>Y</v>
          </cell>
        </row>
        <row r="154">
          <cell r="A154" t="str">
            <v>DE</v>
          </cell>
          <cell r="B154" t="str">
            <v>Sussex</v>
          </cell>
          <cell r="C154">
            <v>50006</v>
          </cell>
          <cell r="D154" t="str">
            <v>Invista</v>
          </cell>
          <cell r="E154">
            <v>10793</v>
          </cell>
          <cell r="F154" t="str">
            <v>Seaford Delaware Plant</v>
          </cell>
          <cell r="G154">
            <v>314</v>
          </cell>
          <cell r="H154" t="str">
            <v>GEN3</v>
          </cell>
          <cell r="I154">
            <v>10</v>
          </cell>
          <cell r="J154">
            <v>9</v>
          </cell>
          <cell r="K154">
            <v>9</v>
          </cell>
          <cell r="M154" t="str">
            <v>ST</v>
          </cell>
          <cell r="N154" t="str">
            <v>BIT</v>
          </cell>
          <cell r="O154" t="str">
            <v>RFO</v>
          </cell>
          <cell r="P154">
            <v>1</v>
          </cell>
          <cell r="Q154">
            <v>1939</v>
          </cell>
          <cell r="R154" t="str">
            <v>OP</v>
          </cell>
          <cell r="S154">
            <v>0</v>
          </cell>
          <cell r="T154" t="str">
            <v>Y</v>
          </cell>
        </row>
        <row r="155">
          <cell r="A155" t="str">
            <v>FL</v>
          </cell>
          <cell r="B155" t="str">
            <v>Hernando</v>
          </cell>
          <cell r="C155">
            <v>3303</v>
          </cell>
          <cell r="D155" t="str">
            <v>Central Power &amp; Lime Inc</v>
          </cell>
          <cell r="E155">
            <v>10333</v>
          </cell>
          <cell r="F155" t="str">
            <v>Central Power &amp; Lime</v>
          </cell>
          <cell r="G155">
            <v>22</v>
          </cell>
          <cell r="H155" t="str">
            <v>GEN1</v>
          </cell>
          <cell r="I155">
            <v>125</v>
          </cell>
          <cell r="J155">
            <v>139</v>
          </cell>
          <cell r="K155">
            <v>143</v>
          </cell>
          <cell r="M155" t="str">
            <v>ST</v>
          </cell>
          <cell r="N155" t="str">
            <v>BIT</v>
          </cell>
          <cell r="O155" t="str">
            <v>DFO</v>
          </cell>
          <cell r="P155">
            <v>6</v>
          </cell>
          <cell r="Q155">
            <v>1988</v>
          </cell>
          <cell r="R155" t="str">
            <v>OP</v>
          </cell>
          <cell r="S155">
            <v>0</v>
          </cell>
          <cell r="T155" t="str">
            <v>Y</v>
          </cell>
        </row>
        <row r="156">
          <cell r="A156" t="str">
            <v>FL</v>
          </cell>
          <cell r="B156" t="str">
            <v>Citrus</v>
          </cell>
          <cell r="C156">
            <v>6455</v>
          </cell>
          <cell r="D156" t="str">
            <v>Progress Energy Florida Inc</v>
          </cell>
          <cell r="E156">
            <v>628</v>
          </cell>
          <cell r="F156" t="str">
            <v>Crystal River</v>
          </cell>
          <cell r="G156">
            <v>22</v>
          </cell>
          <cell r="H156" t="str">
            <v>1</v>
          </cell>
          <cell r="I156">
            <v>440.5</v>
          </cell>
          <cell r="J156">
            <v>379</v>
          </cell>
          <cell r="K156">
            <v>383</v>
          </cell>
          <cell r="M156" t="str">
            <v>ST</v>
          </cell>
          <cell r="N156" t="str">
            <v>BIT</v>
          </cell>
          <cell r="P156">
            <v>10</v>
          </cell>
          <cell r="Q156">
            <v>1966</v>
          </cell>
          <cell r="R156" t="str">
            <v>OP</v>
          </cell>
          <cell r="S156">
            <v>0</v>
          </cell>
          <cell r="T156" t="str">
            <v>N</v>
          </cell>
        </row>
        <row r="157">
          <cell r="A157" t="str">
            <v>FL</v>
          </cell>
          <cell r="B157" t="str">
            <v>Citrus</v>
          </cell>
          <cell r="C157">
            <v>6455</v>
          </cell>
          <cell r="D157" t="str">
            <v>Progress Energy Florida Inc</v>
          </cell>
          <cell r="E157">
            <v>628</v>
          </cell>
          <cell r="F157" t="str">
            <v>Crystal River</v>
          </cell>
          <cell r="G157">
            <v>22</v>
          </cell>
          <cell r="H157" t="str">
            <v>2</v>
          </cell>
          <cell r="I157">
            <v>523.79999999999995</v>
          </cell>
          <cell r="J157">
            <v>486</v>
          </cell>
          <cell r="K157">
            <v>491</v>
          </cell>
          <cell r="M157" t="str">
            <v>ST</v>
          </cell>
          <cell r="N157" t="str">
            <v>BIT</v>
          </cell>
          <cell r="P157">
            <v>11</v>
          </cell>
          <cell r="Q157">
            <v>1969</v>
          </cell>
          <cell r="R157" t="str">
            <v>OP</v>
          </cell>
          <cell r="S157">
            <v>0</v>
          </cell>
          <cell r="T157" t="str">
            <v>N</v>
          </cell>
        </row>
        <row r="158">
          <cell r="A158" t="str">
            <v>FL</v>
          </cell>
          <cell r="B158" t="str">
            <v>Citrus</v>
          </cell>
          <cell r="C158">
            <v>6455</v>
          </cell>
          <cell r="D158" t="str">
            <v>Progress Energy Florida Inc</v>
          </cell>
          <cell r="E158">
            <v>628</v>
          </cell>
          <cell r="F158" t="str">
            <v>Crystal River</v>
          </cell>
          <cell r="G158">
            <v>22</v>
          </cell>
          <cell r="H158" t="str">
            <v>5</v>
          </cell>
          <cell r="I158">
            <v>739.2</v>
          </cell>
          <cell r="J158">
            <v>717</v>
          </cell>
          <cell r="K158">
            <v>732</v>
          </cell>
          <cell r="M158" t="str">
            <v>ST</v>
          </cell>
          <cell r="N158" t="str">
            <v>BIT</v>
          </cell>
          <cell r="P158">
            <v>10</v>
          </cell>
          <cell r="Q158">
            <v>1984</v>
          </cell>
          <cell r="R158" t="str">
            <v>OP</v>
          </cell>
          <cell r="S158">
            <v>0</v>
          </cell>
          <cell r="T158" t="str">
            <v>N</v>
          </cell>
        </row>
        <row r="159">
          <cell r="A159" t="str">
            <v>FL</v>
          </cell>
          <cell r="B159" t="str">
            <v>Citrus</v>
          </cell>
          <cell r="C159">
            <v>6455</v>
          </cell>
          <cell r="D159" t="str">
            <v>Progress Energy Florida Inc</v>
          </cell>
          <cell r="E159">
            <v>628</v>
          </cell>
          <cell r="F159" t="str">
            <v>Crystal River</v>
          </cell>
          <cell r="G159">
            <v>22</v>
          </cell>
          <cell r="H159" t="str">
            <v>ST4</v>
          </cell>
          <cell r="I159">
            <v>739.2</v>
          </cell>
          <cell r="J159">
            <v>720</v>
          </cell>
          <cell r="K159">
            <v>735</v>
          </cell>
          <cell r="M159" t="str">
            <v>ST</v>
          </cell>
          <cell r="N159" t="str">
            <v>BIT</v>
          </cell>
          <cell r="P159">
            <v>12</v>
          </cell>
          <cell r="Q159">
            <v>1982</v>
          </cell>
          <cell r="R159" t="str">
            <v>OP</v>
          </cell>
          <cell r="S159">
            <v>0</v>
          </cell>
          <cell r="T159" t="str">
            <v>N</v>
          </cell>
        </row>
        <row r="160">
          <cell r="A160" t="str">
            <v>FL</v>
          </cell>
          <cell r="B160" t="str">
            <v>Alachua</v>
          </cell>
          <cell r="C160">
            <v>6909</v>
          </cell>
          <cell r="D160" t="str">
            <v>Gainesville Regional Utilities</v>
          </cell>
          <cell r="E160">
            <v>663</v>
          </cell>
          <cell r="F160" t="str">
            <v>Deerhaven Generating Station</v>
          </cell>
          <cell r="G160">
            <v>22</v>
          </cell>
          <cell r="H160" t="str">
            <v>2</v>
          </cell>
          <cell r="I160">
            <v>250.7</v>
          </cell>
          <cell r="J160">
            <v>228</v>
          </cell>
          <cell r="K160">
            <v>228</v>
          </cell>
          <cell r="M160" t="str">
            <v>ST</v>
          </cell>
          <cell r="N160" t="str">
            <v>BIT</v>
          </cell>
          <cell r="P160">
            <v>10</v>
          </cell>
          <cell r="Q160">
            <v>1981</v>
          </cell>
          <cell r="R160" t="str">
            <v>OP</v>
          </cell>
          <cell r="S160">
            <v>0</v>
          </cell>
          <cell r="T160" t="str">
            <v>N</v>
          </cell>
        </row>
        <row r="161">
          <cell r="A161" t="str">
            <v>FL</v>
          </cell>
          <cell r="B161" t="str">
            <v>Escambia</v>
          </cell>
          <cell r="C161">
            <v>7801</v>
          </cell>
          <cell r="D161" t="str">
            <v>Gulf Power Co</v>
          </cell>
          <cell r="E161">
            <v>641</v>
          </cell>
          <cell r="F161" t="str">
            <v>Crist</v>
          </cell>
          <cell r="G161">
            <v>22</v>
          </cell>
          <cell r="H161" t="str">
            <v>4</v>
          </cell>
          <cell r="I161">
            <v>93.7</v>
          </cell>
          <cell r="J161">
            <v>78</v>
          </cell>
          <cell r="K161">
            <v>78</v>
          </cell>
          <cell r="M161" t="str">
            <v>ST</v>
          </cell>
          <cell r="N161" t="str">
            <v>BIT</v>
          </cell>
          <cell r="O161" t="str">
            <v>NG</v>
          </cell>
          <cell r="P161">
            <v>7</v>
          </cell>
          <cell r="Q161">
            <v>1959</v>
          </cell>
          <cell r="R161" t="str">
            <v>OP</v>
          </cell>
          <cell r="T161" t="str">
            <v>N</v>
          </cell>
        </row>
        <row r="162">
          <cell r="A162" t="str">
            <v>FL</v>
          </cell>
          <cell r="B162" t="str">
            <v>Escambia</v>
          </cell>
          <cell r="C162">
            <v>7801</v>
          </cell>
          <cell r="D162" t="str">
            <v>Gulf Power Co</v>
          </cell>
          <cell r="E162">
            <v>641</v>
          </cell>
          <cell r="F162" t="str">
            <v>Crist</v>
          </cell>
          <cell r="G162">
            <v>22</v>
          </cell>
          <cell r="H162" t="str">
            <v>5</v>
          </cell>
          <cell r="I162">
            <v>93.7</v>
          </cell>
          <cell r="J162">
            <v>80</v>
          </cell>
          <cell r="K162">
            <v>80</v>
          </cell>
          <cell r="M162" t="str">
            <v>ST</v>
          </cell>
          <cell r="N162" t="str">
            <v>BIT</v>
          </cell>
          <cell r="O162" t="str">
            <v>NG</v>
          </cell>
          <cell r="P162">
            <v>6</v>
          </cell>
          <cell r="Q162">
            <v>1961</v>
          </cell>
          <cell r="R162" t="str">
            <v>OP</v>
          </cell>
          <cell r="T162" t="str">
            <v>N</v>
          </cell>
        </row>
        <row r="163">
          <cell r="A163" t="str">
            <v>FL</v>
          </cell>
          <cell r="B163" t="str">
            <v>Escambia</v>
          </cell>
          <cell r="C163">
            <v>7801</v>
          </cell>
          <cell r="D163" t="str">
            <v>Gulf Power Co</v>
          </cell>
          <cell r="E163">
            <v>641</v>
          </cell>
          <cell r="F163" t="str">
            <v>Crist</v>
          </cell>
          <cell r="G163">
            <v>22</v>
          </cell>
          <cell r="H163" t="str">
            <v>6</v>
          </cell>
          <cell r="I163">
            <v>369.7</v>
          </cell>
          <cell r="J163">
            <v>302</v>
          </cell>
          <cell r="K163">
            <v>302</v>
          </cell>
          <cell r="M163" t="str">
            <v>ST</v>
          </cell>
          <cell r="N163" t="str">
            <v>BIT</v>
          </cell>
          <cell r="O163" t="str">
            <v>NG</v>
          </cell>
          <cell r="P163">
            <v>5</v>
          </cell>
          <cell r="Q163">
            <v>1970</v>
          </cell>
          <cell r="R163" t="str">
            <v>OP</v>
          </cell>
          <cell r="T163" t="str">
            <v>N</v>
          </cell>
        </row>
        <row r="164">
          <cell r="A164" t="str">
            <v>FL</v>
          </cell>
          <cell r="B164" t="str">
            <v>Escambia</v>
          </cell>
          <cell r="C164">
            <v>7801</v>
          </cell>
          <cell r="D164" t="str">
            <v>Gulf Power Co</v>
          </cell>
          <cell r="E164">
            <v>641</v>
          </cell>
          <cell r="F164" t="str">
            <v>Crist</v>
          </cell>
          <cell r="G164">
            <v>22</v>
          </cell>
          <cell r="H164" t="str">
            <v>7</v>
          </cell>
          <cell r="I164">
            <v>578</v>
          </cell>
          <cell r="J164">
            <v>477</v>
          </cell>
          <cell r="K164">
            <v>477</v>
          </cell>
          <cell r="M164" t="str">
            <v>ST</v>
          </cell>
          <cell r="N164" t="str">
            <v>BIT</v>
          </cell>
          <cell r="O164" t="str">
            <v>NG</v>
          </cell>
          <cell r="P164">
            <v>8</v>
          </cell>
          <cell r="Q164">
            <v>1973</v>
          </cell>
          <cell r="R164" t="str">
            <v>OP</v>
          </cell>
          <cell r="T164" t="str">
            <v>N</v>
          </cell>
        </row>
        <row r="165">
          <cell r="A165" t="str">
            <v>FL</v>
          </cell>
          <cell r="B165" t="str">
            <v>Jackson</v>
          </cell>
          <cell r="C165">
            <v>7801</v>
          </cell>
          <cell r="D165" t="str">
            <v>Gulf Power Co</v>
          </cell>
          <cell r="E165">
            <v>642</v>
          </cell>
          <cell r="F165" t="str">
            <v>Scholz</v>
          </cell>
          <cell r="G165">
            <v>22</v>
          </cell>
          <cell r="H165" t="str">
            <v>1</v>
          </cell>
          <cell r="I165">
            <v>49</v>
          </cell>
          <cell r="J165">
            <v>46</v>
          </cell>
          <cell r="K165">
            <v>46</v>
          </cell>
          <cell r="M165" t="str">
            <v>ST</v>
          </cell>
          <cell r="N165" t="str">
            <v>BIT</v>
          </cell>
          <cell r="P165">
            <v>3</v>
          </cell>
          <cell r="Q165">
            <v>1953</v>
          </cell>
          <cell r="R165" t="str">
            <v>OP</v>
          </cell>
          <cell r="T165" t="str">
            <v>N</v>
          </cell>
        </row>
        <row r="166">
          <cell r="A166" t="str">
            <v>FL</v>
          </cell>
          <cell r="B166" t="str">
            <v>Jackson</v>
          </cell>
          <cell r="C166">
            <v>7801</v>
          </cell>
          <cell r="D166" t="str">
            <v>Gulf Power Co</v>
          </cell>
          <cell r="E166">
            <v>642</v>
          </cell>
          <cell r="F166" t="str">
            <v>Scholz</v>
          </cell>
          <cell r="G166">
            <v>22</v>
          </cell>
          <cell r="H166" t="str">
            <v>2</v>
          </cell>
          <cell r="I166">
            <v>49</v>
          </cell>
          <cell r="J166">
            <v>46</v>
          </cell>
          <cell r="K166">
            <v>46</v>
          </cell>
          <cell r="M166" t="str">
            <v>ST</v>
          </cell>
          <cell r="N166" t="str">
            <v>BIT</v>
          </cell>
          <cell r="P166">
            <v>10</v>
          </cell>
          <cell r="Q166">
            <v>1953</v>
          </cell>
          <cell r="R166" t="str">
            <v>OP</v>
          </cell>
          <cell r="T166" t="str">
            <v>N</v>
          </cell>
        </row>
        <row r="167">
          <cell r="A167" t="str">
            <v>FL</v>
          </cell>
          <cell r="B167" t="str">
            <v>Bay</v>
          </cell>
          <cell r="C167">
            <v>7801</v>
          </cell>
          <cell r="D167" t="str">
            <v>Gulf Power Co</v>
          </cell>
          <cell r="E167">
            <v>643</v>
          </cell>
          <cell r="F167" t="str">
            <v>Lansing Smith</v>
          </cell>
          <cell r="G167">
            <v>22</v>
          </cell>
          <cell r="H167" t="str">
            <v>1</v>
          </cell>
          <cell r="I167">
            <v>149.6</v>
          </cell>
          <cell r="J167">
            <v>162</v>
          </cell>
          <cell r="K167">
            <v>162</v>
          </cell>
          <cell r="M167" t="str">
            <v>ST</v>
          </cell>
          <cell r="N167" t="str">
            <v>BIT</v>
          </cell>
          <cell r="P167">
            <v>6</v>
          </cell>
          <cell r="Q167">
            <v>1965</v>
          </cell>
          <cell r="R167" t="str">
            <v>OP</v>
          </cell>
          <cell r="T167" t="str">
            <v>N</v>
          </cell>
        </row>
        <row r="168">
          <cell r="A168" t="str">
            <v>FL</v>
          </cell>
          <cell r="B168" t="str">
            <v>Bay</v>
          </cell>
          <cell r="C168">
            <v>7801</v>
          </cell>
          <cell r="D168" t="str">
            <v>Gulf Power Co</v>
          </cell>
          <cell r="E168">
            <v>643</v>
          </cell>
          <cell r="F168" t="str">
            <v>Lansing Smith</v>
          </cell>
          <cell r="G168">
            <v>22</v>
          </cell>
          <cell r="H168" t="str">
            <v>2</v>
          </cell>
          <cell r="I168">
            <v>190.4</v>
          </cell>
          <cell r="J168">
            <v>189</v>
          </cell>
          <cell r="K168">
            <v>189</v>
          </cell>
          <cell r="M168" t="str">
            <v>ST</v>
          </cell>
          <cell r="N168" t="str">
            <v>BIT</v>
          </cell>
          <cell r="P168">
            <v>6</v>
          </cell>
          <cell r="Q168">
            <v>1967</v>
          </cell>
          <cell r="R168" t="str">
            <v>OP</v>
          </cell>
          <cell r="T168" t="str">
            <v>N</v>
          </cell>
        </row>
        <row r="169">
          <cell r="A169" t="str">
            <v>FL</v>
          </cell>
          <cell r="B169" t="str">
            <v>Duval</v>
          </cell>
          <cell r="C169">
            <v>9617</v>
          </cell>
          <cell r="D169" t="str">
            <v>JEA</v>
          </cell>
          <cell r="E169">
            <v>207</v>
          </cell>
          <cell r="F169" t="str">
            <v>St Johns River Power Park</v>
          </cell>
          <cell r="G169">
            <v>22</v>
          </cell>
          <cell r="H169" t="str">
            <v>1</v>
          </cell>
          <cell r="I169">
            <v>679</v>
          </cell>
          <cell r="J169">
            <v>626</v>
          </cell>
          <cell r="K169">
            <v>638</v>
          </cell>
          <cell r="M169" t="str">
            <v>ST</v>
          </cell>
          <cell r="N169" t="str">
            <v>BIT</v>
          </cell>
          <cell r="O169" t="str">
            <v>SC</v>
          </cell>
          <cell r="P169">
            <v>4</v>
          </cell>
          <cell r="Q169">
            <v>1987</v>
          </cell>
          <cell r="R169" t="str">
            <v>OP</v>
          </cell>
          <cell r="T169" t="str">
            <v>N</v>
          </cell>
        </row>
        <row r="170">
          <cell r="A170" t="str">
            <v>FL</v>
          </cell>
          <cell r="B170" t="str">
            <v>Duval</v>
          </cell>
          <cell r="C170">
            <v>9617</v>
          </cell>
          <cell r="D170" t="str">
            <v>JEA</v>
          </cell>
          <cell r="E170">
            <v>207</v>
          </cell>
          <cell r="F170" t="str">
            <v>St Johns River Power Park</v>
          </cell>
          <cell r="G170">
            <v>22</v>
          </cell>
          <cell r="H170" t="str">
            <v>2</v>
          </cell>
          <cell r="I170">
            <v>679</v>
          </cell>
          <cell r="J170">
            <v>626</v>
          </cell>
          <cell r="K170">
            <v>638</v>
          </cell>
          <cell r="M170" t="str">
            <v>ST</v>
          </cell>
          <cell r="N170" t="str">
            <v>BIT</v>
          </cell>
          <cell r="O170" t="str">
            <v>SC</v>
          </cell>
          <cell r="P170">
            <v>7</v>
          </cell>
          <cell r="Q170">
            <v>1988</v>
          </cell>
          <cell r="R170" t="str">
            <v>OP</v>
          </cell>
          <cell r="T170" t="str">
            <v>N</v>
          </cell>
        </row>
        <row r="171">
          <cell r="A171" t="str">
            <v>FL</v>
          </cell>
          <cell r="B171" t="str">
            <v>Nassau</v>
          </cell>
          <cell r="C171">
            <v>9686</v>
          </cell>
          <cell r="D171" t="str">
            <v>Jefferson Smurfit Corp</v>
          </cell>
          <cell r="E171">
            <v>10202</v>
          </cell>
          <cell r="F171" t="str">
            <v>Jefferson Smurfit Fernandina Beach</v>
          </cell>
          <cell r="G171">
            <v>32213</v>
          </cell>
          <cell r="H171" t="str">
            <v>GEN6</v>
          </cell>
          <cell r="I171">
            <v>74.400000000000006</v>
          </cell>
          <cell r="J171">
            <v>50</v>
          </cell>
          <cell r="K171">
            <v>50</v>
          </cell>
          <cell r="M171" t="str">
            <v>ST</v>
          </cell>
          <cell r="N171" t="str">
            <v>BIT</v>
          </cell>
          <cell r="O171" t="str">
            <v>RFO</v>
          </cell>
          <cell r="P171">
            <v>9</v>
          </cell>
          <cell r="Q171">
            <v>1982</v>
          </cell>
          <cell r="R171" t="str">
            <v>OP</v>
          </cell>
          <cell r="T171" t="str">
            <v>Y</v>
          </cell>
        </row>
        <row r="172">
          <cell r="A172" t="str">
            <v>FL</v>
          </cell>
          <cell r="B172" t="str">
            <v>Polk</v>
          </cell>
          <cell r="C172">
            <v>10623</v>
          </cell>
          <cell r="D172" t="str">
            <v>Lakeland City of</v>
          </cell>
          <cell r="E172">
            <v>676</v>
          </cell>
          <cell r="F172" t="str">
            <v>C D McIntosh Jr</v>
          </cell>
          <cell r="G172">
            <v>22</v>
          </cell>
          <cell r="H172" t="str">
            <v>3</v>
          </cell>
          <cell r="I172">
            <v>363.8</v>
          </cell>
          <cell r="J172">
            <v>342</v>
          </cell>
          <cell r="K172">
            <v>342</v>
          </cell>
          <cell r="M172" t="str">
            <v>ST</v>
          </cell>
          <cell r="N172" t="str">
            <v>BIT</v>
          </cell>
          <cell r="O172" t="str">
            <v>PC</v>
          </cell>
          <cell r="P172">
            <v>9</v>
          </cell>
          <cell r="Q172">
            <v>1982</v>
          </cell>
          <cell r="R172" t="str">
            <v>OP</v>
          </cell>
          <cell r="S172">
            <v>0</v>
          </cell>
          <cell r="T172" t="str">
            <v>N</v>
          </cell>
        </row>
        <row r="173">
          <cell r="A173" t="str">
            <v>FL</v>
          </cell>
          <cell r="B173" t="str">
            <v>Orange</v>
          </cell>
          <cell r="C173">
            <v>14610</v>
          </cell>
          <cell r="D173" t="str">
            <v>Orlando Utilities Comm</v>
          </cell>
          <cell r="E173">
            <v>564</v>
          </cell>
          <cell r="F173" t="str">
            <v>Stanton Energy Center</v>
          </cell>
          <cell r="G173">
            <v>22</v>
          </cell>
          <cell r="H173" t="str">
            <v>1</v>
          </cell>
          <cell r="I173">
            <v>464.5</v>
          </cell>
          <cell r="J173">
            <v>440</v>
          </cell>
          <cell r="K173">
            <v>443</v>
          </cell>
          <cell r="M173" t="str">
            <v>ST</v>
          </cell>
          <cell r="N173" t="str">
            <v>BIT</v>
          </cell>
          <cell r="P173">
            <v>7</v>
          </cell>
          <cell r="Q173">
            <v>1987</v>
          </cell>
          <cell r="R173" t="str">
            <v>OP</v>
          </cell>
          <cell r="T173" t="str">
            <v>N</v>
          </cell>
        </row>
        <row r="174">
          <cell r="A174" t="str">
            <v>FL</v>
          </cell>
          <cell r="B174" t="str">
            <v>Orange</v>
          </cell>
          <cell r="C174">
            <v>14610</v>
          </cell>
          <cell r="D174" t="str">
            <v>Orlando Utilities Comm</v>
          </cell>
          <cell r="E174">
            <v>564</v>
          </cell>
          <cell r="F174" t="str">
            <v>Stanton Energy Center</v>
          </cell>
          <cell r="G174">
            <v>22</v>
          </cell>
          <cell r="H174" t="str">
            <v>2</v>
          </cell>
          <cell r="I174">
            <v>464.5</v>
          </cell>
          <cell r="J174">
            <v>446</v>
          </cell>
          <cell r="K174">
            <v>446</v>
          </cell>
          <cell r="M174" t="str">
            <v>ST</v>
          </cell>
          <cell r="N174" t="str">
            <v>BIT</v>
          </cell>
          <cell r="P174">
            <v>6</v>
          </cell>
          <cell r="Q174">
            <v>1996</v>
          </cell>
          <cell r="R174" t="str">
            <v>OP</v>
          </cell>
          <cell r="T174" t="str">
            <v>N</v>
          </cell>
        </row>
        <row r="175">
          <cell r="A175" t="str">
            <v>FL</v>
          </cell>
          <cell r="B175" t="str">
            <v>Duval</v>
          </cell>
          <cell r="C175">
            <v>14932</v>
          </cell>
          <cell r="D175" t="str">
            <v>US Operating Services Company</v>
          </cell>
          <cell r="E175">
            <v>10672</v>
          </cell>
          <cell r="F175" t="str">
            <v>US Operating Services Co - Cedar Bay</v>
          </cell>
          <cell r="G175">
            <v>22</v>
          </cell>
          <cell r="H175" t="str">
            <v>GEN1</v>
          </cell>
          <cell r="I175">
            <v>292</v>
          </cell>
          <cell r="J175">
            <v>250</v>
          </cell>
          <cell r="K175">
            <v>250</v>
          </cell>
          <cell r="M175" t="str">
            <v>ST</v>
          </cell>
          <cell r="N175" t="str">
            <v>BIT</v>
          </cell>
          <cell r="O175" t="str">
            <v>WDS</v>
          </cell>
          <cell r="P175">
            <v>1</v>
          </cell>
          <cell r="Q175">
            <v>1994</v>
          </cell>
          <cell r="R175" t="str">
            <v>OP</v>
          </cell>
          <cell r="T175" t="str">
            <v>Y</v>
          </cell>
        </row>
        <row r="176">
          <cell r="A176" t="str">
            <v>FL</v>
          </cell>
          <cell r="B176" t="str">
            <v>Martin</v>
          </cell>
          <cell r="C176">
            <v>14932</v>
          </cell>
          <cell r="D176" t="str">
            <v>US Operating Services Company</v>
          </cell>
          <cell r="E176">
            <v>50976</v>
          </cell>
          <cell r="F176" t="str">
            <v>Indiantown Cogeneration LP</v>
          </cell>
          <cell r="G176">
            <v>22</v>
          </cell>
          <cell r="H176" t="str">
            <v>GEN1</v>
          </cell>
          <cell r="I176">
            <v>395.4</v>
          </cell>
          <cell r="J176">
            <v>330</v>
          </cell>
          <cell r="K176">
            <v>330</v>
          </cell>
          <cell r="M176" t="str">
            <v>ST</v>
          </cell>
          <cell r="N176" t="str">
            <v>BIT</v>
          </cell>
          <cell r="O176" t="str">
            <v>NG</v>
          </cell>
          <cell r="P176">
            <v>12</v>
          </cell>
          <cell r="Q176">
            <v>1995</v>
          </cell>
          <cell r="R176" t="str">
            <v>OP</v>
          </cell>
          <cell r="S176">
            <v>0</v>
          </cell>
          <cell r="T176" t="str">
            <v>Y</v>
          </cell>
        </row>
        <row r="177">
          <cell r="A177" t="str">
            <v>FL</v>
          </cell>
          <cell r="B177" t="str">
            <v>Hillsborough</v>
          </cell>
          <cell r="C177">
            <v>18454</v>
          </cell>
          <cell r="D177" t="str">
            <v>Tampa Electric Co</v>
          </cell>
          <cell r="E177">
            <v>645</v>
          </cell>
          <cell r="F177" t="str">
            <v>Big Bend</v>
          </cell>
          <cell r="G177">
            <v>22</v>
          </cell>
          <cell r="H177" t="str">
            <v>ST1</v>
          </cell>
          <cell r="I177">
            <v>445.5</v>
          </cell>
          <cell r="J177">
            <v>411</v>
          </cell>
          <cell r="K177">
            <v>411</v>
          </cell>
          <cell r="M177" t="str">
            <v>ST</v>
          </cell>
          <cell r="N177" t="str">
            <v>BIT</v>
          </cell>
          <cell r="O177" t="str">
            <v>PC</v>
          </cell>
          <cell r="P177">
            <v>10</v>
          </cell>
          <cell r="Q177">
            <v>1970</v>
          </cell>
          <cell r="R177" t="str">
            <v>OP</v>
          </cell>
          <cell r="S177">
            <v>0</v>
          </cell>
          <cell r="T177" t="str">
            <v>N</v>
          </cell>
        </row>
        <row r="178">
          <cell r="A178" t="str">
            <v>FL</v>
          </cell>
          <cell r="B178" t="str">
            <v>Hillsborough</v>
          </cell>
          <cell r="C178">
            <v>18454</v>
          </cell>
          <cell r="D178" t="str">
            <v>Tampa Electric Co</v>
          </cell>
          <cell r="E178">
            <v>645</v>
          </cell>
          <cell r="F178" t="str">
            <v>Big Bend</v>
          </cell>
          <cell r="G178">
            <v>22</v>
          </cell>
          <cell r="H178" t="str">
            <v>ST2</v>
          </cell>
          <cell r="I178">
            <v>445.5</v>
          </cell>
          <cell r="J178">
            <v>391</v>
          </cell>
          <cell r="K178">
            <v>391</v>
          </cell>
          <cell r="M178" t="str">
            <v>ST</v>
          </cell>
          <cell r="N178" t="str">
            <v>BIT</v>
          </cell>
          <cell r="O178" t="str">
            <v>PC</v>
          </cell>
          <cell r="P178">
            <v>4</v>
          </cell>
          <cell r="Q178">
            <v>1973</v>
          </cell>
          <cell r="R178" t="str">
            <v>OP</v>
          </cell>
          <cell r="S178">
            <v>0</v>
          </cell>
          <cell r="T178" t="str">
            <v>N</v>
          </cell>
        </row>
        <row r="179">
          <cell r="A179" t="str">
            <v>FL</v>
          </cell>
          <cell r="B179" t="str">
            <v>Hillsborough</v>
          </cell>
          <cell r="C179">
            <v>18454</v>
          </cell>
          <cell r="D179" t="str">
            <v>Tampa Electric Co</v>
          </cell>
          <cell r="E179">
            <v>645</v>
          </cell>
          <cell r="F179" t="str">
            <v>Big Bend</v>
          </cell>
          <cell r="G179">
            <v>22</v>
          </cell>
          <cell r="H179" t="str">
            <v>ST3</v>
          </cell>
          <cell r="I179">
            <v>445.5</v>
          </cell>
          <cell r="J179">
            <v>414</v>
          </cell>
          <cell r="K179">
            <v>433</v>
          </cell>
          <cell r="M179" t="str">
            <v>ST</v>
          </cell>
          <cell r="N179" t="str">
            <v>BIT</v>
          </cell>
          <cell r="O179" t="str">
            <v>DFO</v>
          </cell>
          <cell r="P179">
            <v>5</v>
          </cell>
          <cell r="Q179">
            <v>1976</v>
          </cell>
          <cell r="R179" t="str">
            <v>OP</v>
          </cell>
          <cell r="S179">
            <v>0</v>
          </cell>
          <cell r="T179" t="str">
            <v>N</v>
          </cell>
        </row>
        <row r="180">
          <cell r="A180" t="str">
            <v>FL</v>
          </cell>
          <cell r="B180" t="str">
            <v>Hillsborough</v>
          </cell>
          <cell r="C180">
            <v>18454</v>
          </cell>
          <cell r="D180" t="str">
            <v>Tampa Electric Co</v>
          </cell>
          <cell r="E180">
            <v>645</v>
          </cell>
          <cell r="F180" t="str">
            <v>Big Bend</v>
          </cell>
          <cell r="G180">
            <v>22</v>
          </cell>
          <cell r="H180" t="str">
            <v>ST4</v>
          </cell>
          <cell r="I180">
            <v>486</v>
          </cell>
          <cell r="J180">
            <v>457</v>
          </cell>
          <cell r="K180">
            <v>462</v>
          </cell>
          <cell r="M180" t="str">
            <v>ST</v>
          </cell>
          <cell r="N180" t="str">
            <v>BIT</v>
          </cell>
          <cell r="O180" t="str">
            <v>DFO</v>
          </cell>
          <cell r="P180">
            <v>2</v>
          </cell>
          <cell r="Q180">
            <v>1985</v>
          </cell>
          <cell r="R180" t="str">
            <v>OP</v>
          </cell>
          <cell r="S180">
            <v>0</v>
          </cell>
          <cell r="T180" t="str">
            <v>N</v>
          </cell>
        </row>
        <row r="181">
          <cell r="A181" t="str">
            <v>FL</v>
          </cell>
          <cell r="B181" t="str">
            <v>Putnam</v>
          </cell>
          <cell r="C181">
            <v>21554</v>
          </cell>
          <cell r="D181" t="str">
            <v>Seminole Electric Coop Inc</v>
          </cell>
          <cell r="E181">
            <v>136</v>
          </cell>
          <cell r="F181" t="str">
            <v>Seminole</v>
          </cell>
          <cell r="G181">
            <v>22</v>
          </cell>
          <cell r="H181" t="str">
            <v>1</v>
          </cell>
          <cell r="I181">
            <v>714.6</v>
          </cell>
          <cell r="J181">
            <v>658</v>
          </cell>
          <cell r="K181">
            <v>665</v>
          </cell>
          <cell r="M181" t="str">
            <v>ST</v>
          </cell>
          <cell r="N181" t="str">
            <v>BIT</v>
          </cell>
          <cell r="P181">
            <v>2</v>
          </cell>
          <cell r="Q181">
            <v>1984</v>
          </cell>
          <cell r="R181" t="str">
            <v>OP</v>
          </cell>
          <cell r="S181">
            <v>0</v>
          </cell>
          <cell r="T181" t="str">
            <v>N</v>
          </cell>
        </row>
        <row r="182">
          <cell r="A182" t="str">
            <v>FL</v>
          </cell>
          <cell r="B182" t="str">
            <v>Putnam</v>
          </cell>
          <cell r="C182">
            <v>21554</v>
          </cell>
          <cell r="D182" t="str">
            <v>Seminole Electric Coop Inc</v>
          </cell>
          <cell r="E182">
            <v>136</v>
          </cell>
          <cell r="F182" t="str">
            <v>Seminole</v>
          </cell>
          <cell r="G182">
            <v>22</v>
          </cell>
          <cell r="H182" t="str">
            <v>2</v>
          </cell>
          <cell r="I182">
            <v>714.6</v>
          </cell>
          <cell r="J182">
            <v>658</v>
          </cell>
          <cell r="K182">
            <v>665</v>
          </cell>
          <cell r="M182" t="str">
            <v>ST</v>
          </cell>
          <cell r="N182" t="str">
            <v>BIT</v>
          </cell>
          <cell r="P182">
            <v>1</v>
          </cell>
          <cell r="Q182">
            <v>1985</v>
          </cell>
          <cell r="R182" t="str">
            <v>OP</v>
          </cell>
          <cell r="S182">
            <v>0</v>
          </cell>
          <cell r="T182" t="str">
            <v>N</v>
          </cell>
        </row>
        <row r="183">
          <cell r="A183" t="str">
            <v>GA</v>
          </cell>
          <cell r="B183" t="str">
            <v>Worth</v>
          </cell>
          <cell r="C183">
            <v>4538</v>
          </cell>
          <cell r="D183" t="str">
            <v>Crisp County Power Comm</v>
          </cell>
          <cell r="E183">
            <v>753</v>
          </cell>
          <cell r="F183" t="str">
            <v>Crisp Plant</v>
          </cell>
          <cell r="G183">
            <v>22</v>
          </cell>
          <cell r="H183" t="str">
            <v>1</v>
          </cell>
          <cell r="I183">
            <v>12.5</v>
          </cell>
          <cell r="J183">
            <v>10</v>
          </cell>
          <cell r="K183">
            <v>10</v>
          </cell>
          <cell r="M183" t="str">
            <v>ST</v>
          </cell>
          <cell r="N183" t="str">
            <v>BIT</v>
          </cell>
          <cell r="P183">
            <v>0</v>
          </cell>
          <cell r="Q183">
            <v>1957</v>
          </cell>
          <cell r="R183" t="str">
            <v>OP</v>
          </cell>
          <cell r="S183">
            <v>0</v>
          </cell>
          <cell r="T183" t="str">
            <v>N</v>
          </cell>
        </row>
        <row r="184">
          <cell r="A184" t="str">
            <v>GA</v>
          </cell>
          <cell r="B184" t="str">
            <v>Camden</v>
          </cell>
          <cell r="C184">
            <v>5473</v>
          </cell>
          <cell r="D184" t="str">
            <v>Durango-Georgia Paper Co</v>
          </cell>
          <cell r="E184">
            <v>54428</v>
          </cell>
          <cell r="F184" t="str">
            <v>Durango Georgia Paper</v>
          </cell>
          <cell r="G184">
            <v>322122</v>
          </cell>
          <cell r="H184" t="str">
            <v>NO1</v>
          </cell>
          <cell r="I184">
            <v>4</v>
          </cell>
          <cell r="J184">
            <v>3.75</v>
          </cell>
          <cell r="K184">
            <v>3.76</v>
          </cell>
          <cell r="M184" t="str">
            <v>ST</v>
          </cell>
          <cell r="N184" t="str">
            <v>BIT</v>
          </cell>
          <cell r="O184" t="str">
            <v>BLQ</v>
          </cell>
          <cell r="P184">
            <v>1</v>
          </cell>
          <cell r="Q184">
            <v>1941</v>
          </cell>
          <cell r="R184" t="str">
            <v>OS</v>
          </cell>
          <cell r="T184" t="str">
            <v>Y</v>
          </cell>
        </row>
        <row r="185">
          <cell r="A185" t="str">
            <v>GA</v>
          </cell>
          <cell r="B185" t="str">
            <v>Camden</v>
          </cell>
          <cell r="C185">
            <v>5473</v>
          </cell>
          <cell r="D185" t="str">
            <v>Durango-Georgia Paper Co</v>
          </cell>
          <cell r="E185">
            <v>54428</v>
          </cell>
          <cell r="F185" t="str">
            <v>Durango Georgia Paper</v>
          </cell>
          <cell r="G185">
            <v>322122</v>
          </cell>
          <cell r="H185" t="str">
            <v>NO2</v>
          </cell>
          <cell r="I185">
            <v>6.7</v>
          </cell>
          <cell r="J185">
            <v>6.28</v>
          </cell>
          <cell r="K185">
            <v>6.3</v>
          </cell>
          <cell r="M185" t="str">
            <v>ST</v>
          </cell>
          <cell r="N185" t="str">
            <v>BIT</v>
          </cell>
          <cell r="O185" t="str">
            <v>BLQ</v>
          </cell>
          <cell r="P185">
            <v>6</v>
          </cell>
          <cell r="Q185">
            <v>1947</v>
          </cell>
          <cell r="R185" t="str">
            <v>OS</v>
          </cell>
          <cell r="T185" t="str">
            <v>Y</v>
          </cell>
        </row>
        <row r="186">
          <cell r="A186" t="str">
            <v>GA</v>
          </cell>
          <cell r="B186" t="str">
            <v>Camden</v>
          </cell>
          <cell r="C186">
            <v>5473</v>
          </cell>
          <cell r="D186" t="str">
            <v>Durango-Georgia Paper Co</v>
          </cell>
          <cell r="E186">
            <v>54428</v>
          </cell>
          <cell r="F186" t="str">
            <v>Durango Georgia Paper</v>
          </cell>
          <cell r="G186">
            <v>322122</v>
          </cell>
          <cell r="H186" t="str">
            <v>NO3</v>
          </cell>
          <cell r="I186">
            <v>18.7</v>
          </cell>
          <cell r="J186">
            <v>17.52</v>
          </cell>
          <cell r="K186">
            <v>17.579999999999998</v>
          </cell>
          <cell r="M186" t="str">
            <v>ST</v>
          </cell>
          <cell r="N186" t="str">
            <v>BIT</v>
          </cell>
          <cell r="O186" t="str">
            <v>BLQ</v>
          </cell>
          <cell r="P186">
            <v>6</v>
          </cell>
          <cell r="Q186">
            <v>1955</v>
          </cell>
          <cell r="R186" t="str">
            <v>OS</v>
          </cell>
          <cell r="T186" t="str">
            <v>Y</v>
          </cell>
        </row>
        <row r="187">
          <cell r="A187" t="str">
            <v>GA</v>
          </cell>
          <cell r="B187" t="str">
            <v>Bartow</v>
          </cell>
          <cell r="C187">
            <v>7140</v>
          </cell>
          <cell r="D187" t="str">
            <v>Georgia Power Co</v>
          </cell>
          <cell r="E187">
            <v>703</v>
          </cell>
          <cell r="F187" t="str">
            <v>Bowen</v>
          </cell>
          <cell r="G187">
            <v>22</v>
          </cell>
          <cell r="H187" t="str">
            <v>1</v>
          </cell>
          <cell r="I187">
            <v>805.8</v>
          </cell>
          <cell r="J187">
            <v>713</v>
          </cell>
          <cell r="K187">
            <v>713</v>
          </cell>
          <cell r="M187" t="str">
            <v>ST</v>
          </cell>
          <cell r="N187" t="str">
            <v>BIT</v>
          </cell>
          <cell r="O187" t="str">
            <v>DFO</v>
          </cell>
          <cell r="P187">
            <v>10</v>
          </cell>
          <cell r="Q187">
            <v>1971</v>
          </cell>
          <cell r="R187" t="str">
            <v>OP</v>
          </cell>
          <cell r="S187">
            <v>0</v>
          </cell>
          <cell r="T187" t="str">
            <v>N</v>
          </cell>
        </row>
        <row r="188">
          <cell r="A188" t="str">
            <v>GA</v>
          </cell>
          <cell r="B188" t="str">
            <v>Bartow</v>
          </cell>
          <cell r="C188">
            <v>7140</v>
          </cell>
          <cell r="D188" t="str">
            <v>Georgia Power Co</v>
          </cell>
          <cell r="E188">
            <v>703</v>
          </cell>
          <cell r="F188" t="str">
            <v>Bowen</v>
          </cell>
          <cell r="G188">
            <v>22</v>
          </cell>
          <cell r="H188" t="str">
            <v>2</v>
          </cell>
          <cell r="I188">
            <v>788.8</v>
          </cell>
          <cell r="J188">
            <v>718</v>
          </cell>
          <cell r="K188">
            <v>718</v>
          </cell>
          <cell r="M188" t="str">
            <v>ST</v>
          </cell>
          <cell r="N188" t="str">
            <v>BIT</v>
          </cell>
          <cell r="O188" t="str">
            <v>DFO</v>
          </cell>
          <cell r="P188">
            <v>9</v>
          </cell>
          <cell r="Q188">
            <v>1972</v>
          </cell>
          <cell r="R188" t="str">
            <v>OP</v>
          </cell>
          <cell r="S188">
            <v>0</v>
          </cell>
          <cell r="T188" t="str">
            <v>N</v>
          </cell>
        </row>
        <row r="189">
          <cell r="A189" t="str">
            <v>GA</v>
          </cell>
          <cell r="B189" t="str">
            <v>Bartow</v>
          </cell>
          <cell r="C189">
            <v>7140</v>
          </cell>
          <cell r="D189" t="str">
            <v>Georgia Power Co</v>
          </cell>
          <cell r="E189">
            <v>703</v>
          </cell>
          <cell r="F189" t="str">
            <v>Bowen</v>
          </cell>
          <cell r="G189">
            <v>22</v>
          </cell>
          <cell r="H189" t="str">
            <v>3</v>
          </cell>
          <cell r="I189">
            <v>952</v>
          </cell>
          <cell r="J189">
            <v>882</v>
          </cell>
          <cell r="K189">
            <v>882</v>
          </cell>
          <cell r="M189" t="str">
            <v>ST</v>
          </cell>
          <cell r="N189" t="str">
            <v>BIT</v>
          </cell>
          <cell r="O189" t="str">
            <v>DFO</v>
          </cell>
          <cell r="P189">
            <v>12</v>
          </cell>
          <cell r="Q189">
            <v>1974</v>
          </cell>
          <cell r="R189" t="str">
            <v>OP</v>
          </cell>
          <cell r="S189">
            <v>0</v>
          </cell>
          <cell r="T189" t="str">
            <v>N</v>
          </cell>
        </row>
        <row r="190">
          <cell r="A190" t="str">
            <v>GA</v>
          </cell>
          <cell r="B190" t="str">
            <v>Bartow</v>
          </cell>
          <cell r="C190">
            <v>7140</v>
          </cell>
          <cell r="D190" t="str">
            <v>Georgia Power Co</v>
          </cell>
          <cell r="E190">
            <v>703</v>
          </cell>
          <cell r="F190" t="str">
            <v>Bowen</v>
          </cell>
          <cell r="G190">
            <v>22</v>
          </cell>
          <cell r="H190" t="str">
            <v>4</v>
          </cell>
          <cell r="I190">
            <v>952</v>
          </cell>
          <cell r="J190">
            <v>909</v>
          </cell>
          <cell r="K190">
            <v>909</v>
          </cell>
          <cell r="M190" t="str">
            <v>ST</v>
          </cell>
          <cell r="N190" t="str">
            <v>BIT</v>
          </cell>
          <cell r="O190" t="str">
            <v>DFO</v>
          </cell>
          <cell r="P190">
            <v>11</v>
          </cell>
          <cell r="Q190">
            <v>1975</v>
          </cell>
          <cell r="R190" t="str">
            <v>OP</v>
          </cell>
          <cell r="S190">
            <v>0</v>
          </cell>
          <cell r="T190" t="str">
            <v>N</v>
          </cell>
        </row>
        <row r="191">
          <cell r="A191" t="str">
            <v>GA</v>
          </cell>
          <cell r="B191" t="str">
            <v>Floyd</v>
          </cell>
          <cell r="C191">
            <v>7140</v>
          </cell>
          <cell r="D191" t="str">
            <v>Georgia Power Co</v>
          </cell>
          <cell r="E191">
            <v>708</v>
          </cell>
          <cell r="F191" t="str">
            <v>Hammond</v>
          </cell>
          <cell r="G191">
            <v>22</v>
          </cell>
          <cell r="H191" t="str">
            <v>1</v>
          </cell>
          <cell r="I191">
            <v>125</v>
          </cell>
          <cell r="J191">
            <v>112</v>
          </cell>
          <cell r="K191">
            <v>112</v>
          </cell>
          <cell r="M191" t="str">
            <v>ST</v>
          </cell>
          <cell r="N191" t="str">
            <v>BIT</v>
          </cell>
          <cell r="O191" t="str">
            <v>DFO</v>
          </cell>
          <cell r="P191">
            <v>6</v>
          </cell>
          <cell r="Q191">
            <v>1954</v>
          </cell>
          <cell r="R191" t="str">
            <v>OP</v>
          </cell>
          <cell r="S191">
            <v>0</v>
          </cell>
          <cell r="T191" t="str">
            <v>N</v>
          </cell>
        </row>
        <row r="192">
          <cell r="A192" t="str">
            <v>GA</v>
          </cell>
          <cell r="B192" t="str">
            <v>Floyd</v>
          </cell>
          <cell r="C192">
            <v>7140</v>
          </cell>
          <cell r="D192" t="str">
            <v>Georgia Power Co</v>
          </cell>
          <cell r="E192">
            <v>708</v>
          </cell>
          <cell r="F192" t="str">
            <v>Hammond</v>
          </cell>
          <cell r="G192">
            <v>22</v>
          </cell>
          <cell r="H192" t="str">
            <v>2</v>
          </cell>
          <cell r="I192">
            <v>125</v>
          </cell>
          <cell r="J192">
            <v>112</v>
          </cell>
          <cell r="K192">
            <v>112</v>
          </cell>
          <cell r="M192" t="str">
            <v>ST</v>
          </cell>
          <cell r="N192" t="str">
            <v>BIT</v>
          </cell>
          <cell r="O192" t="str">
            <v>DFO</v>
          </cell>
          <cell r="P192">
            <v>9</v>
          </cell>
          <cell r="Q192">
            <v>1954</v>
          </cell>
          <cell r="R192" t="str">
            <v>OP</v>
          </cell>
          <cell r="S192">
            <v>0</v>
          </cell>
          <cell r="T192" t="str">
            <v>N</v>
          </cell>
        </row>
        <row r="193">
          <cell r="A193" t="str">
            <v>GA</v>
          </cell>
          <cell r="B193" t="str">
            <v>Floyd</v>
          </cell>
          <cell r="C193">
            <v>7140</v>
          </cell>
          <cell r="D193" t="str">
            <v>Georgia Power Co</v>
          </cell>
          <cell r="E193">
            <v>708</v>
          </cell>
          <cell r="F193" t="str">
            <v>Hammond</v>
          </cell>
          <cell r="G193">
            <v>22</v>
          </cell>
          <cell r="H193" t="str">
            <v>3</v>
          </cell>
          <cell r="I193">
            <v>125</v>
          </cell>
          <cell r="J193">
            <v>112</v>
          </cell>
          <cell r="K193">
            <v>112</v>
          </cell>
          <cell r="M193" t="str">
            <v>ST</v>
          </cell>
          <cell r="N193" t="str">
            <v>BIT</v>
          </cell>
          <cell r="O193" t="str">
            <v>DFO</v>
          </cell>
          <cell r="P193">
            <v>6</v>
          </cell>
          <cell r="Q193">
            <v>1955</v>
          </cell>
          <cell r="R193" t="str">
            <v>OP</v>
          </cell>
          <cell r="S193">
            <v>0</v>
          </cell>
          <cell r="T193" t="str">
            <v>N</v>
          </cell>
        </row>
        <row r="194">
          <cell r="A194" t="str">
            <v>GA</v>
          </cell>
          <cell r="B194" t="str">
            <v>Floyd</v>
          </cell>
          <cell r="C194">
            <v>7140</v>
          </cell>
          <cell r="D194" t="str">
            <v>Georgia Power Co</v>
          </cell>
          <cell r="E194">
            <v>708</v>
          </cell>
          <cell r="F194" t="str">
            <v>Hammond</v>
          </cell>
          <cell r="G194">
            <v>22</v>
          </cell>
          <cell r="H194" t="str">
            <v>4</v>
          </cell>
          <cell r="I194">
            <v>578</v>
          </cell>
          <cell r="J194">
            <v>510</v>
          </cell>
          <cell r="K194">
            <v>510</v>
          </cell>
          <cell r="M194" t="str">
            <v>ST</v>
          </cell>
          <cell r="N194" t="str">
            <v>BIT</v>
          </cell>
          <cell r="O194" t="str">
            <v>DFO</v>
          </cell>
          <cell r="P194">
            <v>12</v>
          </cell>
          <cell r="Q194">
            <v>1970</v>
          </cell>
          <cell r="R194" t="str">
            <v>OP</v>
          </cell>
          <cell r="S194">
            <v>0</v>
          </cell>
          <cell r="T194" t="str">
            <v>N</v>
          </cell>
        </row>
        <row r="195">
          <cell r="A195" t="str">
            <v>GA</v>
          </cell>
          <cell r="B195" t="str">
            <v>Putnam</v>
          </cell>
          <cell r="C195">
            <v>7140</v>
          </cell>
          <cell r="D195" t="str">
            <v>Georgia Power Co</v>
          </cell>
          <cell r="E195">
            <v>709</v>
          </cell>
          <cell r="F195" t="str">
            <v>Harllee Branch</v>
          </cell>
          <cell r="G195">
            <v>22</v>
          </cell>
          <cell r="H195" t="str">
            <v>1</v>
          </cell>
          <cell r="I195">
            <v>299.2</v>
          </cell>
          <cell r="J195">
            <v>266</v>
          </cell>
          <cell r="K195">
            <v>269</v>
          </cell>
          <cell r="M195" t="str">
            <v>ST</v>
          </cell>
          <cell r="N195" t="str">
            <v>BIT</v>
          </cell>
          <cell r="O195" t="str">
            <v>DFO</v>
          </cell>
          <cell r="P195">
            <v>6</v>
          </cell>
          <cell r="Q195">
            <v>1965</v>
          </cell>
          <cell r="R195" t="str">
            <v>OP</v>
          </cell>
          <cell r="S195">
            <v>0</v>
          </cell>
          <cell r="T195" t="str">
            <v>N</v>
          </cell>
        </row>
        <row r="196">
          <cell r="A196" t="str">
            <v>GA</v>
          </cell>
          <cell r="B196" t="str">
            <v>Putnam</v>
          </cell>
          <cell r="C196">
            <v>7140</v>
          </cell>
          <cell r="D196" t="str">
            <v>Georgia Power Co</v>
          </cell>
          <cell r="E196">
            <v>709</v>
          </cell>
          <cell r="F196" t="str">
            <v>Harllee Branch</v>
          </cell>
          <cell r="G196">
            <v>22</v>
          </cell>
          <cell r="H196" t="str">
            <v>2</v>
          </cell>
          <cell r="I196">
            <v>359</v>
          </cell>
          <cell r="J196">
            <v>325</v>
          </cell>
          <cell r="K196">
            <v>328</v>
          </cell>
          <cell r="M196" t="str">
            <v>ST</v>
          </cell>
          <cell r="N196" t="str">
            <v>BIT</v>
          </cell>
          <cell r="O196" t="str">
            <v>DFO</v>
          </cell>
          <cell r="P196">
            <v>6</v>
          </cell>
          <cell r="Q196">
            <v>1967</v>
          </cell>
          <cell r="R196" t="str">
            <v>OP</v>
          </cell>
          <cell r="S196">
            <v>0</v>
          </cell>
          <cell r="T196" t="str">
            <v>N</v>
          </cell>
        </row>
        <row r="197">
          <cell r="A197" t="str">
            <v>GA</v>
          </cell>
          <cell r="B197" t="str">
            <v>Putnam</v>
          </cell>
          <cell r="C197">
            <v>7140</v>
          </cell>
          <cell r="D197" t="str">
            <v>Georgia Power Co</v>
          </cell>
          <cell r="E197">
            <v>709</v>
          </cell>
          <cell r="F197" t="str">
            <v>Harllee Branch</v>
          </cell>
          <cell r="G197">
            <v>22</v>
          </cell>
          <cell r="H197" t="str">
            <v>3</v>
          </cell>
          <cell r="I197">
            <v>544</v>
          </cell>
          <cell r="J197">
            <v>509</v>
          </cell>
          <cell r="K197">
            <v>513</v>
          </cell>
          <cell r="M197" t="str">
            <v>ST</v>
          </cell>
          <cell r="N197" t="str">
            <v>BIT</v>
          </cell>
          <cell r="O197" t="str">
            <v>DFO</v>
          </cell>
          <cell r="P197">
            <v>7</v>
          </cell>
          <cell r="Q197">
            <v>1968</v>
          </cell>
          <cell r="R197" t="str">
            <v>OP</v>
          </cell>
          <cell r="S197">
            <v>0</v>
          </cell>
          <cell r="T197" t="str">
            <v>N</v>
          </cell>
        </row>
        <row r="198">
          <cell r="A198" t="str">
            <v>GA</v>
          </cell>
          <cell r="B198" t="str">
            <v>Putnam</v>
          </cell>
          <cell r="C198">
            <v>7140</v>
          </cell>
          <cell r="D198" t="str">
            <v>Georgia Power Co</v>
          </cell>
          <cell r="E198">
            <v>709</v>
          </cell>
          <cell r="F198" t="str">
            <v>Harllee Branch</v>
          </cell>
          <cell r="G198">
            <v>22</v>
          </cell>
          <cell r="H198" t="str">
            <v>4</v>
          </cell>
          <cell r="I198">
            <v>544</v>
          </cell>
          <cell r="J198">
            <v>507</v>
          </cell>
          <cell r="K198">
            <v>513</v>
          </cell>
          <cell r="M198" t="str">
            <v>ST</v>
          </cell>
          <cell r="N198" t="str">
            <v>BIT</v>
          </cell>
          <cell r="O198" t="str">
            <v>DFO</v>
          </cell>
          <cell r="P198">
            <v>6</v>
          </cell>
          <cell r="Q198">
            <v>1969</v>
          </cell>
          <cell r="R198" t="str">
            <v>OP</v>
          </cell>
          <cell r="S198">
            <v>0</v>
          </cell>
          <cell r="T198" t="str">
            <v>N</v>
          </cell>
        </row>
        <row r="199">
          <cell r="A199" t="str">
            <v>GA</v>
          </cell>
          <cell r="B199" t="str">
            <v>Cobb</v>
          </cell>
          <cell r="C199">
            <v>7140</v>
          </cell>
          <cell r="D199" t="str">
            <v>Georgia Power Co</v>
          </cell>
          <cell r="E199">
            <v>710</v>
          </cell>
          <cell r="F199" t="str">
            <v>Jack McDonough</v>
          </cell>
          <cell r="G199">
            <v>22</v>
          </cell>
          <cell r="H199" t="str">
            <v>1</v>
          </cell>
          <cell r="I199">
            <v>299.2</v>
          </cell>
          <cell r="J199">
            <v>258</v>
          </cell>
          <cell r="K199">
            <v>258</v>
          </cell>
          <cell r="M199" t="str">
            <v>ST</v>
          </cell>
          <cell r="N199" t="str">
            <v>BIT</v>
          </cell>
          <cell r="O199" t="str">
            <v>NG</v>
          </cell>
          <cell r="P199">
            <v>8</v>
          </cell>
          <cell r="Q199">
            <v>1963</v>
          </cell>
          <cell r="R199" t="str">
            <v>OP</v>
          </cell>
          <cell r="S199">
            <v>0</v>
          </cell>
          <cell r="T199" t="str">
            <v>N</v>
          </cell>
        </row>
        <row r="200">
          <cell r="A200" t="str">
            <v>GA</v>
          </cell>
          <cell r="B200" t="str">
            <v>Cobb</v>
          </cell>
          <cell r="C200">
            <v>7140</v>
          </cell>
          <cell r="D200" t="str">
            <v>Georgia Power Co</v>
          </cell>
          <cell r="E200">
            <v>710</v>
          </cell>
          <cell r="F200" t="str">
            <v>Jack McDonough</v>
          </cell>
          <cell r="G200">
            <v>22</v>
          </cell>
          <cell r="H200" t="str">
            <v>2</v>
          </cell>
          <cell r="I200">
            <v>299.2</v>
          </cell>
          <cell r="J200">
            <v>259</v>
          </cell>
          <cell r="K200">
            <v>259</v>
          </cell>
          <cell r="M200" t="str">
            <v>ST</v>
          </cell>
          <cell r="N200" t="str">
            <v>BIT</v>
          </cell>
          <cell r="O200" t="str">
            <v>NG</v>
          </cell>
          <cell r="P200">
            <v>6</v>
          </cell>
          <cell r="Q200">
            <v>1964</v>
          </cell>
          <cell r="R200" t="str">
            <v>OP</v>
          </cell>
          <cell r="S200">
            <v>0</v>
          </cell>
          <cell r="T200" t="str">
            <v>N</v>
          </cell>
        </row>
        <row r="201">
          <cell r="A201" t="str">
            <v>GA</v>
          </cell>
          <cell r="B201" t="str">
            <v>Dougherty</v>
          </cell>
          <cell r="C201">
            <v>7140</v>
          </cell>
          <cell r="D201" t="str">
            <v>Georgia Power Co</v>
          </cell>
          <cell r="E201">
            <v>727</v>
          </cell>
          <cell r="F201" t="str">
            <v>Mitchell</v>
          </cell>
          <cell r="G201">
            <v>22</v>
          </cell>
          <cell r="H201" t="str">
            <v>3</v>
          </cell>
          <cell r="I201">
            <v>163.19999999999999</v>
          </cell>
          <cell r="J201">
            <v>155</v>
          </cell>
          <cell r="K201">
            <v>155</v>
          </cell>
          <cell r="M201" t="str">
            <v>ST</v>
          </cell>
          <cell r="N201" t="str">
            <v>BIT</v>
          </cell>
          <cell r="O201" t="str">
            <v>DFO</v>
          </cell>
          <cell r="P201">
            <v>5</v>
          </cell>
          <cell r="Q201">
            <v>1964</v>
          </cell>
          <cell r="R201" t="str">
            <v>OP</v>
          </cell>
          <cell r="S201">
            <v>0</v>
          </cell>
          <cell r="T201" t="str">
            <v>N</v>
          </cell>
        </row>
        <row r="202">
          <cell r="A202" t="str">
            <v>GA</v>
          </cell>
          <cell r="B202" t="str">
            <v>Coweta</v>
          </cell>
          <cell r="C202">
            <v>7140</v>
          </cell>
          <cell r="D202" t="str">
            <v>Georgia Power Co</v>
          </cell>
          <cell r="E202">
            <v>728</v>
          </cell>
          <cell r="F202" t="str">
            <v>Yates</v>
          </cell>
          <cell r="G202">
            <v>22</v>
          </cell>
          <cell r="H202" t="str">
            <v>1</v>
          </cell>
          <cell r="I202">
            <v>122.5</v>
          </cell>
          <cell r="J202">
            <v>99</v>
          </cell>
          <cell r="K202">
            <v>99</v>
          </cell>
          <cell r="M202" t="str">
            <v>ST</v>
          </cell>
          <cell r="N202" t="str">
            <v>BIT</v>
          </cell>
          <cell r="O202" t="str">
            <v>NG</v>
          </cell>
          <cell r="P202">
            <v>9</v>
          </cell>
          <cell r="Q202">
            <v>1950</v>
          </cell>
          <cell r="R202" t="str">
            <v>OP</v>
          </cell>
          <cell r="S202">
            <v>0</v>
          </cell>
          <cell r="T202" t="str">
            <v>N</v>
          </cell>
        </row>
        <row r="203">
          <cell r="A203" t="str">
            <v>GA</v>
          </cell>
          <cell r="B203" t="str">
            <v>Coweta</v>
          </cell>
          <cell r="C203">
            <v>7140</v>
          </cell>
          <cell r="D203" t="str">
            <v>Georgia Power Co</v>
          </cell>
          <cell r="E203">
            <v>728</v>
          </cell>
          <cell r="F203" t="str">
            <v>Yates</v>
          </cell>
          <cell r="G203">
            <v>22</v>
          </cell>
          <cell r="H203" t="str">
            <v>2</v>
          </cell>
          <cell r="I203">
            <v>122.5</v>
          </cell>
          <cell r="J203">
            <v>105</v>
          </cell>
          <cell r="K203">
            <v>105</v>
          </cell>
          <cell r="M203" t="str">
            <v>ST</v>
          </cell>
          <cell r="N203" t="str">
            <v>BIT</v>
          </cell>
          <cell r="O203" t="str">
            <v>NG</v>
          </cell>
          <cell r="P203">
            <v>11</v>
          </cell>
          <cell r="Q203">
            <v>1950</v>
          </cell>
          <cell r="R203" t="str">
            <v>OP</v>
          </cell>
          <cell r="S203">
            <v>0</v>
          </cell>
          <cell r="T203" t="str">
            <v>N</v>
          </cell>
        </row>
        <row r="204">
          <cell r="A204" t="str">
            <v>GA</v>
          </cell>
          <cell r="B204" t="str">
            <v>Coweta</v>
          </cell>
          <cell r="C204">
            <v>7140</v>
          </cell>
          <cell r="D204" t="str">
            <v>Georgia Power Co</v>
          </cell>
          <cell r="E204">
            <v>728</v>
          </cell>
          <cell r="F204" t="str">
            <v>Yates</v>
          </cell>
          <cell r="G204">
            <v>22</v>
          </cell>
          <cell r="H204" t="str">
            <v>3</v>
          </cell>
          <cell r="I204">
            <v>122.5</v>
          </cell>
          <cell r="J204">
            <v>112</v>
          </cell>
          <cell r="K204">
            <v>112</v>
          </cell>
          <cell r="M204" t="str">
            <v>ST</v>
          </cell>
          <cell r="N204" t="str">
            <v>BIT</v>
          </cell>
          <cell r="O204" t="str">
            <v>NG</v>
          </cell>
          <cell r="P204">
            <v>8</v>
          </cell>
          <cell r="Q204">
            <v>1952</v>
          </cell>
          <cell r="R204" t="str">
            <v>OP</v>
          </cell>
          <cell r="S204">
            <v>0</v>
          </cell>
          <cell r="T204" t="str">
            <v>N</v>
          </cell>
        </row>
        <row r="205">
          <cell r="A205" t="str">
            <v>GA</v>
          </cell>
          <cell r="B205" t="str">
            <v>Coweta</v>
          </cell>
          <cell r="C205">
            <v>7140</v>
          </cell>
          <cell r="D205" t="str">
            <v>Georgia Power Co</v>
          </cell>
          <cell r="E205">
            <v>728</v>
          </cell>
          <cell r="F205" t="str">
            <v>Yates</v>
          </cell>
          <cell r="G205">
            <v>22</v>
          </cell>
          <cell r="H205" t="str">
            <v>4</v>
          </cell>
          <cell r="I205">
            <v>156.19999999999999</v>
          </cell>
          <cell r="J205">
            <v>135</v>
          </cell>
          <cell r="K205">
            <v>135</v>
          </cell>
          <cell r="M205" t="str">
            <v>ST</v>
          </cell>
          <cell r="N205" t="str">
            <v>BIT</v>
          </cell>
          <cell r="O205" t="str">
            <v>NG</v>
          </cell>
          <cell r="P205">
            <v>6</v>
          </cell>
          <cell r="Q205">
            <v>1957</v>
          </cell>
          <cell r="R205" t="str">
            <v>OP</v>
          </cell>
          <cell r="S205">
            <v>0</v>
          </cell>
          <cell r="T205" t="str">
            <v>N</v>
          </cell>
        </row>
        <row r="206">
          <cell r="A206" t="str">
            <v>GA</v>
          </cell>
          <cell r="B206" t="str">
            <v>Coweta</v>
          </cell>
          <cell r="C206">
            <v>7140</v>
          </cell>
          <cell r="D206" t="str">
            <v>Georgia Power Co</v>
          </cell>
          <cell r="E206">
            <v>728</v>
          </cell>
          <cell r="F206" t="str">
            <v>Yates</v>
          </cell>
          <cell r="G206">
            <v>22</v>
          </cell>
          <cell r="H206" t="str">
            <v>5</v>
          </cell>
          <cell r="I206">
            <v>156.19999999999999</v>
          </cell>
          <cell r="J206">
            <v>137</v>
          </cell>
          <cell r="K206">
            <v>137</v>
          </cell>
          <cell r="M206" t="str">
            <v>ST</v>
          </cell>
          <cell r="N206" t="str">
            <v>BIT</v>
          </cell>
          <cell r="O206" t="str">
            <v>NG</v>
          </cell>
          <cell r="P206">
            <v>5</v>
          </cell>
          <cell r="Q206">
            <v>1958</v>
          </cell>
          <cell r="R206" t="str">
            <v>OP</v>
          </cell>
          <cell r="S206">
            <v>0</v>
          </cell>
          <cell r="T206" t="str">
            <v>N</v>
          </cell>
        </row>
        <row r="207">
          <cell r="A207" t="str">
            <v>GA</v>
          </cell>
          <cell r="B207" t="str">
            <v>Coweta</v>
          </cell>
          <cell r="C207">
            <v>7140</v>
          </cell>
          <cell r="D207" t="str">
            <v>Georgia Power Co</v>
          </cell>
          <cell r="E207">
            <v>728</v>
          </cell>
          <cell r="F207" t="str">
            <v>Yates</v>
          </cell>
          <cell r="G207">
            <v>22</v>
          </cell>
          <cell r="H207" t="str">
            <v>6</v>
          </cell>
          <cell r="I207">
            <v>403.7</v>
          </cell>
          <cell r="J207">
            <v>352</v>
          </cell>
          <cell r="K207">
            <v>352</v>
          </cell>
          <cell r="M207" t="str">
            <v>ST</v>
          </cell>
          <cell r="N207" t="str">
            <v>BIT</v>
          </cell>
          <cell r="O207" t="str">
            <v>NG</v>
          </cell>
          <cell r="P207">
            <v>7</v>
          </cell>
          <cell r="Q207">
            <v>1974</v>
          </cell>
          <cell r="R207" t="str">
            <v>OP</v>
          </cell>
          <cell r="S207">
            <v>0</v>
          </cell>
          <cell r="T207" t="str">
            <v>N</v>
          </cell>
        </row>
        <row r="208">
          <cell r="A208" t="str">
            <v>GA</v>
          </cell>
          <cell r="B208" t="str">
            <v>Coweta</v>
          </cell>
          <cell r="C208">
            <v>7140</v>
          </cell>
          <cell r="D208" t="str">
            <v>Georgia Power Co</v>
          </cell>
          <cell r="E208">
            <v>728</v>
          </cell>
          <cell r="F208" t="str">
            <v>Yates</v>
          </cell>
          <cell r="G208">
            <v>22</v>
          </cell>
          <cell r="H208" t="str">
            <v>7</v>
          </cell>
          <cell r="I208">
            <v>403.7</v>
          </cell>
          <cell r="J208">
            <v>355</v>
          </cell>
          <cell r="K208">
            <v>355</v>
          </cell>
          <cell r="M208" t="str">
            <v>ST</v>
          </cell>
          <cell r="N208" t="str">
            <v>BIT</v>
          </cell>
          <cell r="O208" t="str">
            <v>NG</v>
          </cell>
          <cell r="P208">
            <v>4</v>
          </cell>
          <cell r="Q208">
            <v>1974</v>
          </cell>
          <cell r="R208" t="str">
            <v>OP</v>
          </cell>
          <cell r="S208">
            <v>0</v>
          </cell>
          <cell r="T208" t="str">
            <v>N</v>
          </cell>
        </row>
        <row r="209">
          <cell r="A209" t="str">
            <v>GA</v>
          </cell>
          <cell r="B209" t="str">
            <v>Heard</v>
          </cell>
          <cell r="C209">
            <v>7140</v>
          </cell>
          <cell r="D209" t="str">
            <v>Georgia Power Co</v>
          </cell>
          <cell r="E209">
            <v>6052</v>
          </cell>
          <cell r="F209" t="str">
            <v>Wansley</v>
          </cell>
          <cell r="G209">
            <v>22</v>
          </cell>
          <cell r="H209" t="str">
            <v>1</v>
          </cell>
          <cell r="I209">
            <v>952</v>
          </cell>
          <cell r="J209">
            <v>889</v>
          </cell>
          <cell r="K209">
            <v>889</v>
          </cell>
          <cell r="M209" t="str">
            <v>ST</v>
          </cell>
          <cell r="N209" t="str">
            <v>BIT</v>
          </cell>
          <cell r="O209" t="str">
            <v>DFO</v>
          </cell>
          <cell r="P209">
            <v>12</v>
          </cell>
          <cell r="Q209">
            <v>1976</v>
          </cell>
          <cell r="R209" t="str">
            <v>OP</v>
          </cell>
          <cell r="S209">
            <v>0</v>
          </cell>
          <cell r="T209" t="str">
            <v>N</v>
          </cell>
        </row>
        <row r="210">
          <cell r="A210" t="str">
            <v>GA</v>
          </cell>
          <cell r="B210" t="str">
            <v>Heard</v>
          </cell>
          <cell r="C210">
            <v>7140</v>
          </cell>
          <cell r="D210" t="str">
            <v>Georgia Power Co</v>
          </cell>
          <cell r="E210">
            <v>6052</v>
          </cell>
          <cell r="F210" t="str">
            <v>Wansley</v>
          </cell>
          <cell r="G210">
            <v>22</v>
          </cell>
          <cell r="H210" t="str">
            <v>2</v>
          </cell>
          <cell r="I210">
            <v>952</v>
          </cell>
          <cell r="J210">
            <v>889</v>
          </cell>
          <cell r="K210">
            <v>889</v>
          </cell>
          <cell r="M210" t="str">
            <v>ST</v>
          </cell>
          <cell r="N210" t="str">
            <v>BIT</v>
          </cell>
          <cell r="O210" t="str">
            <v>DFO</v>
          </cell>
          <cell r="P210">
            <v>4</v>
          </cell>
          <cell r="Q210">
            <v>1978</v>
          </cell>
          <cell r="R210" t="str">
            <v>OP</v>
          </cell>
          <cell r="S210">
            <v>0</v>
          </cell>
          <cell r="T210" t="str">
            <v>N</v>
          </cell>
        </row>
        <row r="211">
          <cell r="A211" t="str">
            <v>GA</v>
          </cell>
          <cell r="B211" t="str">
            <v>Richmond</v>
          </cell>
          <cell r="C211">
            <v>9353</v>
          </cell>
          <cell r="D211" t="str">
            <v>International Paper Co-Augusta</v>
          </cell>
          <cell r="E211">
            <v>54358</v>
          </cell>
          <cell r="F211" t="str">
            <v>International Paper Augusta Mill</v>
          </cell>
          <cell r="G211">
            <v>32213</v>
          </cell>
          <cell r="H211" t="str">
            <v>1</v>
          </cell>
          <cell r="I211">
            <v>27</v>
          </cell>
          <cell r="J211">
            <v>25.3</v>
          </cell>
          <cell r="K211">
            <v>25.38</v>
          </cell>
          <cell r="M211" t="str">
            <v>ST</v>
          </cell>
          <cell r="N211" t="str">
            <v>BIT</v>
          </cell>
          <cell r="O211" t="str">
            <v>BLQ</v>
          </cell>
          <cell r="P211">
            <v>8</v>
          </cell>
          <cell r="Q211">
            <v>1960</v>
          </cell>
          <cell r="R211" t="str">
            <v>OP</v>
          </cell>
          <cell r="S211">
            <v>0</v>
          </cell>
          <cell r="T211" t="str">
            <v>Y</v>
          </cell>
        </row>
        <row r="212">
          <cell r="A212" t="str">
            <v>GA</v>
          </cell>
          <cell r="B212" t="str">
            <v>Richmond</v>
          </cell>
          <cell r="C212">
            <v>9353</v>
          </cell>
          <cell r="D212" t="str">
            <v>International Paper Co-Augusta</v>
          </cell>
          <cell r="E212">
            <v>54358</v>
          </cell>
          <cell r="F212" t="str">
            <v>International Paper Augusta Mill</v>
          </cell>
          <cell r="G212">
            <v>32213</v>
          </cell>
          <cell r="H212" t="str">
            <v>2</v>
          </cell>
          <cell r="I212">
            <v>39</v>
          </cell>
          <cell r="J212">
            <v>36.54</v>
          </cell>
          <cell r="K212">
            <v>36.659999999999997</v>
          </cell>
          <cell r="M212" t="str">
            <v>ST</v>
          </cell>
          <cell r="N212" t="str">
            <v>BIT</v>
          </cell>
          <cell r="O212" t="str">
            <v>BLQ</v>
          </cell>
          <cell r="P212">
            <v>1</v>
          </cell>
          <cell r="Q212">
            <v>1965</v>
          </cell>
          <cell r="R212" t="str">
            <v>OP</v>
          </cell>
          <cell r="S212">
            <v>0</v>
          </cell>
          <cell r="T212" t="str">
            <v>Y</v>
          </cell>
        </row>
        <row r="213">
          <cell r="A213" t="str">
            <v>GA</v>
          </cell>
          <cell r="B213" t="str">
            <v>Richmond</v>
          </cell>
          <cell r="C213">
            <v>9353</v>
          </cell>
          <cell r="D213" t="str">
            <v>International Paper Co-Augusta</v>
          </cell>
          <cell r="E213">
            <v>54358</v>
          </cell>
          <cell r="F213" t="str">
            <v>International Paper Augusta Mill</v>
          </cell>
          <cell r="G213">
            <v>32213</v>
          </cell>
          <cell r="H213" t="str">
            <v>3</v>
          </cell>
          <cell r="I213">
            <v>18.7</v>
          </cell>
          <cell r="J213">
            <v>17.52</v>
          </cell>
          <cell r="K213">
            <v>17.579999999999998</v>
          </cell>
          <cell r="M213" t="str">
            <v>ST</v>
          </cell>
          <cell r="N213" t="str">
            <v>BIT</v>
          </cell>
          <cell r="O213" t="str">
            <v>BLQ</v>
          </cell>
          <cell r="P213">
            <v>1</v>
          </cell>
          <cell r="Q213">
            <v>1965</v>
          </cell>
          <cell r="R213" t="str">
            <v>OP</v>
          </cell>
          <cell r="S213">
            <v>0</v>
          </cell>
          <cell r="T213" t="str">
            <v>Y</v>
          </cell>
        </row>
        <row r="214">
          <cell r="A214" t="str">
            <v>GA</v>
          </cell>
          <cell r="B214" t="str">
            <v>Chatham</v>
          </cell>
          <cell r="C214">
            <v>16687</v>
          </cell>
          <cell r="D214" t="str">
            <v>Savannah Electric &amp; Power Co</v>
          </cell>
          <cell r="E214">
            <v>733</v>
          </cell>
          <cell r="F214" t="str">
            <v>Kraft</v>
          </cell>
          <cell r="G214">
            <v>22</v>
          </cell>
          <cell r="H214" t="str">
            <v>2</v>
          </cell>
          <cell r="I214">
            <v>54.4</v>
          </cell>
          <cell r="J214">
            <v>52</v>
          </cell>
          <cell r="K214">
            <v>52</v>
          </cell>
          <cell r="M214" t="str">
            <v>ST</v>
          </cell>
          <cell r="N214" t="str">
            <v>BIT</v>
          </cell>
          <cell r="O214" t="str">
            <v>NG</v>
          </cell>
          <cell r="P214">
            <v>5</v>
          </cell>
          <cell r="Q214">
            <v>1961</v>
          </cell>
          <cell r="R214" t="str">
            <v>OP</v>
          </cell>
          <cell r="S214">
            <v>0</v>
          </cell>
          <cell r="T214" t="str">
            <v>N</v>
          </cell>
        </row>
        <row r="215">
          <cell r="A215" t="str">
            <v>GA</v>
          </cell>
          <cell r="B215" t="str">
            <v>Chatham</v>
          </cell>
          <cell r="C215">
            <v>16687</v>
          </cell>
          <cell r="D215" t="str">
            <v>Savannah Electric &amp; Power Co</v>
          </cell>
          <cell r="E215">
            <v>733</v>
          </cell>
          <cell r="F215" t="str">
            <v>Kraft</v>
          </cell>
          <cell r="G215">
            <v>22</v>
          </cell>
          <cell r="H215" t="str">
            <v>3</v>
          </cell>
          <cell r="I215">
            <v>103.5</v>
          </cell>
          <cell r="J215">
            <v>101</v>
          </cell>
          <cell r="K215">
            <v>101</v>
          </cell>
          <cell r="M215" t="str">
            <v>ST</v>
          </cell>
          <cell r="N215" t="str">
            <v>BIT</v>
          </cell>
          <cell r="O215" t="str">
            <v>NG</v>
          </cell>
          <cell r="P215">
            <v>5</v>
          </cell>
          <cell r="Q215">
            <v>1965</v>
          </cell>
          <cell r="R215" t="str">
            <v>OP</v>
          </cell>
          <cell r="S215">
            <v>0</v>
          </cell>
          <cell r="T215" t="str">
            <v>N</v>
          </cell>
        </row>
        <row r="216">
          <cell r="A216" t="str">
            <v>GA</v>
          </cell>
          <cell r="B216" t="str">
            <v>Chatham</v>
          </cell>
          <cell r="C216">
            <v>16687</v>
          </cell>
          <cell r="D216" t="str">
            <v>Savannah Electric &amp; Power Co</v>
          </cell>
          <cell r="E216">
            <v>733</v>
          </cell>
          <cell r="F216" t="str">
            <v>Kraft</v>
          </cell>
          <cell r="G216">
            <v>22</v>
          </cell>
          <cell r="H216" t="str">
            <v>ST1</v>
          </cell>
          <cell r="I216">
            <v>50</v>
          </cell>
          <cell r="J216">
            <v>48</v>
          </cell>
          <cell r="K216">
            <v>48</v>
          </cell>
          <cell r="M216" t="str">
            <v>ST</v>
          </cell>
          <cell r="N216" t="str">
            <v>BIT</v>
          </cell>
          <cell r="O216" t="str">
            <v>NG</v>
          </cell>
          <cell r="P216">
            <v>7</v>
          </cell>
          <cell r="Q216">
            <v>1958</v>
          </cell>
          <cell r="R216" t="str">
            <v>OP</v>
          </cell>
          <cell r="S216">
            <v>0</v>
          </cell>
          <cell r="T216" t="str">
            <v>N</v>
          </cell>
        </row>
        <row r="217">
          <cell r="A217" t="str">
            <v>GA</v>
          </cell>
          <cell r="B217" t="str">
            <v>Effingham</v>
          </cell>
          <cell r="C217">
            <v>16687</v>
          </cell>
          <cell r="D217" t="str">
            <v>Savannah Electric &amp; Power Co</v>
          </cell>
          <cell r="E217">
            <v>6124</v>
          </cell>
          <cell r="F217" t="str">
            <v>McIntosh</v>
          </cell>
          <cell r="G217">
            <v>22</v>
          </cell>
          <cell r="H217" t="str">
            <v>1</v>
          </cell>
          <cell r="I217">
            <v>177.6</v>
          </cell>
          <cell r="J217">
            <v>156.5</v>
          </cell>
          <cell r="K217">
            <v>156.5</v>
          </cell>
          <cell r="M217" t="str">
            <v>ST</v>
          </cell>
          <cell r="N217" t="str">
            <v>BIT</v>
          </cell>
          <cell r="O217" t="str">
            <v>DFO</v>
          </cell>
          <cell r="P217">
            <v>2</v>
          </cell>
          <cell r="Q217">
            <v>1979</v>
          </cell>
          <cell r="R217" t="str">
            <v>OP</v>
          </cell>
          <cell r="S217">
            <v>0</v>
          </cell>
          <cell r="T217" t="str">
            <v>N</v>
          </cell>
        </row>
        <row r="218">
          <cell r="A218" t="str">
            <v>GA</v>
          </cell>
          <cell r="B218" t="str">
            <v>Chatham</v>
          </cell>
          <cell r="C218">
            <v>27131</v>
          </cell>
          <cell r="D218" t="str">
            <v>Savannah Foods&amp;Industrial Inc</v>
          </cell>
          <cell r="E218">
            <v>50146</v>
          </cell>
          <cell r="F218" t="str">
            <v>Savannah Sugar Refinery</v>
          </cell>
          <cell r="G218">
            <v>311</v>
          </cell>
          <cell r="H218" t="str">
            <v>GENA</v>
          </cell>
          <cell r="I218">
            <v>2.7</v>
          </cell>
          <cell r="J218">
            <v>2.7</v>
          </cell>
          <cell r="K218">
            <v>2.7</v>
          </cell>
          <cell r="M218" t="str">
            <v>ST</v>
          </cell>
          <cell r="N218" t="str">
            <v>BIT</v>
          </cell>
          <cell r="O218" t="str">
            <v>RFO</v>
          </cell>
          <cell r="P218">
            <v>3</v>
          </cell>
          <cell r="Q218">
            <v>1948</v>
          </cell>
          <cell r="R218" t="str">
            <v>OP</v>
          </cell>
          <cell r="T218" t="str">
            <v>Y</v>
          </cell>
        </row>
        <row r="219">
          <cell r="A219" t="str">
            <v>GA</v>
          </cell>
          <cell r="B219" t="str">
            <v>Chatham</v>
          </cell>
          <cell r="C219">
            <v>27131</v>
          </cell>
          <cell r="D219" t="str">
            <v>Savannah Foods&amp;Industrial Inc</v>
          </cell>
          <cell r="E219">
            <v>50146</v>
          </cell>
          <cell r="F219" t="str">
            <v>Savannah Sugar Refinery</v>
          </cell>
          <cell r="G219">
            <v>311</v>
          </cell>
          <cell r="H219" t="str">
            <v>GENB</v>
          </cell>
          <cell r="I219">
            <v>3</v>
          </cell>
          <cell r="J219">
            <v>3</v>
          </cell>
          <cell r="K219">
            <v>3</v>
          </cell>
          <cell r="M219" t="str">
            <v>ST</v>
          </cell>
          <cell r="N219" t="str">
            <v>BIT</v>
          </cell>
          <cell r="O219" t="str">
            <v>RFO</v>
          </cell>
          <cell r="P219">
            <v>2</v>
          </cell>
          <cell r="Q219">
            <v>1959</v>
          </cell>
          <cell r="R219" t="str">
            <v>OP</v>
          </cell>
          <cell r="T219" t="str">
            <v>Y</v>
          </cell>
        </row>
        <row r="220">
          <cell r="A220" t="str">
            <v>GA</v>
          </cell>
          <cell r="B220" t="str">
            <v>Chatham</v>
          </cell>
          <cell r="C220">
            <v>27131</v>
          </cell>
          <cell r="D220" t="str">
            <v>Savannah Foods&amp;Industrial Inc</v>
          </cell>
          <cell r="E220">
            <v>50146</v>
          </cell>
          <cell r="F220" t="str">
            <v>Savannah Sugar Refinery</v>
          </cell>
          <cell r="G220">
            <v>311</v>
          </cell>
          <cell r="H220" t="str">
            <v>GENC</v>
          </cell>
          <cell r="I220">
            <v>1</v>
          </cell>
          <cell r="J220">
            <v>1</v>
          </cell>
          <cell r="K220">
            <v>1</v>
          </cell>
          <cell r="M220" t="str">
            <v>ST</v>
          </cell>
          <cell r="N220" t="str">
            <v>BIT</v>
          </cell>
          <cell r="O220" t="str">
            <v>RFO</v>
          </cell>
          <cell r="P220">
            <v>8</v>
          </cell>
          <cell r="Q220">
            <v>1946</v>
          </cell>
          <cell r="R220" t="str">
            <v>OP</v>
          </cell>
          <cell r="T220" t="str">
            <v>Y</v>
          </cell>
        </row>
        <row r="221">
          <cell r="A221" t="str">
            <v>GA</v>
          </cell>
          <cell r="B221" t="str">
            <v>Chatham</v>
          </cell>
          <cell r="C221">
            <v>27131</v>
          </cell>
          <cell r="D221" t="str">
            <v>Savannah Foods&amp;Industrial Inc</v>
          </cell>
          <cell r="E221">
            <v>50146</v>
          </cell>
          <cell r="F221" t="str">
            <v>Savannah Sugar Refinery</v>
          </cell>
          <cell r="G221">
            <v>311</v>
          </cell>
          <cell r="H221" t="str">
            <v>GEND</v>
          </cell>
          <cell r="I221">
            <v>5</v>
          </cell>
          <cell r="J221">
            <v>4.5</v>
          </cell>
          <cell r="K221">
            <v>4.5</v>
          </cell>
          <cell r="M221" t="str">
            <v>ST</v>
          </cell>
          <cell r="N221" t="str">
            <v>BIT</v>
          </cell>
          <cell r="O221" t="str">
            <v>RFO</v>
          </cell>
          <cell r="P221">
            <v>3</v>
          </cell>
          <cell r="Q221">
            <v>1985</v>
          </cell>
          <cell r="R221" t="str">
            <v>OP</v>
          </cell>
          <cell r="T221" t="str">
            <v>Y</v>
          </cell>
        </row>
        <row r="222">
          <cell r="A222" t="str">
            <v>GA</v>
          </cell>
          <cell r="B222" t="str">
            <v>Chatham</v>
          </cell>
          <cell r="C222">
            <v>30002</v>
          </cell>
          <cell r="D222" t="str">
            <v>International Paper Co</v>
          </cell>
          <cell r="E222">
            <v>50398</v>
          </cell>
          <cell r="F222" t="str">
            <v>International Paper Savanna Mill</v>
          </cell>
          <cell r="G222">
            <v>32213</v>
          </cell>
          <cell r="H222" t="str">
            <v>GE10</v>
          </cell>
          <cell r="I222">
            <v>82.8</v>
          </cell>
          <cell r="J222">
            <v>82.8</v>
          </cell>
          <cell r="K222">
            <v>82.8</v>
          </cell>
          <cell r="M222" t="str">
            <v>ST</v>
          </cell>
          <cell r="N222" t="str">
            <v>BIT</v>
          </cell>
          <cell r="O222" t="str">
            <v>BLQ</v>
          </cell>
          <cell r="P222">
            <v>4</v>
          </cell>
          <cell r="Q222">
            <v>1998</v>
          </cell>
          <cell r="R222" t="str">
            <v>OP</v>
          </cell>
          <cell r="S222">
            <v>0</v>
          </cell>
          <cell r="T222" t="str">
            <v>Y</v>
          </cell>
        </row>
        <row r="223">
          <cell r="A223" t="str">
            <v>GA</v>
          </cell>
          <cell r="B223" t="str">
            <v>Chatham</v>
          </cell>
          <cell r="C223">
            <v>30002</v>
          </cell>
          <cell r="D223" t="str">
            <v>International Paper Co</v>
          </cell>
          <cell r="E223">
            <v>50398</v>
          </cell>
          <cell r="F223" t="str">
            <v>International Paper Savanna Mill</v>
          </cell>
          <cell r="G223">
            <v>32213</v>
          </cell>
          <cell r="H223" t="str">
            <v>GEN9</v>
          </cell>
          <cell r="I223">
            <v>71.2</v>
          </cell>
          <cell r="J223">
            <v>71.2</v>
          </cell>
          <cell r="K223">
            <v>71.2</v>
          </cell>
          <cell r="M223" t="str">
            <v>ST</v>
          </cell>
          <cell r="N223" t="str">
            <v>BIT</v>
          </cell>
          <cell r="O223" t="str">
            <v>WDS</v>
          </cell>
          <cell r="P223">
            <v>6</v>
          </cell>
          <cell r="Q223">
            <v>1981</v>
          </cell>
          <cell r="R223" t="str">
            <v>OP</v>
          </cell>
          <cell r="T223" t="str">
            <v>Y</v>
          </cell>
        </row>
        <row r="224">
          <cell r="A224" t="str">
            <v>GA</v>
          </cell>
          <cell r="B224" t="str">
            <v>Bibb</v>
          </cell>
          <cell r="C224">
            <v>50087</v>
          </cell>
          <cell r="D224" t="str">
            <v>R J Reynolds Tobacco Co</v>
          </cell>
          <cell r="E224">
            <v>54243</v>
          </cell>
          <cell r="F224" t="str">
            <v>Brown Williamson Tobacco</v>
          </cell>
          <cell r="G224">
            <v>3122</v>
          </cell>
          <cell r="H224" t="str">
            <v>BWO1</v>
          </cell>
          <cell r="I224">
            <v>1.5</v>
          </cell>
          <cell r="J224">
            <v>0.8</v>
          </cell>
          <cell r="K224">
            <v>1</v>
          </cell>
          <cell r="M224" t="str">
            <v>ST</v>
          </cell>
          <cell r="N224" t="str">
            <v>BIT</v>
          </cell>
          <cell r="P224">
            <v>7</v>
          </cell>
          <cell r="Q224">
            <v>1987</v>
          </cell>
          <cell r="R224" t="str">
            <v>OS</v>
          </cell>
          <cell r="T224" t="str">
            <v>Y</v>
          </cell>
        </row>
        <row r="225">
          <cell r="A225" t="str">
            <v>IA</v>
          </cell>
          <cell r="B225" t="str">
            <v>Clinton</v>
          </cell>
          <cell r="C225">
            <v>772</v>
          </cell>
          <cell r="D225" t="str">
            <v>Archer Daniels Midland Co</v>
          </cell>
          <cell r="E225">
            <v>10860</v>
          </cell>
          <cell r="F225" t="str">
            <v>Archer Daniels Midland Clinton</v>
          </cell>
          <cell r="G225">
            <v>311</v>
          </cell>
          <cell r="H225" t="str">
            <v>GEN1</v>
          </cell>
          <cell r="I225">
            <v>7.5</v>
          </cell>
          <cell r="J225">
            <v>7.5</v>
          </cell>
          <cell r="K225">
            <v>7.5</v>
          </cell>
          <cell r="M225" t="str">
            <v>ST</v>
          </cell>
          <cell r="N225" t="str">
            <v>BIT</v>
          </cell>
          <cell r="O225" t="str">
            <v>NG</v>
          </cell>
          <cell r="P225">
            <v>1</v>
          </cell>
          <cell r="Q225">
            <v>1954</v>
          </cell>
          <cell r="R225" t="str">
            <v>OP</v>
          </cell>
          <cell r="S225">
            <v>0</v>
          </cell>
          <cell r="T225" t="str">
            <v>Y</v>
          </cell>
        </row>
        <row r="226">
          <cell r="A226" t="str">
            <v>IA</v>
          </cell>
          <cell r="B226" t="str">
            <v>Clinton</v>
          </cell>
          <cell r="C226">
            <v>772</v>
          </cell>
          <cell r="D226" t="str">
            <v>Archer Daniels Midland Co</v>
          </cell>
          <cell r="E226">
            <v>10860</v>
          </cell>
          <cell r="F226" t="str">
            <v>Archer Daniels Midland Clinton</v>
          </cell>
          <cell r="G226">
            <v>311</v>
          </cell>
          <cell r="H226" t="str">
            <v>GEN2</v>
          </cell>
          <cell r="I226">
            <v>3.5</v>
          </cell>
          <cell r="J226">
            <v>3.5</v>
          </cell>
          <cell r="K226">
            <v>3.5</v>
          </cell>
          <cell r="M226" t="str">
            <v>ST</v>
          </cell>
          <cell r="N226" t="str">
            <v>BIT</v>
          </cell>
          <cell r="O226" t="str">
            <v>NG</v>
          </cell>
          <cell r="P226">
            <v>1</v>
          </cell>
          <cell r="Q226">
            <v>1940</v>
          </cell>
          <cell r="R226" t="str">
            <v>OP</v>
          </cell>
          <cell r="S226">
            <v>0</v>
          </cell>
          <cell r="T226" t="str">
            <v>Y</v>
          </cell>
        </row>
        <row r="227">
          <cell r="A227" t="str">
            <v>IA</v>
          </cell>
          <cell r="B227" t="str">
            <v>Clinton</v>
          </cell>
          <cell r="C227">
            <v>772</v>
          </cell>
          <cell r="D227" t="str">
            <v>Archer Daniels Midland Co</v>
          </cell>
          <cell r="E227">
            <v>10860</v>
          </cell>
          <cell r="F227" t="str">
            <v>Archer Daniels Midland Clinton</v>
          </cell>
          <cell r="G227">
            <v>311</v>
          </cell>
          <cell r="H227" t="str">
            <v>GEN3</v>
          </cell>
          <cell r="I227">
            <v>9.4</v>
          </cell>
          <cell r="J227">
            <v>9.3800000000000008</v>
          </cell>
          <cell r="K227">
            <v>9.3800000000000008</v>
          </cell>
          <cell r="M227" t="str">
            <v>ST</v>
          </cell>
          <cell r="N227" t="str">
            <v>BIT</v>
          </cell>
          <cell r="O227" t="str">
            <v>NG</v>
          </cell>
          <cell r="P227">
            <v>1</v>
          </cell>
          <cell r="Q227">
            <v>1965</v>
          </cell>
          <cell r="R227" t="str">
            <v>OP</v>
          </cell>
          <cell r="S227">
            <v>0</v>
          </cell>
          <cell r="T227" t="str">
            <v>Y</v>
          </cell>
        </row>
        <row r="228">
          <cell r="A228" t="str">
            <v>IA</v>
          </cell>
          <cell r="B228" t="str">
            <v>Clinton</v>
          </cell>
          <cell r="C228">
            <v>772</v>
          </cell>
          <cell r="D228" t="str">
            <v>Archer Daniels Midland Co</v>
          </cell>
          <cell r="E228">
            <v>10860</v>
          </cell>
          <cell r="F228" t="str">
            <v>Archer Daniels Midland Clinton</v>
          </cell>
          <cell r="G228">
            <v>311</v>
          </cell>
          <cell r="H228" t="str">
            <v>GEN4</v>
          </cell>
          <cell r="I228">
            <v>4</v>
          </cell>
          <cell r="J228">
            <v>4</v>
          </cell>
          <cell r="K228">
            <v>4</v>
          </cell>
          <cell r="M228" t="str">
            <v>ST</v>
          </cell>
          <cell r="N228" t="str">
            <v>BIT</v>
          </cell>
          <cell r="O228" t="str">
            <v>NG</v>
          </cell>
          <cell r="P228">
            <v>1</v>
          </cell>
          <cell r="Q228">
            <v>1974</v>
          </cell>
          <cell r="R228" t="str">
            <v>OP</v>
          </cell>
          <cell r="S228">
            <v>0</v>
          </cell>
          <cell r="T228" t="str">
            <v>Y</v>
          </cell>
        </row>
        <row r="229">
          <cell r="A229" t="str">
            <v>IA</v>
          </cell>
          <cell r="B229" t="str">
            <v>Clinton</v>
          </cell>
          <cell r="C229">
            <v>772</v>
          </cell>
          <cell r="D229" t="str">
            <v>Archer Daniels Midland Co</v>
          </cell>
          <cell r="E229">
            <v>10860</v>
          </cell>
          <cell r="F229" t="str">
            <v>Archer Daniels Midland Clinton</v>
          </cell>
          <cell r="G229">
            <v>311</v>
          </cell>
          <cell r="H229" t="str">
            <v>GEN5</v>
          </cell>
          <cell r="I229">
            <v>7</v>
          </cell>
          <cell r="J229">
            <v>7</v>
          </cell>
          <cell r="K229">
            <v>7</v>
          </cell>
          <cell r="M229" t="str">
            <v>ST</v>
          </cell>
          <cell r="N229" t="str">
            <v>BIT</v>
          </cell>
          <cell r="O229" t="str">
            <v>NG</v>
          </cell>
          <cell r="P229">
            <v>4</v>
          </cell>
          <cell r="Q229">
            <v>1991</v>
          </cell>
          <cell r="R229" t="str">
            <v>OP</v>
          </cell>
          <cell r="S229">
            <v>0</v>
          </cell>
          <cell r="T229" t="str">
            <v>Y</v>
          </cell>
        </row>
        <row r="230">
          <cell r="A230" t="str">
            <v>IA</v>
          </cell>
          <cell r="B230" t="str">
            <v>Black Hawk</v>
          </cell>
          <cell r="C230">
            <v>3203</v>
          </cell>
          <cell r="D230" t="str">
            <v>Cedar Falls City of</v>
          </cell>
          <cell r="E230">
            <v>1131</v>
          </cell>
          <cell r="F230" t="str">
            <v>Streeter Station</v>
          </cell>
          <cell r="G230">
            <v>22</v>
          </cell>
          <cell r="H230" t="str">
            <v>6</v>
          </cell>
          <cell r="I230">
            <v>16.5</v>
          </cell>
          <cell r="J230">
            <v>19.829999999999998</v>
          </cell>
          <cell r="K230">
            <v>13.53</v>
          </cell>
          <cell r="M230" t="str">
            <v>ST</v>
          </cell>
          <cell r="N230" t="str">
            <v>BIT</v>
          </cell>
          <cell r="O230" t="str">
            <v>NG</v>
          </cell>
          <cell r="P230">
            <v>9</v>
          </cell>
          <cell r="Q230">
            <v>1963</v>
          </cell>
          <cell r="R230" t="str">
            <v>OP</v>
          </cell>
          <cell r="T230" t="str">
            <v>N</v>
          </cell>
        </row>
        <row r="231">
          <cell r="A231" t="str">
            <v>IA</v>
          </cell>
          <cell r="B231" t="str">
            <v>Black Hawk</v>
          </cell>
          <cell r="C231">
            <v>3203</v>
          </cell>
          <cell r="D231" t="str">
            <v>Cedar Falls City of</v>
          </cell>
          <cell r="E231">
            <v>1131</v>
          </cell>
          <cell r="F231" t="str">
            <v>Streeter Station</v>
          </cell>
          <cell r="G231">
            <v>22</v>
          </cell>
          <cell r="H231" t="str">
            <v>7</v>
          </cell>
          <cell r="I231">
            <v>35</v>
          </cell>
          <cell r="J231">
            <v>36.6</v>
          </cell>
          <cell r="K231">
            <v>36.6</v>
          </cell>
          <cell r="M231" t="str">
            <v>ST</v>
          </cell>
          <cell r="N231" t="str">
            <v>BIT</v>
          </cell>
          <cell r="O231" t="str">
            <v>NG</v>
          </cell>
          <cell r="P231">
            <v>6</v>
          </cell>
          <cell r="Q231">
            <v>1973</v>
          </cell>
          <cell r="R231" t="str">
            <v>OP</v>
          </cell>
          <cell r="T231" t="str">
            <v>N</v>
          </cell>
        </row>
        <row r="232">
          <cell r="A232" t="str">
            <v>IA</v>
          </cell>
          <cell r="B232" t="str">
            <v>Muscatine</v>
          </cell>
          <cell r="C232">
            <v>3258</v>
          </cell>
          <cell r="D232" t="str">
            <v>Central Iowa Power Coop</v>
          </cell>
          <cell r="E232">
            <v>1218</v>
          </cell>
          <cell r="F232" t="str">
            <v>Fair Station</v>
          </cell>
          <cell r="G232">
            <v>22</v>
          </cell>
          <cell r="H232" t="str">
            <v>1</v>
          </cell>
          <cell r="I232">
            <v>25</v>
          </cell>
          <cell r="J232">
            <v>23.4</v>
          </cell>
          <cell r="K232">
            <v>24</v>
          </cell>
          <cell r="M232" t="str">
            <v>ST</v>
          </cell>
          <cell r="N232" t="str">
            <v>BIT</v>
          </cell>
          <cell r="O232" t="str">
            <v>NG</v>
          </cell>
          <cell r="P232">
            <v>1</v>
          </cell>
          <cell r="Q232">
            <v>1960</v>
          </cell>
          <cell r="R232" t="str">
            <v>OP</v>
          </cell>
          <cell r="T232" t="str">
            <v>N</v>
          </cell>
        </row>
        <row r="233">
          <cell r="A233" t="str">
            <v>IA</v>
          </cell>
          <cell r="B233" t="str">
            <v>Muscatine</v>
          </cell>
          <cell r="C233">
            <v>3258</v>
          </cell>
          <cell r="D233" t="str">
            <v>Central Iowa Power Coop</v>
          </cell>
          <cell r="E233">
            <v>1218</v>
          </cell>
          <cell r="F233" t="str">
            <v>Fair Station</v>
          </cell>
          <cell r="G233">
            <v>22</v>
          </cell>
          <cell r="H233" t="str">
            <v>2</v>
          </cell>
          <cell r="I233">
            <v>37.5</v>
          </cell>
          <cell r="J233">
            <v>41</v>
          </cell>
          <cell r="K233">
            <v>42</v>
          </cell>
          <cell r="M233" t="str">
            <v>ST</v>
          </cell>
          <cell r="N233" t="str">
            <v>BIT</v>
          </cell>
          <cell r="O233" t="str">
            <v>NG</v>
          </cell>
          <cell r="P233">
            <v>4</v>
          </cell>
          <cell r="Q233">
            <v>1967</v>
          </cell>
          <cell r="R233" t="str">
            <v>OP</v>
          </cell>
          <cell r="T233" t="str">
            <v>N</v>
          </cell>
        </row>
        <row r="234">
          <cell r="A234" t="str">
            <v>IA</v>
          </cell>
          <cell r="B234" t="str">
            <v>Clay</v>
          </cell>
          <cell r="C234">
            <v>4363</v>
          </cell>
          <cell r="D234" t="str">
            <v>Corn Belt Power Coop</v>
          </cell>
          <cell r="E234">
            <v>1217</v>
          </cell>
          <cell r="F234" t="str">
            <v>Earl F Wisdom</v>
          </cell>
          <cell r="G234">
            <v>22</v>
          </cell>
          <cell r="H234" t="str">
            <v>1</v>
          </cell>
          <cell r="I234">
            <v>33</v>
          </cell>
          <cell r="J234">
            <v>37.5</v>
          </cell>
          <cell r="K234">
            <v>38</v>
          </cell>
          <cell r="M234" t="str">
            <v>ST</v>
          </cell>
          <cell r="N234" t="str">
            <v>BIT</v>
          </cell>
          <cell r="O234" t="str">
            <v>SUB</v>
          </cell>
          <cell r="P234">
            <v>4</v>
          </cell>
          <cell r="Q234">
            <v>1960</v>
          </cell>
          <cell r="R234" t="str">
            <v>OP</v>
          </cell>
          <cell r="T234" t="str">
            <v>N</v>
          </cell>
        </row>
        <row r="235">
          <cell r="A235" t="str">
            <v>IA</v>
          </cell>
          <cell r="B235" t="str">
            <v>Linn</v>
          </cell>
          <cell r="C235">
            <v>9417</v>
          </cell>
          <cell r="D235" t="str">
            <v>Interstate Power and Light Co</v>
          </cell>
          <cell r="E235">
            <v>1058</v>
          </cell>
          <cell r="F235" t="str">
            <v>Sixth Street</v>
          </cell>
          <cell r="G235">
            <v>22</v>
          </cell>
          <cell r="H235" t="str">
            <v>1</v>
          </cell>
          <cell r="I235">
            <v>10</v>
          </cell>
          <cell r="J235">
            <v>9.3699999999999992</v>
          </cell>
          <cell r="K235">
            <v>9.4</v>
          </cell>
          <cell r="M235" t="str">
            <v>ST</v>
          </cell>
          <cell r="N235" t="str">
            <v>BIT</v>
          </cell>
          <cell r="P235">
            <v>5</v>
          </cell>
          <cell r="Q235">
            <v>1921</v>
          </cell>
          <cell r="R235" t="str">
            <v>OS</v>
          </cell>
          <cell r="S235">
            <v>0</v>
          </cell>
          <cell r="T235" t="str">
            <v>N</v>
          </cell>
        </row>
        <row r="236">
          <cell r="A236" t="str">
            <v>IA</v>
          </cell>
          <cell r="B236" t="str">
            <v>Linn</v>
          </cell>
          <cell r="C236">
            <v>9417</v>
          </cell>
          <cell r="D236" t="str">
            <v>Interstate Power and Light Co</v>
          </cell>
          <cell r="E236">
            <v>1058</v>
          </cell>
          <cell r="F236" t="str">
            <v>Sixth Street</v>
          </cell>
          <cell r="G236">
            <v>22</v>
          </cell>
          <cell r="H236" t="str">
            <v>6</v>
          </cell>
          <cell r="I236">
            <v>10</v>
          </cell>
          <cell r="J236">
            <v>8</v>
          </cell>
          <cell r="K236">
            <v>3</v>
          </cell>
          <cell r="M236" t="str">
            <v>ST</v>
          </cell>
          <cell r="N236" t="str">
            <v>BIT</v>
          </cell>
          <cell r="P236">
            <v>1</v>
          </cell>
          <cell r="Q236">
            <v>1925</v>
          </cell>
          <cell r="R236" t="str">
            <v>OS</v>
          </cell>
          <cell r="S236">
            <v>0</v>
          </cell>
          <cell r="T236" t="str">
            <v>N</v>
          </cell>
        </row>
        <row r="237">
          <cell r="A237" t="str">
            <v>IA</v>
          </cell>
          <cell r="B237" t="str">
            <v>Story</v>
          </cell>
          <cell r="C237">
            <v>9434</v>
          </cell>
          <cell r="D237" t="str">
            <v>Iowa State University</v>
          </cell>
          <cell r="E237">
            <v>54201</v>
          </cell>
          <cell r="F237" t="str">
            <v>Iowa State University</v>
          </cell>
          <cell r="G237">
            <v>611</v>
          </cell>
          <cell r="H237" t="str">
            <v>GEN3</v>
          </cell>
          <cell r="I237">
            <v>13.2</v>
          </cell>
          <cell r="J237">
            <v>13.28</v>
          </cell>
          <cell r="K237">
            <v>13.28</v>
          </cell>
          <cell r="M237" t="str">
            <v>ST</v>
          </cell>
          <cell r="N237" t="str">
            <v>BIT</v>
          </cell>
          <cell r="O237" t="str">
            <v>NG</v>
          </cell>
          <cell r="P237">
            <v>9</v>
          </cell>
          <cell r="Q237">
            <v>1978</v>
          </cell>
          <cell r="R237" t="str">
            <v>OP</v>
          </cell>
          <cell r="S237">
            <v>0</v>
          </cell>
          <cell r="T237" t="str">
            <v>Y</v>
          </cell>
        </row>
        <row r="238">
          <cell r="A238" t="str">
            <v>IA</v>
          </cell>
          <cell r="B238" t="str">
            <v>Story</v>
          </cell>
          <cell r="C238">
            <v>9434</v>
          </cell>
          <cell r="D238" t="str">
            <v>Iowa State University</v>
          </cell>
          <cell r="E238">
            <v>54201</v>
          </cell>
          <cell r="F238" t="str">
            <v>Iowa State University</v>
          </cell>
          <cell r="G238">
            <v>611</v>
          </cell>
          <cell r="H238" t="str">
            <v>GEN4</v>
          </cell>
          <cell r="I238">
            <v>6.2</v>
          </cell>
          <cell r="J238">
            <v>6.25</v>
          </cell>
          <cell r="K238">
            <v>6.25</v>
          </cell>
          <cell r="M238" t="str">
            <v>ST</v>
          </cell>
          <cell r="N238" t="str">
            <v>BIT</v>
          </cell>
          <cell r="O238" t="str">
            <v>NG</v>
          </cell>
          <cell r="P238">
            <v>10</v>
          </cell>
          <cell r="Q238">
            <v>1960</v>
          </cell>
          <cell r="R238" t="str">
            <v>OP</v>
          </cell>
          <cell r="S238">
            <v>0</v>
          </cell>
          <cell r="T238" t="str">
            <v>Y</v>
          </cell>
        </row>
        <row r="239">
          <cell r="A239" t="str">
            <v>IA</v>
          </cell>
          <cell r="B239" t="str">
            <v>Story</v>
          </cell>
          <cell r="C239">
            <v>9434</v>
          </cell>
          <cell r="D239" t="str">
            <v>Iowa State University</v>
          </cell>
          <cell r="E239">
            <v>54201</v>
          </cell>
          <cell r="F239" t="str">
            <v>Iowa State University</v>
          </cell>
          <cell r="G239">
            <v>611</v>
          </cell>
          <cell r="H239" t="str">
            <v>GEN5</v>
          </cell>
          <cell r="I239">
            <v>11.5</v>
          </cell>
          <cell r="J239">
            <v>11.5</v>
          </cell>
          <cell r="K239">
            <v>11.5</v>
          </cell>
          <cell r="M239" t="str">
            <v>ST</v>
          </cell>
          <cell r="N239" t="str">
            <v>BIT</v>
          </cell>
          <cell r="O239" t="str">
            <v>NG</v>
          </cell>
          <cell r="P239">
            <v>3</v>
          </cell>
          <cell r="Q239">
            <v>1970</v>
          </cell>
          <cell r="R239" t="str">
            <v>OP</v>
          </cell>
          <cell r="S239">
            <v>0</v>
          </cell>
          <cell r="T239" t="str">
            <v>Y</v>
          </cell>
        </row>
        <row r="240">
          <cell r="A240" t="str">
            <v>IA</v>
          </cell>
          <cell r="B240" t="str">
            <v>Story</v>
          </cell>
          <cell r="C240">
            <v>9434</v>
          </cell>
          <cell r="D240" t="str">
            <v>Iowa State University</v>
          </cell>
          <cell r="E240">
            <v>54201</v>
          </cell>
          <cell r="F240" t="str">
            <v>Iowa State University</v>
          </cell>
          <cell r="G240">
            <v>611</v>
          </cell>
          <cell r="H240" t="str">
            <v>GEN6</v>
          </cell>
          <cell r="I240">
            <v>15.1</v>
          </cell>
          <cell r="J240">
            <v>15.1</v>
          </cell>
          <cell r="K240">
            <v>15.1</v>
          </cell>
          <cell r="M240" t="str">
            <v>ST</v>
          </cell>
          <cell r="N240" t="str">
            <v>BIT</v>
          </cell>
          <cell r="O240" t="str">
            <v>NG</v>
          </cell>
          <cell r="P240">
            <v>5</v>
          </cell>
          <cell r="Q240">
            <v>2005</v>
          </cell>
          <cell r="R240" t="str">
            <v>OP</v>
          </cell>
          <cell r="T240" t="str">
            <v>Y</v>
          </cell>
        </row>
        <row r="241">
          <cell r="A241" t="str">
            <v>IA</v>
          </cell>
          <cell r="B241" t="str">
            <v>Dubuque</v>
          </cell>
          <cell r="C241">
            <v>9765</v>
          </cell>
          <cell r="D241" t="str">
            <v>John Deere Dubuque Works</v>
          </cell>
          <cell r="E241">
            <v>54414</v>
          </cell>
          <cell r="F241" t="str">
            <v>John Deere Dubuque Works</v>
          </cell>
          <cell r="G241">
            <v>333</v>
          </cell>
          <cell r="H241" t="str">
            <v>GEN2</v>
          </cell>
          <cell r="I241">
            <v>3.5</v>
          </cell>
          <cell r="J241">
            <v>3.5</v>
          </cell>
          <cell r="K241">
            <v>3.5</v>
          </cell>
          <cell r="M241" t="str">
            <v>ST</v>
          </cell>
          <cell r="N241" t="str">
            <v>BIT</v>
          </cell>
          <cell r="O241" t="str">
            <v>NG</v>
          </cell>
          <cell r="P241">
            <v>6</v>
          </cell>
          <cell r="Q241">
            <v>1949</v>
          </cell>
          <cell r="R241" t="str">
            <v>OP</v>
          </cell>
          <cell r="S241">
            <v>0</v>
          </cell>
          <cell r="T241" t="str">
            <v>Y</v>
          </cell>
        </row>
        <row r="242">
          <cell r="A242" t="str">
            <v>IA</v>
          </cell>
          <cell r="B242" t="str">
            <v>Dubuque</v>
          </cell>
          <cell r="C242">
            <v>9765</v>
          </cell>
          <cell r="D242" t="str">
            <v>John Deere Dubuque Works</v>
          </cell>
          <cell r="E242">
            <v>54414</v>
          </cell>
          <cell r="F242" t="str">
            <v>John Deere Dubuque Works</v>
          </cell>
          <cell r="G242">
            <v>333</v>
          </cell>
          <cell r="H242" t="str">
            <v>GEN3</v>
          </cell>
          <cell r="I242">
            <v>3</v>
          </cell>
          <cell r="J242">
            <v>1.5</v>
          </cell>
          <cell r="K242">
            <v>1.5</v>
          </cell>
          <cell r="M242" t="str">
            <v>ST</v>
          </cell>
          <cell r="N242" t="str">
            <v>BIT</v>
          </cell>
          <cell r="O242" t="str">
            <v>NG</v>
          </cell>
          <cell r="P242">
            <v>11</v>
          </cell>
          <cell r="Q242">
            <v>1989</v>
          </cell>
          <cell r="R242" t="str">
            <v>OP</v>
          </cell>
          <cell r="S242">
            <v>0</v>
          </cell>
          <cell r="T242" t="str">
            <v>Y</v>
          </cell>
        </row>
        <row r="243">
          <cell r="A243" t="str">
            <v>IA</v>
          </cell>
          <cell r="B243" t="str">
            <v>Dubuque</v>
          </cell>
          <cell r="C243">
            <v>9765</v>
          </cell>
          <cell r="D243" t="str">
            <v>John Deere Dubuque Works</v>
          </cell>
          <cell r="E243">
            <v>54414</v>
          </cell>
          <cell r="F243" t="str">
            <v>John Deere Dubuque Works</v>
          </cell>
          <cell r="G243">
            <v>333</v>
          </cell>
          <cell r="H243" t="str">
            <v>GEN4</v>
          </cell>
          <cell r="I243">
            <v>7.5</v>
          </cell>
          <cell r="J243">
            <v>7.5</v>
          </cell>
          <cell r="K243">
            <v>7.5</v>
          </cell>
          <cell r="M243" t="str">
            <v>ST</v>
          </cell>
          <cell r="N243" t="str">
            <v>BIT</v>
          </cell>
          <cell r="O243" t="str">
            <v>NG</v>
          </cell>
          <cell r="P243">
            <v>2</v>
          </cell>
          <cell r="Q243">
            <v>1964</v>
          </cell>
          <cell r="R243" t="str">
            <v>OP</v>
          </cell>
          <cell r="S243">
            <v>0</v>
          </cell>
          <cell r="T243" t="str">
            <v>Y</v>
          </cell>
        </row>
        <row r="244">
          <cell r="A244" t="str">
            <v>IA</v>
          </cell>
          <cell r="B244" t="str">
            <v>Johnson</v>
          </cell>
          <cell r="C244">
            <v>19539</v>
          </cell>
          <cell r="D244" t="str">
            <v>University of Iowa</v>
          </cell>
          <cell r="E244">
            <v>54775</v>
          </cell>
          <cell r="F244" t="str">
            <v>University of Iowa Main Power Plant</v>
          </cell>
          <cell r="G244">
            <v>611</v>
          </cell>
          <cell r="H244" t="str">
            <v>GEN1</v>
          </cell>
          <cell r="I244">
            <v>3</v>
          </cell>
          <cell r="J244">
            <v>3</v>
          </cell>
          <cell r="K244">
            <v>3</v>
          </cell>
          <cell r="M244" t="str">
            <v>ST</v>
          </cell>
          <cell r="N244" t="str">
            <v>BIT</v>
          </cell>
          <cell r="O244" t="str">
            <v>OBS</v>
          </cell>
          <cell r="P244">
            <v>1</v>
          </cell>
          <cell r="Q244">
            <v>1947</v>
          </cell>
          <cell r="R244" t="str">
            <v>OP</v>
          </cell>
          <cell r="T244" t="str">
            <v>Y</v>
          </cell>
        </row>
        <row r="245">
          <cell r="A245" t="str">
            <v>IA</v>
          </cell>
          <cell r="B245" t="str">
            <v>Johnson</v>
          </cell>
          <cell r="C245">
            <v>19539</v>
          </cell>
          <cell r="D245" t="str">
            <v>University of Iowa</v>
          </cell>
          <cell r="E245">
            <v>54775</v>
          </cell>
          <cell r="F245" t="str">
            <v>University of Iowa Main Power Plant</v>
          </cell>
          <cell r="G245">
            <v>611</v>
          </cell>
          <cell r="H245" t="str">
            <v>GEN2</v>
          </cell>
          <cell r="I245">
            <v>3</v>
          </cell>
          <cell r="J245">
            <v>3</v>
          </cell>
          <cell r="K245">
            <v>3</v>
          </cell>
          <cell r="M245" t="str">
            <v>ST</v>
          </cell>
          <cell r="N245" t="str">
            <v>BIT</v>
          </cell>
          <cell r="O245" t="str">
            <v>OBS</v>
          </cell>
          <cell r="P245">
            <v>1</v>
          </cell>
          <cell r="Q245">
            <v>1956</v>
          </cell>
          <cell r="R245" t="str">
            <v>OP</v>
          </cell>
          <cell r="T245" t="str">
            <v>Y</v>
          </cell>
        </row>
        <row r="246">
          <cell r="A246" t="str">
            <v>IA</v>
          </cell>
          <cell r="B246" t="str">
            <v>Johnson</v>
          </cell>
          <cell r="C246">
            <v>19539</v>
          </cell>
          <cell r="D246" t="str">
            <v>University of Iowa</v>
          </cell>
          <cell r="E246">
            <v>54775</v>
          </cell>
          <cell r="F246" t="str">
            <v>University of Iowa Main Power Plant</v>
          </cell>
          <cell r="G246">
            <v>611</v>
          </cell>
          <cell r="H246" t="str">
            <v>GEN6</v>
          </cell>
          <cell r="I246">
            <v>15</v>
          </cell>
          <cell r="J246">
            <v>15</v>
          </cell>
          <cell r="K246">
            <v>15</v>
          </cell>
          <cell r="M246" t="str">
            <v>ST</v>
          </cell>
          <cell r="N246" t="str">
            <v>BIT</v>
          </cell>
          <cell r="O246" t="str">
            <v>OBS</v>
          </cell>
          <cell r="P246">
            <v>1</v>
          </cell>
          <cell r="Q246">
            <v>1974</v>
          </cell>
          <cell r="R246" t="str">
            <v>OP</v>
          </cell>
          <cell r="T246" t="str">
            <v>Y</v>
          </cell>
        </row>
        <row r="247">
          <cell r="A247" t="str">
            <v>IA</v>
          </cell>
          <cell r="B247" t="str">
            <v>Black Hawk</v>
          </cell>
          <cell r="C247">
            <v>21223</v>
          </cell>
          <cell r="D247" t="str">
            <v>University of Northern Iowa</v>
          </cell>
          <cell r="E247">
            <v>50088</v>
          </cell>
          <cell r="F247" t="str">
            <v>University of Northern Iowa</v>
          </cell>
          <cell r="G247">
            <v>611</v>
          </cell>
          <cell r="H247" t="str">
            <v>GEN1</v>
          </cell>
          <cell r="I247">
            <v>7.5</v>
          </cell>
          <cell r="J247">
            <v>7.5</v>
          </cell>
          <cell r="K247">
            <v>7.5</v>
          </cell>
          <cell r="M247" t="str">
            <v>ST</v>
          </cell>
          <cell r="N247" t="str">
            <v>BIT</v>
          </cell>
          <cell r="O247" t="str">
            <v>PC</v>
          </cell>
          <cell r="P247">
            <v>11</v>
          </cell>
          <cell r="Q247">
            <v>1982</v>
          </cell>
          <cell r="R247" t="str">
            <v>OP</v>
          </cell>
          <cell r="S247">
            <v>0</v>
          </cell>
          <cell r="T247" t="str">
            <v>Y</v>
          </cell>
        </row>
        <row r="248">
          <cell r="A248" t="str">
            <v>ID</v>
          </cell>
          <cell r="B248" t="str">
            <v>Twin Falls</v>
          </cell>
          <cell r="C248">
            <v>450</v>
          </cell>
          <cell r="D248" t="str">
            <v>The Amalgamated Sugar Co</v>
          </cell>
          <cell r="E248">
            <v>10504</v>
          </cell>
          <cell r="F248" t="str">
            <v>Amalgamated Sugar Twin Falls</v>
          </cell>
          <cell r="G248">
            <v>311</v>
          </cell>
          <cell r="H248" t="str">
            <v>1500</v>
          </cell>
          <cell r="I248">
            <v>1.5</v>
          </cell>
          <cell r="J248">
            <v>1.1100000000000001</v>
          </cell>
          <cell r="K248">
            <v>1.1100000000000001</v>
          </cell>
          <cell r="M248" t="str">
            <v>ST</v>
          </cell>
          <cell r="N248" t="str">
            <v>BIT</v>
          </cell>
          <cell r="O248" t="str">
            <v>NG</v>
          </cell>
          <cell r="P248">
            <v>12</v>
          </cell>
          <cell r="Q248">
            <v>1948</v>
          </cell>
          <cell r="R248" t="str">
            <v>OP</v>
          </cell>
          <cell r="S248">
            <v>0</v>
          </cell>
          <cell r="T248" t="str">
            <v>Y</v>
          </cell>
        </row>
        <row r="249">
          <cell r="A249" t="str">
            <v>ID</v>
          </cell>
          <cell r="B249" t="str">
            <v>Twin Falls</v>
          </cell>
          <cell r="C249">
            <v>450</v>
          </cell>
          <cell r="D249" t="str">
            <v>The Amalgamated Sugar Co</v>
          </cell>
          <cell r="E249">
            <v>10504</v>
          </cell>
          <cell r="F249" t="str">
            <v>Amalgamated Sugar Twin Falls</v>
          </cell>
          <cell r="G249">
            <v>311</v>
          </cell>
          <cell r="H249" t="str">
            <v>2500</v>
          </cell>
          <cell r="I249">
            <v>2.5</v>
          </cell>
          <cell r="J249">
            <v>2.1</v>
          </cell>
          <cell r="K249">
            <v>2.1</v>
          </cell>
          <cell r="M249" t="str">
            <v>ST</v>
          </cell>
          <cell r="N249" t="str">
            <v>BIT</v>
          </cell>
          <cell r="O249" t="str">
            <v>NG</v>
          </cell>
          <cell r="P249">
            <v>12</v>
          </cell>
          <cell r="Q249">
            <v>1948</v>
          </cell>
          <cell r="R249" t="str">
            <v>OP</v>
          </cell>
          <cell r="S249">
            <v>0</v>
          </cell>
          <cell r="T249" t="str">
            <v>Y</v>
          </cell>
        </row>
        <row r="250">
          <cell r="A250" t="str">
            <v>ID</v>
          </cell>
          <cell r="B250" t="str">
            <v>Twin Falls</v>
          </cell>
          <cell r="C250">
            <v>450</v>
          </cell>
          <cell r="D250" t="str">
            <v>The Amalgamated Sugar Co</v>
          </cell>
          <cell r="E250">
            <v>10504</v>
          </cell>
          <cell r="F250" t="str">
            <v>Amalgamated Sugar Twin Falls</v>
          </cell>
          <cell r="G250">
            <v>311</v>
          </cell>
          <cell r="H250" t="str">
            <v>4000</v>
          </cell>
          <cell r="I250">
            <v>6.2</v>
          </cell>
          <cell r="J250">
            <v>5</v>
          </cell>
          <cell r="K250">
            <v>5</v>
          </cell>
          <cell r="M250" t="str">
            <v>ST</v>
          </cell>
          <cell r="N250" t="str">
            <v>BIT</v>
          </cell>
          <cell r="P250">
            <v>9</v>
          </cell>
          <cell r="Q250">
            <v>1994</v>
          </cell>
          <cell r="R250" t="str">
            <v>OP</v>
          </cell>
          <cell r="S250">
            <v>0</v>
          </cell>
          <cell r="T250" t="str">
            <v>Y</v>
          </cell>
        </row>
        <row r="251">
          <cell r="A251" t="str">
            <v>IL</v>
          </cell>
          <cell r="B251" t="str">
            <v>Macon</v>
          </cell>
          <cell r="C251">
            <v>7</v>
          </cell>
          <cell r="D251" t="str">
            <v>A E Staley Manufacturing Co</v>
          </cell>
          <cell r="E251">
            <v>10867</v>
          </cell>
          <cell r="F251" t="str">
            <v>A E Staley Decatur Plant Cogen</v>
          </cell>
          <cell r="G251">
            <v>311</v>
          </cell>
          <cell r="H251" t="str">
            <v>GEN1</v>
          </cell>
          <cell r="I251">
            <v>62</v>
          </cell>
          <cell r="J251">
            <v>58.09</v>
          </cell>
          <cell r="K251">
            <v>62</v>
          </cell>
          <cell r="M251" t="str">
            <v>ST</v>
          </cell>
          <cell r="N251" t="str">
            <v>BIT</v>
          </cell>
          <cell r="P251">
            <v>1</v>
          </cell>
          <cell r="Q251">
            <v>1989</v>
          </cell>
          <cell r="R251" t="str">
            <v>OP</v>
          </cell>
          <cell r="T251" t="str">
            <v>Y</v>
          </cell>
        </row>
        <row r="252">
          <cell r="A252" t="str">
            <v>IL</v>
          </cell>
          <cell r="B252" t="str">
            <v>Montgomery</v>
          </cell>
          <cell r="C252">
            <v>520</v>
          </cell>
          <cell r="D252" t="str">
            <v>Ameren Energy Generating Co</v>
          </cell>
          <cell r="E252">
            <v>861</v>
          </cell>
          <cell r="F252" t="str">
            <v>Coffeen</v>
          </cell>
          <cell r="G252">
            <v>22</v>
          </cell>
          <cell r="H252" t="str">
            <v>1</v>
          </cell>
          <cell r="I252">
            <v>388.9</v>
          </cell>
          <cell r="J252">
            <v>340</v>
          </cell>
          <cell r="K252">
            <v>340</v>
          </cell>
          <cell r="M252" t="str">
            <v>ST</v>
          </cell>
          <cell r="N252" t="str">
            <v>BIT</v>
          </cell>
          <cell r="O252" t="str">
            <v>SUB</v>
          </cell>
          <cell r="P252">
            <v>12</v>
          </cell>
          <cell r="Q252">
            <v>1965</v>
          </cell>
          <cell r="R252" t="str">
            <v>OP</v>
          </cell>
          <cell r="S252">
            <v>0</v>
          </cell>
          <cell r="T252" t="str">
            <v>Y</v>
          </cell>
        </row>
        <row r="253">
          <cell r="A253" t="str">
            <v>IL</v>
          </cell>
          <cell r="B253" t="str">
            <v>Montgomery</v>
          </cell>
          <cell r="C253">
            <v>520</v>
          </cell>
          <cell r="D253" t="str">
            <v>Ameren Energy Generating Co</v>
          </cell>
          <cell r="E253">
            <v>861</v>
          </cell>
          <cell r="F253" t="str">
            <v>Coffeen</v>
          </cell>
          <cell r="G253">
            <v>22</v>
          </cell>
          <cell r="H253" t="str">
            <v>2</v>
          </cell>
          <cell r="I253">
            <v>616.5</v>
          </cell>
          <cell r="J253">
            <v>560</v>
          </cell>
          <cell r="K253">
            <v>560</v>
          </cell>
          <cell r="M253" t="str">
            <v>ST</v>
          </cell>
          <cell r="N253" t="str">
            <v>BIT</v>
          </cell>
          <cell r="O253" t="str">
            <v>DFO</v>
          </cell>
          <cell r="P253">
            <v>9</v>
          </cell>
          <cell r="Q253">
            <v>1972</v>
          </cell>
          <cell r="R253" t="str">
            <v>OP</v>
          </cell>
          <cell r="S253">
            <v>0</v>
          </cell>
          <cell r="T253" t="str">
            <v>Y</v>
          </cell>
        </row>
        <row r="254">
          <cell r="A254" t="str">
            <v>IL</v>
          </cell>
          <cell r="B254" t="str">
            <v>Morgan</v>
          </cell>
          <cell r="C254">
            <v>520</v>
          </cell>
          <cell r="D254" t="str">
            <v>Ameren Energy Generating Co</v>
          </cell>
          <cell r="E254">
            <v>864</v>
          </cell>
          <cell r="F254" t="str">
            <v>Meredosia</v>
          </cell>
          <cell r="G254">
            <v>22</v>
          </cell>
          <cell r="H254" t="str">
            <v>1</v>
          </cell>
          <cell r="I254">
            <v>57.5</v>
          </cell>
          <cell r="J254">
            <v>62</v>
          </cell>
          <cell r="K254">
            <v>64</v>
          </cell>
          <cell r="M254" t="str">
            <v>ST</v>
          </cell>
          <cell r="N254" t="str">
            <v>BIT</v>
          </cell>
          <cell r="O254" t="str">
            <v>DFO</v>
          </cell>
          <cell r="P254">
            <v>6</v>
          </cell>
          <cell r="Q254">
            <v>1948</v>
          </cell>
          <cell r="R254" t="str">
            <v>OS</v>
          </cell>
          <cell r="S254">
            <v>0</v>
          </cell>
          <cell r="T254" t="str">
            <v>Y</v>
          </cell>
        </row>
        <row r="255">
          <cell r="A255" t="str">
            <v>IL</v>
          </cell>
          <cell r="B255" t="str">
            <v>Morgan</v>
          </cell>
          <cell r="C255">
            <v>520</v>
          </cell>
          <cell r="D255" t="str">
            <v>Ameren Energy Generating Co</v>
          </cell>
          <cell r="E255">
            <v>864</v>
          </cell>
          <cell r="F255" t="str">
            <v>Meredosia</v>
          </cell>
          <cell r="G255">
            <v>22</v>
          </cell>
          <cell r="H255" t="str">
            <v>2</v>
          </cell>
          <cell r="I255">
            <v>57.5</v>
          </cell>
          <cell r="J255">
            <v>62</v>
          </cell>
          <cell r="K255">
            <v>64</v>
          </cell>
          <cell r="M255" t="str">
            <v>ST</v>
          </cell>
          <cell r="N255" t="str">
            <v>BIT</v>
          </cell>
          <cell r="O255" t="str">
            <v>DFO</v>
          </cell>
          <cell r="P255">
            <v>1</v>
          </cell>
          <cell r="Q255">
            <v>1949</v>
          </cell>
          <cell r="R255" t="str">
            <v>OS</v>
          </cell>
          <cell r="S255">
            <v>0</v>
          </cell>
          <cell r="T255" t="str">
            <v>Y</v>
          </cell>
        </row>
        <row r="256">
          <cell r="A256" t="str">
            <v>IL</v>
          </cell>
          <cell r="B256" t="str">
            <v>Macon</v>
          </cell>
          <cell r="C256">
            <v>772</v>
          </cell>
          <cell r="D256" t="str">
            <v>Archer Daniels Midland Co</v>
          </cell>
          <cell r="E256">
            <v>10865</v>
          </cell>
          <cell r="F256" t="str">
            <v>Archer Daniels Midland Decatur</v>
          </cell>
          <cell r="G256">
            <v>311</v>
          </cell>
          <cell r="H256" t="str">
            <v>GEN2</v>
          </cell>
          <cell r="I256">
            <v>31</v>
          </cell>
          <cell r="J256">
            <v>31</v>
          </cell>
          <cell r="K256">
            <v>31</v>
          </cell>
          <cell r="M256" t="str">
            <v>ST</v>
          </cell>
          <cell r="N256" t="str">
            <v>BIT</v>
          </cell>
          <cell r="O256" t="str">
            <v>SUB</v>
          </cell>
          <cell r="P256">
            <v>4</v>
          </cell>
          <cell r="Q256">
            <v>1987</v>
          </cell>
          <cell r="R256" t="str">
            <v>OP</v>
          </cell>
          <cell r="S256">
            <v>0</v>
          </cell>
          <cell r="T256" t="str">
            <v>Y</v>
          </cell>
        </row>
        <row r="257">
          <cell r="A257" t="str">
            <v>IL</v>
          </cell>
          <cell r="B257" t="str">
            <v>Macon</v>
          </cell>
          <cell r="C257">
            <v>772</v>
          </cell>
          <cell r="D257" t="str">
            <v>Archer Daniels Midland Co</v>
          </cell>
          <cell r="E257">
            <v>10865</v>
          </cell>
          <cell r="F257" t="str">
            <v>Archer Daniels Midland Decatur</v>
          </cell>
          <cell r="G257">
            <v>311</v>
          </cell>
          <cell r="H257" t="str">
            <v>GEN3</v>
          </cell>
          <cell r="I257">
            <v>31</v>
          </cell>
          <cell r="J257">
            <v>31</v>
          </cell>
          <cell r="K257">
            <v>31</v>
          </cell>
          <cell r="M257" t="str">
            <v>ST</v>
          </cell>
          <cell r="N257" t="str">
            <v>BIT</v>
          </cell>
          <cell r="O257" t="str">
            <v>SUB</v>
          </cell>
          <cell r="P257">
            <v>4</v>
          </cell>
          <cell r="Q257">
            <v>1987</v>
          </cell>
          <cell r="R257" t="str">
            <v>OP</v>
          </cell>
          <cell r="S257">
            <v>0</v>
          </cell>
          <cell r="T257" t="str">
            <v>Y</v>
          </cell>
        </row>
        <row r="258">
          <cell r="A258" t="str">
            <v>IL</v>
          </cell>
          <cell r="B258" t="str">
            <v>Macon</v>
          </cell>
          <cell r="C258">
            <v>772</v>
          </cell>
          <cell r="D258" t="str">
            <v>Archer Daniels Midland Co</v>
          </cell>
          <cell r="E258">
            <v>10865</v>
          </cell>
          <cell r="F258" t="str">
            <v>Archer Daniels Midland Decatur</v>
          </cell>
          <cell r="G258">
            <v>311</v>
          </cell>
          <cell r="H258" t="str">
            <v>GEN4</v>
          </cell>
          <cell r="I258">
            <v>31</v>
          </cell>
          <cell r="J258">
            <v>31</v>
          </cell>
          <cell r="K258">
            <v>31</v>
          </cell>
          <cell r="M258" t="str">
            <v>ST</v>
          </cell>
          <cell r="N258" t="str">
            <v>BIT</v>
          </cell>
          <cell r="O258" t="str">
            <v>SUB</v>
          </cell>
          <cell r="P258">
            <v>5</v>
          </cell>
          <cell r="Q258">
            <v>1987</v>
          </cell>
          <cell r="R258" t="str">
            <v>OP</v>
          </cell>
          <cell r="S258">
            <v>0</v>
          </cell>
          <cell r="T258" t="str">
            <v>Y</v>
          </cell>
        </row>
        <row r="259">
          <cell r="A259" t="str">
            <v>IL</v>
          </cell>
          <cell r="B259" t="str">
            <v>Macon</v>
          </cell>
          <cell r="C259">
            <v>772</v>
          </cell>
          <cell r="D259" t="str">
            <v>Archer Daniels Midland Co</v>
          </cell>
          <cell r="E259">
            <v>10865</v>
          </cell>
          <cell r="F259" t="str">
            <v>Archer Daniels Midland Decatur</v>
          </cell>
          <cell r="G259">
            <v>311</v>
          </cell>
          <cell r="H259" t="str">
            <v>GEN5</v>
          </cell>
          <cell r="I259">
            <v>31</v>
          </cell>
          <cell r="J259">
            <v>31</v>
          </cell>
          <cell r="K259">
            <v>31</v>
          </cell>
          <cell r="M259" t="str">
            <v>ST</v>
          </cell>
          <cell r="N259" t="str">
            <v>BIT</v>
          </cell>
          <cell r="O259" t="str">
            <v>SUB</v>
          </cell>
          <cell r="P259">
            <v>12</v>
          </cell>
          <cell r="Q259">
            <v>1987</v>
          </cell>
          <cell r="R259" t="str">
            <v>OP</v>
          </cell>
          <cell r="S259">
            <v>0</v>
          </cell>
          <cell r="T259" t="str">
            <v>Y</v>
          </cell>
        </row>
        <row r="260">
          <cell r="A260" t="str">
            <v>IL</v>
          </cell>
          <cell r="B260" t="str">
            <v>Macon</v>
          </cell>
          <cell r="C260">
            <v>772</v>
          </cell>
          <cell r="D260" t="str">
            <v>Archer Daniels Midland Co</v>
          </cell>
          <cell r="E260">
            <v>10865</v>
          </cell>
          <cell r="F260" t="str">
            <v>Archer Daniels Midland Decatur</v>
          </cell>
          <cell r="G260">
            <v>311</v>
          </cell>
          <cell r="H260" t="str">
            <v>GEN6</v>
          </cell>
          <cell r="I260">
            <v>31</v>
          </cell>
          <cell r="J260">
            <v>31</v>
          </cell>
          <cell r="K260">
            <v>31</v>
          </cell>
          <cell r="M260" t="str">
            <v>ST</v>
          </cell>
          <cell r="N260" t="str">
            <v>BIT</v>
          </cell>
          <cell r="O260" t="str">
            <v>SUB</v>
          </cell>
          <cell r="P260">
            <v>9</v>
          </cell>
          <cell r="Q260">
            <v>1994</v>
          </cell>
          <cell r="R260" t="str">
            <v>OP</v>
          </cell>
          <cell r="S260">
            <v>0</v>
          </cell>
          <cell r="T260" t="str">
            <v>Y</v>
          </cell>
        </row>
        <row r="261">
          <cell r="A261" t="str">
            <v>IL</v>
          </cell>
          <cell r="B261" t="str">
            <v>Macon</v>
          </cell>
          <cell r="C261">
            <v>772</v>
          </cell>
          <cell r="D261" t="str">
            <v>Archer Daniels Midland Co</v>
          </cell>
          <cell r="E261">
            <v>10865</v>
          </cell>
          <cell r="F261" t="str">
            <v>Archer Daniels Midland Decatur</v>
          </cell>
          <cell r="G261">
            <v>311</v>
          </cell>
          <cell r="H261" t="str">
            <v>GEN7</v>
          </cell>
          <cell r="I261">
            <v>75</v>
          </cell>
          <cell r="J261">
            <v>75</v>
          </cell>
          <cell r="K261">
            <v>75</v>
          </cell>
          <cell r="M261" t="str">
            <v>ST</v>
          </cell>
          <cell r="N261" t="str">
            <v>BIT</v>
          </cell>
          <cell r="O261" t="str">
            <v>SUB</v>
          </cell>
          <cell r="P261">
            <v>4</v>
          </cell>
          <cell r="Q261">
            <v>1997</v>
          </cell>
          <cell r="R261" t="str">
            <v>OP</v>
          </cell>
          <cell r="S261">
            <v>0</v>
          </cell>
          <cell r="T261" t="str">
            <v>Y</v>
          </cell>
        </row>
        <row r="262">
          <cell r="A262" t="str">
            <v>IL</v>
          </cell>
          <cell r="B262" t="str">
            <v>Macon</v>
          </cell>
          <cell r="C262">
            <v>772</v>
          </cell>
          <cell r="D262" t="str">
            <v>Archer Daniels Midland Co</v>
          </cell>
          <cell r="E262">
            <v>10865</v>
          </cell>
          <cell r="F262" t="str">
            <v>Archer Daniels Midland Decatur</v>
          </cell>
          <cell r="G262">
            <v>311</v>
          </cell>
          <cell r="H262" t="str">
            <v>GEN8</v>
          </cell>
          <cell r="I262">
            <v>105</v>
          </cell>
          <cell r="J262">
            <v>105</v>
          </cell>
          <cell r="K262">
            <v>105</v>
          </cell>
          <cell r="M262" t="str">
            <v>ST</v>
          </cell>
          <cell r="N262" t="str">
            <v>BIT</v>
          </cell>
          <cell r="O262" t="str">
            <v>SUB</v>
          </cell>
          <cell r="P262">
            <v>4</v>
          </cell>
          <cell r="Q262">
            <v>2005</v>
          </cell>
          <cell r="R262" t="str">
            <v>OP</v>
          </cell>
          <cell r="T262" t="str">
            <v>Y</v>
          </cell>
        </row>
        <row r="263">
          <cell r="A263" t="str">
            <v>IL</v>
          </cell>
          <cell r="B263" t="str">
            <v>Peoria</v>
          </cell>
          <cell r="C263">
            <v>772</v>
          </cell>
          <cell r="D263" t="str">
            <v>Archer Daniels Midland Co</v>
          </cell>
          <cell r="E263">
            <v>10866</v>
          </cell>
          <cell r="F263" t="str">
            <v>Archer Daniels Midland Peoria</v>
          </cell>
          <cell r="G263">
            <v>311</v>
          </cell>
          <cell r="H263" t="str">
            <v>GEN1</v>
          </cell>
          <cell r="I263">
            <v>1.5</v>
          </cell>
          <cell r="J263">
            <v>1.5</v>
          </cell>
          <cell r="K263">
            <v>1.5</v>
          </cell>
          <cell r="M263" t="str">
            <v>ST</v>
          </cell>
          <cell r="N263" t="str">
            <v>BIT</v>
          </cell>
          <cell r="O263" t="str">
            <v>NG</v>
          </cell>
          <cell r="P263">
            <v>1</v>
          </cell>
          <cell r="Q263">
            <v>1934</v>
          </cell>
          <cell r="R263" t="str">
            <v>OP</v>
          </cell>
          <cell r="T263" t="str">
            <v>Y</v>
          </cell>
        </row>
        <row r="264">
          <cell r="A264" t="str">
            <v>IL</v>
          </cell>
          <cell r="B264" t="str">
            <v>Peoria</v>
          </cell>
          <cell r="C264">
            <v>772</v>
          </cell>
          <cell r="D264" t="str">
            <v>Archer Daniels Midland Co</v>
          </cell>
          <cell r="E264">
            <v>10866</v>
          </cell>
          <cell r="F264" t="str">
            <v>Archer Daniels Midland Peoria</v>
          </cell>
          <cell r="G264">
            <v>311</v>
          </cell>
          <cell r="H264" t="str">
            <v>GEN2</v>
          </cell>
          <cell r="I264">
            <v>1.5</v>
          </cell>
          <cell r="J264">
            <v>1.5</v>
          </cell>
          <cell r="K264">
            <v>1.5</v>
          </cell>
          <cell r="M264" t="str">
            <v>ST</v>
          </cell>
          <cell r="N264" t="str">
            <v>BIT</v>
          </cell>
          <cell r="O264" t="str">
            <v>NG</v>
          </cell>
          <cell r="P264">
            <v>1</v>
          </cell>
          <cell r="Q264">
            <v>1934</v>
          </cell>
          <cell r="R264" t="str">
            <v>OP</v>
          </cell>
          <cell r="S264">
            <v>0</v>
          </cell>
          <cell r="T264" t="str">
            <v>Y</v>
          </cell>
        </row>
        <row r="265">
          <cell r="A265" t="str">
            <v>IL</v>
          </cell>
          <cell r="B265" t="str">
            <v>Peoria</v>
          </cell>
          <cell r="C265">
            <v>772</v>
          </cell>
          <cell r="D265" t="str">
            <v>Archer Daniels Midland Co</v>
          </cell>
          <cell r="E265">
            <v>10866</v>
          </cell>
          <cell r="F265" t="str">
            <v>Archer Daniels Midland Peoria</v>
          </cell>
          <cell r="G265">
            <v>311</v>
          </cell>
          <cell r="H265" t="str">
            <v>GEN3</v>
          </cell>
          <cell r="I265">
            <v>4</v>
          </cell>
          <cell r="J265">
            <v>4</v>
          </cell>
          <cell r="K265">
            <v>4</v>
          </cell>
          <cell r="M265" t="str">
            <v>ST</v>
          </cell>
          <cell r="N265" t="str">
            <v>BIT</v>
          </cell>
          <cell r="O265" t="str">
            <v>NG</v>
          </cell>
          <cell r="P265">
            <v>1</v>
          </cell>
          <cell r="Q265">
            <v>1954</v>
          </cell>
          <cell r="R265" t="str">
            <v>OP</v>
          </cell>
          <cell r="S265">
            <v>0</v>
          </cell>
          <cell r="T265" t="str">
            <v>Y</v>
          </cell>
        </row>
        <row r="266">
          <cell r="A266" t="str">
            <v>IL</v>
          </cell>
          <cell r="B266" t="str">
            <v>Peoria</v>
          </cell>
          <cell r="C266">
            <v>772</v>
          </cell>
          <cell r="D266" t="str">
            <v>Archer Daniels Midland Co</v>
          </cell>
          <cell r="E266">
            <v>10866</v>
          </cell>
          <cell r="F266" t="str">
            <v>Archer Daniels Midland Peoria</v>
          </cell>
          <cell r="G266">
            <v>311</v>
          </cell>
          <cell r="H266" t="str">
            <v>GEN4</v>
          </cell>
          <cell r="I266">
            <v>4</v>
          </cell>
          <cell r="J266">
            <v>4</v>
          </cell>
          <cell r="K266">
            <v>4</v>
          </cell>
          <cell r="M266" t="str">
            <v>ST</v>
          </cell>
          <cell r="N266" t="str">
            <v>BIT</v>
          </cell>
          <cell r="O266" t="str">
            <v>NG</v>
          </cell>
          <cell r="P266">
            <v>1</v>
          </cell>
          <cell r="Q266">
            <v>1985</v>
          </cell>
          <cell r="R266" t="str">
            <v>OP</v>
          </cell>
          <cell r="S266">
            <v>0</v>
          </cell>
          <cell r="T266" t="str">
            <v>Y</v>
          </cell>
        </row>
        <row r="267">
          <cell r="A267" t="str">
            <v>IL</v>
          </cell>
          <cell r="B267" t="str">
            <v>Peoria</v>
          </cell>
          <cell r="C267">
            <v>772</v>
          </cell>
          <cell r="D267" t="str">
            <v>Archer Daniels Midland Co</v>
          </cell>
          <cell r="E267">
            <v>10866</v>
          </cell>
          <cell r="F267" t="str">
            <v>Archer Daniels Midland Peoria</v>
          </cell>
          <cell r="G267">
            <v>311</v>
          </cell>
          <cell r="H267" t="str">
            <v>GEN5</v>
          </cell>
          <cell r="I267">
            <v>4</v>
          </cell>
          <cell r="J267">
            <v>4</v>
          </cell>
          <cell r="K267">
            <v>4</v>
          </cell>
          <cell r="M267" t="str">
            <v>ST</v>
          </cell>
          <cell r="N267" t="str">
            <v>BIT</v>
          </cell>
          <cell r="O267" t="str">
            <v>NG</v>
          </cell>
          <cell r="P267">
            <v>1</v>
          </cell>
          <cell r="Q267">
            <v>1985</v>
          </cell>
          <cell r="R267" t="str">
            <v>OP</v>
          </cell>
          <cell r="S267">
            <v>0</v>
          </cell>
          <cell r="T267" t="str">
            <v>Y</v>
          </cell>
        </row>
        <row r="268">
          <cell r="A268" t="str">
            <v>IL</v>
          </cell>
          <cell r="B268" t="str">
            <v>Vermilion</v>
          </cell>
          <cell r="C268">
            <v>2512</v>
          </cell>
          <cell r="D268" t="str">
            <v>Bunge Milling Inc</v>
          </cell>
          <cell r="E268">
            <v>51000</v>
          </cell>
          <cell r="F268" t="str">
            <v>Bunge Milling Cogen</v>
          </cell>
          <cell r="G268">
            <v>311</v>
          </cell>
          <cell r="H268" t="str">
            <v>GEN1</v>
          </cell>
          <cell r="I268">
            <v>20</v>
          </cell>
          <cell r="J268">
            <v>17.600000000000001</v>
          </cell>
          <cell r="K268">
            <v>17.600000000000001</v>
          </cell>
          <cell r="M268" t="str">
            <v>ST</v>
          </cell>
          <cell r="N268" t="str">
            <v>BIT</v>
          </cell>
          <cell r="O268" t="str">
            <v>PC</v>
          </cell>
          <cell r="P268">
            <v>11</v>
          </cell>
          <cell r="Q268">
            <v>1989</v>
          </cell>
          <cell r="R268" t="str">
            <v>OP</v>
          </cell>
          <cell r="S268">
            <v>0</v>
          </cell>
          <cell r="T268" t="str">
            <v>Y</v>
          </cell>
        </row>
        <row r="269">
          <cell r="A269" t="str">
            <v>IL</v>
          </cell>
          <cell r="B269" t="str">
            <v>Cook</v>
          </cell>
          <cell r="C269">
            <v>4222</v>
          </cell>
          <cell r="D269" t="str">
            <v>Corn Products Intl Inc</v>
          </cell>
          <cell r="E269">
            <v>54556</v>
          </cell>
          <cell r="F269" t="str">
            <v>Corn Products Illinois</v>
          </cell>
          <cell r="G269">
            <v>311</v>
          </cell>
          <cell r="H269" t="str">
            <v>TGO1</v>
          </cell>
          <cell r="I269">
            <v>22.5</v>
          </cell>
          <cell r="J269">
            <v>21.08</v>
          </cell>
          <cell r="K269">
            <v>21.15</v>
          </cell>
          <cell r="M269" t="str">
            <v>ST</v>
          </cell>
          <cell r="N269" t="str">
            <v>BIT</v>
          </cell>
          <cell r="O269" t="str">
            <v>NG</v>
          </cell>
          <cell r="P269">
            <v>5</v>
          </cell>
          <cell r="Q269">
            <v>1991</v>
          </cell>
          <cell r="R269" t="str">
            <v>OP</v>
          </cell>
          <cell r="T269" t="str">
            <v>Y</v>
          </cell>
        </row>
        <row r="270">
          <cell r="A270" t="str">
            <v>IL</v>
          </cell>
          <cell r="B270" t="str">
            <v>Cook</v>
          </cell>
          <cell r="C270">
            <v>4222</v>
          </cell>
          <cell r="D270" t="str">
            <v>Corn Products Intl Inc</v>
          </cell>
          <cell r="E270">
            <v>54556</v>
          </cell>
          <cell r="F270" t="str">
            <v>Corn Products Illinois</v>
          </cell>
          <cell r="G270">
            <v>311</v>
          </cell>
          <cell r="H270" t="str">
            <v>TGO2</v>
          </cell>
          <cell r="I270">
            <v>22.5</v>
          </cell>
          <cell r="J270">
            <v>21.08</v>
          </cell>
          <cell r="K270">
            <v>21.15</v>
          </cell>
          <cell r="M270" t="str">
            <v>ST</v>
          </cell>
          <cell r="N270" t="str">
            <v>BIT</v>
          </cell>
          <cell r="O270" t="str">
            <v>NG</v>
          </cell>
          <cell r="P270">
            <v>5</v>
          </cell>
          <cell r="Q270">
            <v>1991</v>
          </cell>
          <cell r="R270" t="str">
            <v>OP</v>
          </cell>
          <cell r="T270" t="str">
            <v>Y</v>
          </cell>
        </row>
        <row r="271">
          <cell r="A271" t="str">
            <v>IL</v>
          </cell>
          <cell r="B271" t="str">
            <v>Rock Island</v>
          </cell>
          <cell r="C271">
            <v>9788</v>
          </cell>
          <cell r="D271" t="str">
            <v>John Deere Harvester Works Co</v>
          </cell>
          <cell r="E271">
            <v>10039</v>
          </cell>
          <cell r="F271" t="str">
            <v>John Deere Harvester Works</v>
          </cell>
          <cell r="G271">
            <v>333</v>
          </cell>
          <cell r="H271" t="str">
            <v>GEN2</v>
          </cell>
          <cell r="I271">
            <v>2</v>
          </cell>
          <cell r="J271">
            <v>2</v>
          </cell>
          <cell r="K271">
            <v>2</v>
          </cell>
          <cell r="M271" t="str">
            <v>ST</v>
          </cell>
          <cell r="N271" t="str">
            <v>BIT</v>
          </cell>
          <cell r="P271">
            <v>10</v>
          </cell>
          <cell r="Q271">
            <v>1940</v>
          </cell>
          <cell r="R271" t="str">
            <v>SB</v>
          </cell>
          <cell r="T271" t="str">
            <v>Y</v>
          </cell>
        </row>
        <row r="272">
          <cell r="A272" t="str">
            <v>IL</v>
          </cell>
          <cell r="B272" t="str">
            <v>Rock Island</v>
          </cell>
          <cell r="C272">
            <v>9788</v>
          </cell>
          <cell r="D272" t="str">
            <v>John Deere Harvester Works Co</v>
          </cell>
          <cell r="E272">
            <v>10039</v>
          </cell>
          <cell r="F272" t="str">
            <v>John Deere Harvester Works</v>
          </cell>
          <cell r="G272">
            <v>333</v>
          </cell>
          <cell r="H272" t="str">
            <v>GEN4</v>
          </cell>
          <cell r="I272">
            <v>2.5</v>
          </cell>
          <cell r="J272">
            <v>2.5</v>
          </cell>
          <cell r="K272">
            <v>2.5</v>
          </cell>
          <cell r="M272" t="str">
            <v>ST</v>
          </cell>
          <cell r="N272" t="str">
            <v>BIT</v>
          </cell>
          <cell r="P272">
            <v>4</v>
          </cell>
          <cell r="Q272">
            <v>1949</v>
          </cell>
          <cell r="R272" t="str">
            <v>SB</v>
          </cell>
          <cell r="T272" t="str">
            <v>Y</v>
          </cell>
        </row>
        <row r="273">
          <cell r="A273" t="str">
            <v>IL</v>
          </cell>
          <cell r="B273" t="str">
            <v>Rock Island</v>
          </cell>
          <cell r="C273">
            <v>9788</v>
          </cell>
          <cell r="D273" t="str">
            <v>John Deere Harvester Works Co</v>
          </cell>
          <cell r="E273">
            <v>10039</v>
          </cell>
          <cell r="F273" t="str">
            <v>John Deere Harvester Works</v>
          </cell>
          <cell r="G273">
            <v>333</v>
          </cell>
          <cell r="H273" t="str">
            <v>GEN5</v>
          </cell>
          <cell r="I273">
            <v>3</v>
          </cell>
          <cell r="J273">
            <v>3</v>
          </cell>
          <cell r="K273">
            <v>3</v>
          </cell>
          <cell r="M273" t="str">
            <v>ST</v>
          </cell>
          <cell r="N273" t="str">
            <v>BIT</v>
          </cell>
          <cell r="P273">
            <v>11</v>
          </cell>
          <cell r="Q273">
            <v>1951</v>
          </cell>
          <cell r="R273" t="str">
            <v>SB</v>
          </cell>
          <cell r="T273" t="str">
            <v>Y</v>
          </cell>
        </row>
        <row r="274">
          <cell r="A274" t="str">
            <v>IL</v>
          </cell>
          <cell r="B274" t="str">
            <v>Rock Island</v>
          </cell>
          <cell r="C274">
            <v>9788</v>
          </cell>
          <cell r="D274" t="str">
            <v>John Deere Harvester Works Co</v>
          </cell>
          <cell r="E274">
            <v>10039</v>
          </cell>
          <cell r="F274" t="str">
            <v>John Deere Harvester Works</v>
          </cell>
          <cell r="G274">
            <v>333</v>
          </cell>
          <cell r="H274" t="str">
            <v>GEN6</v>
          </cell>
          <cell r="I274">
            <v>2.5</v>
          </cell>
          <cell r="J274">
            <v>2.5</v>
          </cell>
          <cell r="K274">
            <v>2.5</v>
          </cell>
          <cell r="M274" t="str">
            <v>ST</v>
          </cell>
          <cell r="N274" t="str">
            <v>BIT</v>
          </cell>
          <cell r="P274">
            <v>11</v>
          </cell>
          <cell r="Q274">
            <v>1960</v>
          </cell>
          <cell r="R274" t="str">
            <v>OS</v>
          </cell>
          <cell r="T274" t="str">
            <v>Y</v>
          </cell>
        </row>
        <row r="275">
          <cell r="A275" t="str">
            <v>IL</v>
          </cell>
          <cell r="B275" t="str">
            <v>Williamson</v>
          </cell>
          <cell r="C275">
            <v>17632</v>
          </cell>
          <cell r="D275" t="str">
            <v>Southern Illinois Power Coop</v>
          </cell>
          <cell r="E275">
            <v>976</v>
          </cell>
          <cell r="F275" t="str">
            <v>Marion</v>
          </cell>
          <cell r="G275">
            <v>22</v>
          </cell>
          <cell r="H275" t="str">
            <v>4</v>
          </cell>
          <cell r="I275">
            <v>173</v>
          </cell>
          <cell r="J275">
            <v>170</v>
          </cell>
          <cell r="K275">
            <v>170</v>
          </cell>
          <cell r="M275" t="str">
            <v>ST</v>
          </cell>
          <cell r="N275" t="str">
            <v>BIT</v>
          </cell>
          <cell r="P275">
            <v>10</v>
          </cell>
          <cell r="Q275">
            <v>1978</v>
          </cell>
          <cell r="R275" t="str">
            <v>OP</v>
          </cell>
          <cell r="S275">
            <v>0</v>
          </cell>
          <cell r="T275" t="str">
            <v>N</v>
          </cell>
        </row>
        <row r="276">
          <cell r="A276" t="str">
            <v>IL</v>
          </cell>
          <cell r="B276" t="str">
            <v>Sangamon</v>
          </cell>
          <cell r="C276">
            <v>17828</v>
          </cell>
          <cell r="D276" t="str">
            <v>Springfield City of</v>
          </cell>
          <cell r="E276">
            <v>963</v>
          </cell>
          <cell r="F276" t="str">
            <v>Dallman</v>
          </cell>
          <cell r="G276">
            <v>22</v>
          </cell>
          <cell r="H276" t="str">
            <v>1</v>
          </cell>
          <cell r="I276">
            <v>90.2</v>
          </cell>
          <cell r="J276">
            <v>86</v>
          </cell>
          <cell r="K276">
            <v>86</v>
          </cell>
          <cell r="M276" t="str">
            <v>ST</v>
          </cell>
          <cell r="N276" t="str">
            <v>BIT</v>
          </cell>
          <cell r="O276" t="str">
            <v>OBS</v>
          </cell>
          <cell r="P276">
            <v>6</v>
          </cell>
          <cell r="Q276">
            <v>1968</v>
          </cell>
          <cell r="R276" t="str">
            <v>OP</v>
          </cell>
          <cell r="S276">
            <v>0</v>
          </cell>
          <cell r="T276" t="str">
            <v>N</v>
          </cell>
        </row>
        <row r="277">
          <cell r="A277" t="str">
            <v>IL</v>
          </cell>
          <cell r="B277" t="str">
            <v>Sangamon</v>
          </cell>
          <cell r="C277">
            <v>17828</v>
          </cell>
          <cell r="D277" t="str">
            <v>Springfield City of</v>
          </cell>
          <cell r="E277">
            <v>963</v>
          </cell>
          <cell r="F277" t="str">
            <v>Dallman</v>
          </cell>
          <cell r="G277">
            <v>22</v>
          </cell>
          <cell r="H277" t="str">
            <v>2</v>
          </cell>
          <cell r="I277">
            <v>90.2</v>
          </cell>
          <cell r="J277">
            <v>87</v>
          </cell>
          <cell r="K277">
            <v>87</v>
          </cell>
          <cell r="M277" t="str">
            <v>ST</v>
          </cell>
          <cell r="N277" t="str">
            <v>BIT</v>
          </cell>
          <cell r="O277" t="str">
            <v>OBS</v>
          </cell>
          <cell r="P277">
            <v>6</v>
          </cell>
          <cell r="Q277">
            <v>1972</v>
          </cell>
          <cell r="R277" t="str">
            <v>OP</v>
          </cell>
          <cell r="S277">
            <v>0</v>
          </cell>
          <cell r="T277" t="str">
            <v>N</v>
          </cell>
        </row>
        <row r="278">
          <cell r="A278" t="str">
            <v>IL</v>
          </cell>
          <cell r="B278" t="str">
            <v>Sangamon</v>
          </cell>
          <cell r="C278">
            <v>17828</v>
          </cell>
          <cell r="D278" t="str">
            <v>Springfield City of</v>
          </cell>
          <cell r="E278">
            <v>963</v>
          </cell>
          <cell r="F278" t="str">
            <v>Dallman</v>
          </cell>
          <cell r="G278">
            <v>22</v>
          </cell>
          <cell r="H278" t="str">
            <v>3</v>
          </cell>
          <cell r="I278">
            <v>207.3</v>
          </cell>
          <cell r="J278">
            <v>199</v>
          </cell>
          <cell r="K278">
            <v>199</v>
          </cell>
          <cell r="M278" t="str">
            <v>ST</v>
          </cell>
          <cell r="N278" t="str">
            <v>BIT</v>
          </cell>
          <cell r="O278" t="str">
            <v>DFO</v>
          </cell>
          <cell r="P278">
            <v>6</v>
          </cell>
          <cell r="Q278">
            <v>1978</v>
          </cell>
          <cell r="R278" t="str">
            <v>OP</v>
          </cell>
          <cell r="S278">
            <v>0</v>
          </cell>
          <cell r="T278" t="str">
            <v>N</v>
          </cell>
        </row>
        <row r="279">
          <cell r="A279" t="str">
            <v>IL</v>
          </cell>
          <cell r="B279" t="str">
            <v>Sangamon</v>
          </cell>
          <cell r="C279">
            <v>17828</v>
          </cell>
          <cell r="D279" t="str">
            <v>Springfield City of</v>
          </cell>
          <cell r="E279">
            <v>964</v>
          </cell>
          <cell r="F279" t="str">
            <v>Lakeside</v>
          </cell>
          <cell r="G279">
            <v>22</v>
          </cell>
          <cell r="H279" t="str">
            <v>6</v>
          </cell>
          <cell r="I279">
            <v>37.5</v>
          </cell>
          <cell r="J279">
            <v>38</v>
          </cell>
          <cell r="K279">
            <v>39</v>
          </cell>
          <cell r="M279" t="str">
            <v>ST</v>
          </cell>
          <cell r="N279" t="str">
            <v>BIT</v>
          </cell>
          <cell r="O279" t="str">
            <v>OBS</v>
          </cell>
          <cell r="P279">
            <v>4</v>
          </cell>
          <cell r="Q279">
            <v>1961</v>
          </cell>
          <cell r="R279" t="str">
            <v>OP</v>
          </cell>
          <cell r="S279">
            <v>0</v>
          </cell>
          <cell r="T279" t="str">
            <v>N</v>
          </cell>
        </row>
        <row r="280">
          <cell r="A280" t="str">
            <v>IL</v>
          </cell>
          <cell r="B280" t="str">
            <v>Sangamon</v>
          </cell>
          <cell r="C280">
            <v>17828</v>
          </cell>
          <cell r="D280" t="str">
            <v>Springfield City of</v>
          </cell>
          <cell r="E280">
            <v>964</v>
          </cell>
          <cell r="F280" t="str">
            <v>Lakeside</v>
          </cell>
          <cell r="G280">
            <v>22</v>
          </cell>
          <cell r="H280" t="str">
            <v>7</v>
          </cell>
          <cell r="I280">
            <v>37.5</v>
          </cell>
          <cell r="J280">
            <v>38</v>
          </cell>
          <cell r="K280">
            <v>39</v>
          </cell>
          <cell r="M280" t="str">
            <v>ST</v>
          </cell>
          <cell r="N280" t="str">
            <v>BIT</v>
          </cell>
          <cell r="O280" t="str">
            <v>OBS</v>
          </cell>
          <cell r="P280">
            <v>12</v>
          </cell>
          <cell r="Q280">
            <v>1965</v>
          </cell>
          <cell r="R280" t="str">
            <v>OP</v>
          </cell>
          <cell r="S280">
            <v>0</v>
          </cell>
          <cell r="T280" t="str">
            <v>N</v>
          </cell>
        </row>
        <row r="281">
          <cell r="A281" t="str">
            <v>IL</v>
          </cell>
          <cell r="B281" t="str">
            <v>Douglas</v>
          </cell>
          <cell r="C281">
            <v>19145</v>
          </cell>
          <cell r="D281" t="str">
            <v>Trigen-Cinergy Sol-Tuscola LLC</v>
          </cell>
          <cell r="E281">
            <v>55245</v>
          </cell>
          <cell r="F281" t="str">
            <v>Tuscola Station</v>
          </cell>
          <cell r="G281">
            <v>22</v>
          </cell>
          <cell r="H281" t="str">
            <v>TG1</v>
          </cell>
          <cell r="I281">
            <v>6</v>
          </cell>
          <cell r="J281">
            <v>1.74</v>
          </cell>
          <cell r="K281">
            <v>2.79</v>
          </cell>
          <cell r="M281" t="str">
            <v>ST</v>
          </cell>
          <cell r="N281" t="str">
            <v>BIT</v>
          </cell>
          <cell r="O281" t="str">
            <v>NG</v>
          </cell>
          <cell r="P281">
            <v>6</v>
          </cell>
          <cell r="Q281">
            <v>1953</v>
          </cell>
          <cell r="R281" t="str">
            <v>SB</v>
          </cell>
          <cell r="T281" t="str">
            <v>Y</v>
          </cell>
        </row>
        <row r="282">
          <cell r="A282" t="str">
            <v>IL</v>
          </cell>
          <cell r="B282" t="str">
            <v>Douglas</v>
          </cell>
          <cell r="C282">
            <v>19145</v>
          </cell>
          <cell r="D282" t="str">
            <v>Trigen-Cinergy Sol-Tuscola LLC</v>
          </cell>
          <cell r="E282">
            <v>55245</v>
          </cell>
          <cell r="F282" t="str">
            <v>Tuscola Station</v>
          </cell>
          <cell r="G282">
            <v>22</v>
          </cell>
          <cell r="H282" t="str">
            <v>TG2</v>
          </cell>
          <cell r="I282">
            <v>6</v>
          </cell>
          <cell r="J282">
            <v>5.12</v>
          </cell>
          <cell r="K282">
            <v>4.7699999999999996</v>
          </cell>
          <cell r="M282" t="str">
            <v>ST</v>
          </cell>
          <cell r="N282" t="str">
            <v>BIT</v>
          </cell>
          <cell r="O282" t="str">
            <v>NG</v>
          </cell>
          <cell r="P282">
            <v>6</v>
          </cell>
          <cell r="Q282">
            <v>1953</v>
          </cell>
          <cell r="R282" t="str">
            <v>OP</v>
          </cell>
          <cell r="T282" t="str">
            <v>Y</v>
          </cell>
        </row>
        <row r="283">
          <cell r="A283" t="str">
            <v>IL</v>
          </cell>
          <cell r="B283" t="str">
            <v>Champaign</v>
          </cell>
          <cell r="C283">
            <v>19528</v>
          </cell>
          <cell r="D283" t="str">
            <v>University of Illinois</v>
          </cell>
          <cell r="E283">
            <v>54780</v>
          </cell>
          <cell r="F283" t="str">
            <v>University of Illinois Abbott Power Plt</v>
          </cell>
          <cell r="G283">
            <v>611</v>
          </cell>
          <cell r="H283" t="str">
            <v>T10</v>
          </cell>
          <cell r="I283">
            <v>12.5</v>
          </cell>
          <cell r="J283">
            <v>12.5</v>
          </cell>
          <cell r="K283">
            <v>12.5</v>
          </cell>
          <cell r="M283" t="str">
            <v>ST</v>
          </cell>
          <cell r="N283" t="str">
            <v>BIT</v>
          </cell>
          <cell r="O283" t="str">
            <v>NG</v>
          </cell>
          <cell r="P283">
            <v>8</v>
          </cell>
          <cell r="Q283">
            <v>2004</v>
          </cell>
          <cell r="R283" t="str">
            <v>OP</v>
          </cell>
          <cell r="T283" t="str">
            <v>Y</v>
          </cell>
        </row>
        <row r="284">
          <cell r="A284" t="str">
            <v>IL</v>
          </cell>
          <cell r="B284" t="str">
            <v>Champaign</v>
          </cell>
          <cell r="C284">
            <v>19528</v>
          </cell>
          <cell r="D284" t="str">
            <v>University of Illinois</v>
          </cell>
          <cell r="E284">
            <v>54780</v>
          </cell>
          <cell r="F284" t="str">
            <v>University of Illinois Abbott Power Plt</v>
          </cell>
          <cell r="G284">
            <v>611</v>
          </cell>
          <cell r="H284" t="str">
            <v>T11</v>
          </cell>
          <cell r="I284">
            <v>12.5</v>
          </cell>
          <cell r="J284">
            <v>12.5</v>
          </cell>
          <cell r="K284">
            <v>12.5</v>
          </cell>
          <cell r="M284" t="str">
            <v>ST</v>
          </cell>
          <cell r="N284" t="str">
            <v>BIT</v>
          </cell>
          <cell r="O284" t="str">
            <v>NG</v>
          </cell>
          <cell r="P284">
            <v>6</v>
          </cell>
          <cell r="Q284">
            <v>2004</v>
          </cell>
          <cell r="R284" t="str">
            <v>OP</v>
          </cell>
          <cell r="T284" t="str">
            <v>Y</v>
          </cell>
        </row>
        <row r="285">
          <cell r="A285" t="str">
            <v>IL</v>
          </cell>
          <cell r="B285" t="str">
            <v>Champaign</v>
          </cell>
          <cell r="C285">
            <v>19528</v>
          </cell>
          <cell r="D285" t="str">
            <v>University of Illinois</v>
          </cell>
          <cell r="E285">
            <v>54780</v>
          </cell>
          <cell r="F285" t="str">
            <v>University of Illinois Abbott Power Plt</v>
          </cell>
          <cell r="G285">
            <v>611</v>
          </cell>
          <cell r="H285" t="str">
            <v>T12</v>
          </cell>
          <cell r="I285">
            <v>7</v>
          </cell>
          <cell r="J285">
            <v>7</v>
          </cell>
          <cell r="K285">
            <v>7</v>
          </cell>
          <cell r="M285" t="str">
            <v>ST</v>
          </cell>
          <cell r="N285" t="str">
            <v>BIT</v>
          </cell>
          <cell r="O285" t="str">
            <v>NG</v>
          </cell>
          <cell r="P285">
            <v>4</v>
          </cell>
          <cell r="Q285">
            <v>2004</v>
          </cell>
          <cell r="R285" t="str">
            <v>OP</v>
          </cell>
          <cell r="T285" t="str">
            <v>Y</v>
          </cell>
        </row>
        <row r="286">
          <cell r="A286" t="str">
            <v>IL</v>
          </cell>
          <cell r="B286" t="str">
            <v>Champaign</v>
          </cell>
          <cell r="C286">
            <v>19528</v>
          </cell>
          <cell r="D286" t="str">
            <v>University of Illinois</v>
          </cell>
          <cell r="E286">
            <v>54780</v>
          </cell>
          <cell r="F286" t="str">
            <v>University of Illinois Abbott Power Plt</v>
          </cell>
          <cell r="G286">
            <v>611</v>
          </cell>
          <cell r="H286" t="str">
            <v>T6</v>
          </cell>
          <cell r="I286">
            <v>7.5</v>
          </cell>
          <cell r="J286">
            <v>7.5</v>
          </cell>
          <cell r="K286">
            <v>7.5</v>
          </cell>
          <cell r="M286" t="str">
            <v>ST</v>
          </cell>
          <cell r="N286" t="str">
            <v>BIT</v>
          </cell>
          <cell r="O286" t="str">
            <v>NG</v>
          </cell>
          <cell r="P286">
            <v>6</v>
          </cell>
          <cell r="Q286">
            <v>1959</v>
          </cell>
          <cell r="R286" t="str">
            <v>OP</v>
          </cell>
          <cell r="T286" t="str">
            <v>Y</v>
          </cell>
        </row>
        <row r="287">
          <cell r="A287" t="str">
            <v>IL</v>
          </cell>
          <cell r="B287" t="str">
            <v>Champaign</v>
          </cell>
          <cell r="C287">
            <v>19528</v>
          </cell>
          <cell r="D287" t="str">
            <v>University of Illinois</v>
          </cell>
          <cell r="E287">
            <v>54780</v>
          </cell>
          <cell r="F287" t="str">
            <v>University of Illinois Abbott Power Plt</v>
          </cell>
          <cell r="G287">
            <v>611</v>
          </cell>
          <cell r="H287" t="str">
            <v>T7</v>
          </cell>
          <cell r="I287">
            <v>7.5</v>
          </cell>
          <cell r="J287">
            <v>7.5</v>
          </cell>
          <cell r="K287">
            <v>7.5</v>
          </cell>
          <cell r="M287" t="str">
            <v>ST</v>
          </cell>
          <cell r="N287" t="str">
            <v>BIT</v>
          </cell>
          <cell r="O287" t="str">
            <v>NG</v>
          </cell>
          <cell r="P287">
            <v>8</v>
          </cell>
          <cell r="Q287">
            <v>1962</v>
          </cell>
          <cell r="R287" t="str">
            <v>OP</v>
          </cell>
          <cell r="T287" t="str">
            <v>Y</v>
          </cell>
        </row>
        <row r="288">
          <cell r="A288" t="str">
            <v>IL</v>
          </cell>
          <cell r="B288" t="str">
            <v>Pike</v>
          </cell>
          <cell r="C288">
            <v>40307</v>
          </cell>
          <cell r="D288" t="str">
            <v>Soyland Power Coop Inc</v>
          </cell>
          <cell r="E288">
            <v>6238</v>
          </cell>
          <cell r="F288" t="str">
            <v>Pearl Station</v>
          </cell>
          <cell r="G288">
            <v>22</v>
          </cell>
          <cell r="H288" t="str">
            <v>1</v>
          </cell>
          <cell r="I288">
            <v>22</v>
          </cell>
          <cell r="J288">
            <v>22</v>
          </cell>
          <cell r="K288">
            <v>22</v>
          </cell>
          <cell r="M288" t="str">
            <v>ST</v>
          </cell>
          <cell r="N288" t="str">
            <v>BIT</v>
          </cell>
          <cell r="P288">
            <v>1</v>
          </cell>
          <cell r="Q288">
            <v>1967</v>
          </cell>
          <cell r="R288" t="str">
            <v>OP</v>
          </cell>
          <cell r="S288">
            <v>0</v>
          </cell>
          <cell r="T288" t="str">
            <v>N</v>
          </cell>
        </row>
        <row r="289">
          <cell r="A289" t="str">
            <v>IL</v>
          </cell>
          <cell r="B289" t="str">
            <v>Fulton</v>
          </cell>
          <cell r="C289">
            <v>49756</v>
          </cell>
          <cell r="D289" t="str">
            <v>Ameren Energy Resources Generating Co.</v>
          </cell>
          <cell r="E289">
            <v>6016</v>
          </cell>
          <cell r="F289" t="str">
            <v>Duck Creek</v>
          </cell>
          <cell r="G289">
            <v>22</v>
          </cell>
          <cell r="H289" t="str">
            <v>1</v>
          </cell>
          <cell r="I289">
            <v>441</v>
          </cell>
          <cell r="J289">
            <v>335</v>
          </cell>
          <cell r="K289">
            <v>366</v>
          </cell>
          <cell r="M289" t="str">
            <v>ST</v>
          </cell>
          <cell r="N289" t="str">
            <v>BIT</v>
          </cell>
          <cell r="P289">
            <v>6</v>
          </cell>
          <cell r="Q289">
            <v>1976</v>
          </cell>
          <cell r="R289" t="str">
            <v>OP</v>
          </cell>
          <cell r="S289">
            <v>0</v>
          </cell>
          <cell r="T289" t="str">
            <v>N</v>
          </cell>
        </row>
        <row r="290">
          <cell r="A290" t="str">
            <v>IN</v>
          </cell>
          <cell r="B290" t="str">
            <v>Tippecanoe</v>
          </cell>
          <cell r="C290">
            <v>8</v>
          </cell>
          <cell r="D290" t="str">
            <v>Tate &amp; Lyle</v>
          </cell>
          <cell r="E290">
            <v>50903</v>
          </cell>
          <cell r="F290" t="str">
            <v>Sagamore Plant Cogeneration</v>
          </cell>
          <cell r="G290">
            <v>311</v>
          </cell>
          <cell r="H290" t="str">
            <v>GEN1</v>
          </cell>
          <cell r="I290">
            <v>7.4</v>
          </cell>
          <cell r="J290">
            <v>7.4</v>
          </cell>
          <cell r="K290">
            <v>7.4</v>
          </cell>
          <cell r="M290" t="str">
            <v>ST</v>
          </cell>
          <cell r="N290" t="str">
            <v>BIT</v>
          </cell>
          <cell r="P290">
            <v>10</v>
          </cell>
          <cell r="Q290">
            <v>1984</v>
          </cell>
          <cell r="R290" t="str">
            <v>OP</v>
          </cell>
          <cell r="S290">
            <v>0</v>
          </cell>
          <cell r="T290" t="str">
            <v>Y</v>
          </cell>
        </row>
        <row r="291">
          <cell r="A291" t="str">
            <v>IN</v>
          </cell>
          <cell r="B291" t="str">
            <v>Warrick</v>
          </cell>
          <cell r="C291">
            <v>261</v>
          </cell>
          <cell r="D291" t="str">
            <v>Alcoa Generating Corp</v>
          </cell>
          <cell r="E291">
            <v>6705</v>
          </cell>
          <cell r="F291" t="str">
            <v>Warrick</v>
          </cell>
          <cell r="G291">
            <v>22</v>
          </cell>
          <cell r="H291" t="str">
            <v>1</v>
          </cell>
          <cell r="I291">
            <v>144</v>
          </cell>
          <cell r="J291">
            <v>136</v>
          </cell>
          <cell r="K291">
            <v>136</v>
          </cell>
          <cell r="M291" t="str">
            <v>ST</v>
          </cell>
          <cell r="N291" t="str">
            <v>BIT</v>
          </cell>
          <cell r="O291" t="str">
            <v>NG</v>
          </cell>
          <cell r="P291">
            <v>4</v>
          </cell>
          <cell r="Q291">
            <v>1960</v>
          </cell>
          <cell r="R291" t="str">
            <v>OP</v>
          </cell>
          <cell r="T291" t="str">
            <v>Y</v>
          </cell>
        </row>
        <row r="292">
          <cell r="A292" t="str">
            <v>IN</v>
          </cell>
          <cell r="B292" t="str">
            <v>Warrick</v>
          </cell>
          <cell r="C292">
            <v>261</v>
          </cell>
          <cell r="D292" t="str">
            <v>Alcoa Generating Corp</v>
          </cell>
          <cell r="E292">
            <v>6705</v>
          </cell>
          <cell r="F292" t="str">
            <v>Warrick</v>
          </cell>
          <cell r="G292">
            <v>22</v>
          </cell>
          <cell r="H292" t="str">
            <v>2</v>
          </cell>
          <cell r="I292">
            <v>144</v>
          </cell>
          <cell r="J292">
            <v>136</v>
          </cell>
          <cell r="K292">
            <v>136</v>
          </cell>
          <cell r="M292" t="str">
            <v>ST</v>
          </cell>
          <cell r="N292" t="str">
            <v>BIT</v>
          </cell>
          <cell r="O292" t="str">
            <v>NG</v>
          </cell>
          <cell r="P292">
            <v>1</v>
          </cell>
          <cell r="Q292">
            <v>1964</v>
          </cell>
          <cell r="R292" t="str">
            <v>OP</v>
          </cell>
          <cell r="T292" t="str">
            <v>Y</v>
          </cell>
        </row>
        <row r="293">
          <cell r="A293" t="str">
            <v>IN</v>
          </cell>
          <cell r="B293" t="str">
            <v>Warrick</v>
          </cell>
          <cell r="C293">
            <v>261</v>
          </cell>
          <cell r="D293" t="str">
            <v>Alcoa Generating Corp</v>
          </cell>
          <cell r="E293">
            <v>6705</v>
          </cell>
          <cell r="F293" t="str">
            <v>Warrick</v>
          </cell>
          <cell r="G293">
            <v>22</v>
          </cell>
          <cell r="H293" t="str">
            <v>3</v>
          </cell>
          <cell r="I293">
            <v>144</v>
          </cell>
          <cell r="J293">
            <v>136</v>
          </cell>
          <cell r="K293">
            <v>136</v>
          </cell>
          <cell r="M293" t="str">
            <v>ST</v>
          </cell>
          <cell r="N293" t="str">
            <v>BIT</v>
          </cell>
          <cell r="O293" t="str">
            <v>NG</v>
          </cell>
          <cell r="P293">
            <v>10</v>
          </cell>
          <cell r="Q293">
            <v>1965</v>
          </cell>
          <cell r="R293" t="str">
            <v>OP</v>
          </cell>
          <cell r="T293" t="str">
            <v>Y</v>
          </cell>
        </row>
        <row r="294">
          <cell r="A294" t="str">
            <v>IN</v>
          </cell>
          <cell r="B294" t="str">
            <v>Warrick</v>
          </cell>
          <cell r="C294">
            <v>261</v>
          </cell>
          <cell r="D294" t="str">
            <v>Alcoa Generating Corp</v>
          </cell>
          <cell r="E294">
            <v>6705</v>
          </cell>
          <cell r="F294" t="str">
            <v>Warrick</v>
          </cell>
          <cell r="G294">
            <v>22</v>
          </cell>
          <cell r="H294" t="str">
            <v>4</v>
          </cell>
          <cell r="I294">
            <v>323</v>
          </cell>
          <cell r="J294">
            <v>285</v>
          </cell>
          <cell r="K294">
            <v>285</v>
          </cell>
          <cell r="M294" t="str">
            <v>ST</v>
          </cell>
          <cell r="N294" t="str">
            <v>BIT</v>
          </cell>
          <cell r="O294" t="str">
            <v>NG</v>
          </cell>
          <cell r="P294">
            <v>10</v>
          </cell>
          <cell r="Q294">
            <v>1970</v>
          </cell>
          <cell r="R294" t="str">
            <v>OP</v>
          </cell>
          <cell r="S294">
            <v>0</v>
          </cell>
          <cell r="T294" t="str">
            <v>N</v>
          </cell>
        </row>
        <row r="295">
          <cell r="A295" t="str">
            <v>IN</v>
          </cell>
          <cell r="B295" t="str">
            <v>Adams</v>
          </cell>
          <cell r="C295">
            <v>3283</v>
          </cell>
          <cell r="D295" t="str">
            <v>Bunge North America East LLC</v>
          </cell>
          <cell r="E295">
            <v>50316</v>
          </cell>
          <cell r="F295" t="str">
            <v>Bunge North America East LLC</v>
          </cell>
          <cell r="G295">
            <v>311</v>
          </cell>
          <cell r="H295" t="str">
            <v>3516</v>
          </cell>
          <cell r="I295">
            <v>2</v>
          </cell>
          <cell r="J295">
            <v>2.2000000000000002</v>
          </cell>
          <cell r="K295">
            <v>2.2000000000000002</v>
          </cell>
          <cell r="M295" t="str">
            <v>ST</v>
          </cell>
          <cell r="N295" t="str">
            <v>BIT</v>
          </cell>
          <cell r="P295">
            <v>12</v>
          </cell>
          <cell r="Q295">
            <v>1950</v>
          </cell>
          <cell r="R295" t="str">
            <v>OP</v>
          </cell>
          <cell r="S295">
            <v>0</v>
          </cell>
          <cell r="T295" t="str">
            <v>Y</v>
          </cell>
        </row>
        <row r="296">
          <cell r="A296" t="str">
            <v>IN</v>
          </cell>
          <cell r="B296" t="str">
            <v>Marion</v>
          </cell>
          <cell r="C296">
            <v>3599</v>
          </cell>
          <cell r="D296" t="str">
            <v>Citizens Thermal Energy</v>
          </cell>
          <cell r="E296">
            <v>992</v>
          </cell>
          <cell r="F296" t="str">
            <v>CC Perry K</v>
          </cell>
          <cell r="G296">
            <v>22</v>
          </cell>
          <cell r="H296" t="str">
            <v>4</v>
          </cell>
          <cell r="I296">
            <v>15</v>
          </cell>
          <cell r="J296">
            <v>10</v>
          </cell>
          <cell r="K296">
            <v>10</v>
          </cell>
          <cell r="M296" t="str">
            <v>ST</v>
          </cell>
          <cell r="N296" t="str">
            <v>BIT</v>
          </cell>
          <cell r="O296" t="str">
            <v>PUR</v>
          </cell>
          <cell r="P296">
            <v>1</v>
          </cell>
          <cell r="Q296">
            <v>1925</v>
          </cell>
          <cell r="R296" t="str">
            <v>OP</v>
          </cell>
          <cell r="T296" t="str">
            <v>Y</v>
          </cell>
        </row>
        <row r="297">
          <cell r="A297" t="str">
            <v>IN</v>
          </cell>
          <cell r="B297" t="str">
            <v>Marion</v>
          </cell>
          <cell r="C297">
            <v>3599</v>
          </cell>
          <cell r="D297" t="str">
            <v>Citizens Thermal Energy</v>
          </cell>
          <cell r="E297">
            <v>992</v>
          </cell>
          <cell r="F297" t="str">
            <v>CC Perry K</v>
          </cell>
          <cell r="G297">
            <v>22</v>
          </cell>
          <cell r="H297" t="str">
            <v>6</v>
          </cell>
          <cell r="I297">
            <v>5</v>
          </cell>
          <cell r="J297">
            <v>3</v>
          </cell>
          <cell r="K297">
            <v>5</v>
          </cell>
          <cell r="M297" t="str">
            <v>ST</v>
          </cell>
          <cell r="N297" t="str">
            <v>BIT</v>
          </cell>
          <cell r="O297" t="str">
            <v>OG</v>
          </cell>
          <cell r="P297">
            <v>7</v>
          </cell>
          <cell r="Q297">
            <v>1938</v>
          </cell>
          <cell r="R297" t="str">
            <v>OP</v>
          </cell>
          <cell r="T297" t="str">
            <v>Y</v>
          </cell>
        </row>
        <row r="298">
          <cell r="A298" t="str">
            <v>IN</v>
          </cell>
          <cell r="B298" t="str">
            <v>Montgomery</v>
          </cell>
          <cell r="C298">
            <v>4508</v>
          </cell>
          <cell r="D298" t="str">
            <v>Crawfordsville Elec Lt &amp; Pwr Co</v>
          </cell>
          <cell r="E298">
            <v>1024</v>
          </cell>
          <cell r="F298" t="str">
            <v>Crawfordsville</v>
          </cell>
          <cell r="G298">
            <v>22</v>
          </cell>
          <cell r="H298" t="str">
            <v>4</v>
          </cell>
          <cell r="I298">
            <v>11.5</v>
          </cell>
          <cell r="J298">
            <v>10.6</v>
          </cell>
          <cell r="K298">
            <v>10.6</v>
          </cell>
          <cell r="M298" t="str">
            <v>ST</v>
          </cell>
          <cell r="N298" t="str">
            <v>BIT</v>
          </cell>
          <cell r="P298">
            <v>1</v>
          </cell>
          <cell r="Q298">
            <v>1955</v>
          </cell>
          <cell r="R298" t="str">
            <v>OP</v>
          </cell>
          <cell r="S298">
            <v>0</v>
          </cell>
          <cell r="T298" t="str">
            <v>N</v>
          </cell>
        </row>
        <row r="299">
          <cell r="A299" t="str">
            <v>IN</v>
          </cell>
          <cell r="B299" t="str">
            <v>Montgomery</v>
          </cell>
          <cell r="C299">
            <v>4508</v>
          </cell>
          <cell r="D299" t="str">
            <v>Crawfordsville Elec Lt &amp; Pwr Co</v>
          </cell>
          <cell r="E299">
            <v>1024</v>
          </cell>
          <cell r="F299" t="str">
            <v>Crawfordsville</v>
          </cell>
          <cell r="G299">
            <v>22</v>
          </cell>
          <cell r="H299" t="str">
            <v>5</v>
          </cell>
          <cell r="I299">
            <v>12.6</v>
          </cell>
          <cell r="J299">
            <v>12.6</v>
          </cell>
          <cell r="K299">
            <v>12.6</v>
          </cell>
          <cell r="M299" t="str">
            <v>ST</v>
          </cell>
          <cell r="N299" t="str">
            <v>BIT</v>
          </cell>
          <cell r="P299">
            <v>1</v>
          </cell>
          <cell r="Q299">
            <v>1965</v>
          </cell>
          <cell r="R299" t="str">
            <v>OP</v>
          </cell>
          <cell r="S299">
            <v>0</v>
          </cell>
          <cell r="T299" t="str">
            <v>N</v>
          </cell>
        </row>
        <row r="300">
          <cell r="A300" t="str">
            <v>IN</v>
          </cell>
          <cell r="B300" t="str">
            <v>Pike</v>
          </cell>
          <cell r="C300">
            <v>9267</v>
          </cell>
          <cell r="D300" t="str">
            <v>Hoosier Energy R E C Inc</v>
          </cell>
          <cell r="E300">
            <v>1043</v>
          </cell>
          <cell r="F300" t="str">
            <v>Frank E Ratts</v>
          </cell>
          <cell r="G300">
            <v>22</v>
          </cell>
          <cell r="H300" t="str">
            <v>1</v>
          </cell>
          <cell r="I300">
            <v>116.6</v>
          </cell>
          <cell r="J300">
            <v>123</v>
          </cell>
          <cell r="K300">
            <v>126</v>
          </cell>
          <cell r="M300" t="str">
            <v>ST</v>
          </cell>
          <cell r="N300" t="str">
            <v>BIT</v>
          </cell>
          <cell r="O300" t="str">
            <v>DFO</v>
          </cell>
          <cell r="P300">
            <v>4</v>
          </cell>
          <cell r="Q300">
            <v>1970</v>
          </cell>
          <cell r="R300" t="str">
            <v>OP</v>
          </cell>
          <cell r="S300">
            <v>0</v>
          </cell>
          <cell r="T300" t="str">
            <v>N</v>
          </cell>
        </row>
        <row r="301">
          <cell r="A301" t="str">
            <v>IN</v>
          </cell>
          <cell r="B301" t="str">
            <v>Pike</v>
          </cell>
          <cell r="C301">
            <v>9267</v>
          </cell>
          <cell r="D301" t="str">
            <v>Hoosier Energy R E C Inc</v>
          </cell>
          <cell r="E301">
            <v>1043</v>
          </cell>
          <cell r="F301" t="str">
            <v>Frank E Ratts</v>
          </cell>
          <cell r="G301">
            <v>22</v>
          </cell>
          <cell r="H301" t="str">
            <v>2</v>
          </cell>
          <cell r="I301">
            <v>116.6</v>
          </cell>
          <cell r="J301">
            <v>121</v>
          </cell>
          <cell r="K301">
            <v>124</v>
          </cell>
          <cell r="M301" t="str">
            <v>ST</v>
          </cell>
          <cell r="N301" t="str">
            <v>BIT</v>
          </cell>
          <cell r="O301" t="str">
            <v>DFO</v>
          </cell>
          <cell r="P301">
            <v>4</v>
          </cell>
          <cell r="Q301">
            <v>1970</v>
          </cell>
          <cell r="R301" t="str">
            <v>OP</v>
          </cell>
          <cell r="S301">
            <v>0</v>
          </cell>
          <cell r="T301" t="str">
            <v>N</v>
          </cell>
        </row>
        <row r="302">
          <cell r="A302" t="str">
            <v>IN</v>
          </cell>
          <cell r="B302" t="str">
            <v>Sullivan</v>
          </cell>
          <cell r="C302">
            <v>9267</v>
          </cell>
          <cell r="D302" t="str">
            <v>Hoosier Energy R E C Inc</v>
          </cell>
          <cell r="E302">
            <v>6213</v>
          </cell>
          <cell r="F302" t="str">
            <v>Merom</v>
          </cell>
          <cell r="G302">
            <v>22</v>
          </cell>
          <cell r="H302" t="str">
            <v>1</v>
          </cell>
          <cell r="I302">
            <v>540</v>
          </cell>
          <cell r="J302">
            <v>507</v>
          </cell>
          <cell r="K302">
            <v>515</v>
          </cell>
          <cell r="M302" t="str">
            <v>ST</v>
          </cell>
          <cell r="N302" t="str">
            <v>BIT</v>
          </cell>
          <cell r="O302" t="str">
            <v>DFO</v>
          </cell>
          <cell r="P302">
            <v>9</v>
          </cell>
          <cell r="Q302">
            <v>1983</v>
          </cell>
          <cell r="R302" t="str">
            <v>OP</v>
          </cell>
          <cell r="S302">
            <v>0</v>
          </cell>
          <cell r="T302" t="str">
            <v>N</v>
          </cell>
        </row>
        <row r="303">
          <cell r="A303" t="str">
            <v>IN</v>
          </cell>
          <cell r="B303" t="str">
            <v>Sullivan</v>
          </cell>
          <cell r="C303">
            <v>9267</v>
          </cell>
          <cell r="D303" t="str">
            <v>Hoosier Energy R E C Inc</v>
          </cell>
          <cell r="E303">
            <v>6213</v>
          </cell>
          <cell r="F303" t="str">
            <v>Merom</v>
          </cell>
          <cell r="G303">
            <v>22</v>
          </cell>
          <cell r="H303" t="str">
            <v>2</v>
          </cell>
          <cell r="I303">
            <v>540</v>
          </cell>
          <cell r="J303">
            <v>493</v>
          </cell>
          <cell r="K303">
            <v>501</v>
          </cell>
          <cell r="M303" t="str">
            <v>ST</v>
          </cell>
          <cell r="N303" t="str">
            <v>BIT</v>
          </cell>
          <cell r="O303" t="str">
            <v>DFO</v>
          </cell>
          <cell r="P303">
            <v>2</v>
          </cell>
          <cell r="Q303">
            <v>1982</v>
          </cell>
          <cell r="R303" t="str">
            <v>OP</v>
          </cell>
          <cell r="S303">
            <v>0</v>
          </cell>
          <cell r="T303" t="str">
            <v>N</v>
          </cell>
        </row>
        <row r="304">
          <cell r="A304" t="str">
            <v>IN</v>
          </cell>
          <cell r="B304" t="str">
            <v>Marion</v>
          </cell>
          <cell r="C304">
            <v>9273</v>
          </cell>
          <cell r="D304" t="str">
            <v>Indianapolis Power &amp; Light Co</v>
          </cell>
          <cell r="E304">
            <v>990</v>
          </cell>
          <cell r="F304" t="str">
            <v>Harding Street</v>
          </cell>
          <cell r="G304">
            <v>22</v>
          </cell>
          <cell r="H304" t="str">
            <v>5</v>
          </cell>
          <cell r="I304">
            <v>113.5</v>
          </cell>
          <cell r="J304">
            <v>106</v>
          </cell>
          <cell r="K304">
            <v>109</v>
          </cell>
          <cell r="M304" t="str">
            <v>ST</v>
          </cell>
          <cell r="N304" t="str">
            <v>BIT</v>
          </cell>
          <cell r="P304">
            <v>6</v>
          </cell>
          <cell r="Q304">
            <v>1958</v>
          </cell>
          <cell r="R304" t="str">
            <v>OP</v>
          </cell>
          <cell r="S304">
            <v>0</v>
          </cell>
          <cell r="T304" t="str">
            <v>N</v>
          </cell>
        </row>
        <row r="305">
          <cell r="A305" t="str">
            <v>IN</v>
          </cell>
          <cell r="B305" t="str">
            <v>Marion</v>
          </cell>
          <cell r="C305">
            <v>9273</v>
          </cell>
          <cell r="D305" t="str">
            <v>Indianapolis Power &amp; Light Co</v>
          </cell>
          <cell r="E305">
            <v>990</v>
          </cell>
          <cell r="F305" t="str">
            <v>Harding Street</v>
          </cell>
          <cell r="G305">
            <v>22</v>
          </cell>
          <cell r="H305" t="str">
            <v>6</v>
          </cell>
          <cell r="I305">
            <v>113.6</v>
          </cell>
          <cell r="J305">
            <v>106</v>
          </cell>
          <cell r="K305">
            <v>109</v>
          </cell>
          <cell r="M305" t="str">
            <v>ST</v>
          </cell>
          <cell r="N305" t="str">
            <v>BIT</v>
          </cell>
          <cell r="P305">
            <v>5</v>
          </cell>
          <cell r="Q305">
            <v>1961</v>
          </cell>
          <cell r="R305" t="str">
            <v>OP</v>
          </cell>
          <cell r="S305">
            <v>0</v>
          </cell>
          <cell r="T305" t="str">
            <v>N</v>
          </cell>
        </row>
        <row r="306">
          <cell r="A306" t="str">
            <v>IN</v>
          </cell>
          <cell r="B306" t="str">
            <v>Marion</v>
          </cell>
          <cell r="C306">
            <v>9273</v>
          </cell>
          <cell r="D306" t="str">
            <v>Indianapolis Power &amp; Light Co</v>
          </cell>
          <cell r="E306">
            <v>990</v>
          </cell>
          <cell r="F306" t="str">
            <v>Harding Street</v>
          </cell>
          <cell r="G306">
            <v>22</v>
          </cell>
          <cell r="H306" t="str">
            <v>7</v>
          </cell>
          <cell r="I306">
            <v>470.9</v>
          </cell>
          <cell r="J306">
            <v>435</v>
          </cell>
          <cell r="K306">
            <v>435</v>
          </cell>
          <cell r="M306" t="str">
            <v>ST</v>
          </cell>
          <cell r="N306" t="str">
            <v>BIT</v>
          </cell>
          <cell r="P306">
            <v>7</v>
          </cell>
          <cell r="Q306">
            <v>1973</v>
          </cell>
          <cell r="R306" t="str">
            <v>OP</v>
          </cell>
          <cell r="S306">
            <v>0</v>
          </cell>
          <cell r="T306" t="str">
            <v>N</v>
          </cell>
        </row>
        <row r="307">
          <cell r="A307" t="str">
            <v>IN</v>
          </cell>
          <cell r="B307" t="str">
            <v>Morgan</v>
          </cell>
          <cell r="C307">
            <v>9273</v>
          </cell>
          <cell r="D307" t="str">
            <v>Indianapolis Power &amp; Light Co</v>
          </cell>
          <cell r="E307">
            <v>991</v>
          </cell>
          <cell r="F307" t="str">
            <v>Eagle Valley</v>
          </cell>
          <cell r="G307">
            <v>22</v>
          </cell>
          <cell r="H307" t="str">
            <v>3</v>
          </cell>
          <cell r="I307">
            <v>50</v>
          </cell>
          <cell r="J307">
            <v>43</v>
          </cell>
          <cell r="K307">
            <v>43</v>
          </cell>
          <cell r="M307" t="str">
            <v>ST</v>
          </cell>
          <cell r="N307" t="str">
            <v>BIT</v>
          </cell>
          <cell r="P307">
            <v>12</v>
          </cell>
          <cell r="Q307">
            <v>1951</v>
          </cell>
          <cell r="R307" t="str">
            <v>OP</v>
          </cell>
          <cell r="S307">
            <v>0</v>
          </cell>
          <cell r="T307" t="str">
            <v>N</v>
          </cell>
        </row>
        <row r="308">
          <cell r="A308" t="str">
            <v>IN</v>
          </cell>
          <cell r="B308" t="str">
            <v>Morgan</v>
          </cell>
          <cell r="C308">
            <v>9273</v>
          </cell>
          <cell r="D308" t="str">
            <v>Indianapolis Power &amp; Light Co</v>
          </cell>
          <cell r="E308">
            <v>991</v>
          </cell>
          <cell r="F308" t="str">
            <v>Eagle Valley</v>
          </cell>
          <cell r="G308">
            <v>22</v>
          </cell>
          <cell r="H308" t="str">
            <v>4</v>
          </cell>
          <cell r="I308">
            <v>69</v>
          </cell>
          <cell r="J308">
            <v>56</v>
          </cell>
          <cell r="K308">
            <v>57</v>
          </cell>
          <cell r="M308" t="str">
            <v>ST</v>
          </cell>
          <cell r="N308" t="str">
            <v>BIT</v>
          </cell>
          <cell r="P308">
            <v>1</v>
          </cell>
          <cell r="Q308">
            <v>1953</v>
          </cell>
          <cell r="R308" t="str">
            <v>OP</v>
          </cell>
          <cell r="S308">
            <v>0</v>
          </cell>
          <cell r="T308" t="str">
            <v>N</v>
          </cell>
        </row>
        <row r="309">
          <cell r="A309" t="str">
            <v>IN</v>
          </cell>
          <cell r="B309" t="str">
            <v>Morgan</v>
          </cell>
          <cell r="C309">
            <v>9273</v>
          </cell>
          <cell r="D309" t="str">
            <v>Indianapolis Power &amp; Light Co</v>
          </cell>
          <cell r="E309">
            <v>991</v>
          </cell>
          <cell r="F309" t="str">
            <v>Eagle Valley</v>
          </cell>
          <cell r="G309">
            <v>22</v>
          </cell>
          <cell r="H309" t="str">
            <v>5</v>
          </cell>
          <cell r="I309">
            <v>69</v>
          </cell>
          <cell r="J309">
            <v>62</v>
          </cell>
          <cell r="K309">
            <v>63</v>
          </cell>
          <cell r="M309" t="str">
            <v>ST</v>
          </cell>
          <cell r="N309" t="str">
            <v>BIT</v>
          </cell>
          <cell r="P309">
            <v>12</v>
          </cell>
          <cell r="Q309">
            <v>1953</v>
          </cell>
          <cell r="R309" t="str">
            <v>OP</v>
          </cell>
          <cell r="S309">
            <v>0</v>
          </cell>
          <cell r="T309" t="str">
            <v>N</v>
          </cell>
        </row>
        <row r="310">
          <cell r="A310" t="str">
            <v>IN</v>
          </cell>
          <cell r="B310" t="str">
            <v>Morgan</v>
          </cell>
          <cell r="C310">
            <v>9273</v>
          </cell>
          <cell r="D310" t="str">
            <v>Indianapolis Power &amp; Light Co</v>
          </cell>
          <cell r="E310">
            <v>991</v>
          </cell>
          <cell r="F310" t="str">
            <v>Eagle Valley</v>
          </cell>
          <cell r="G310">
            <v>22</v>
          </cell>
          <cell r="H310" t="str">
            <v>6</v>
          </cell>
          <cell r="I310">
            <v>113.6</v>
          </cell>
          <cell r="J310">
            <v>99</v>
          </cell>
          <cell r="K310">
            <v>100</v>
          </cell>
          <cell r="M310" t="str">
            <v>ST</v>
          </cell>
          <cell r="N310" t="str">
            <v>BIT</v>
          </cell>
          <cell r="P310">
            <v>10</v>
          </cell>
          <cell r="Q310">
            <v>1956</v>
          </cell>
          <cell r="R310" t="str">
            <v>OP</v>
          </cell>
          <cell r="S310">
            <v>0</v>
          </cell>
          <cell r="T310" t="str">
            <v>N</v>
          </cell>
        </row>
        <row r="311">
          <cell r="A311" t="str">
            <v>IN</v>
          </cell>
          <cell r="B311" t="str">
            <v>Pike</v>
          </cell>
          <cell r="C311">
            <v>9273</v>
          </cell>
          <cell r="D311" t="str">
            <v>Indianapolis Power &amp; Light Co</v>
          </cell>
          <cell r="E311">
            <v>994</v>
          </cell>
          <cell r="F311" t="str">
            <v>AES Petersburg</v>
          </cell>
          <cell r="G311">
            <v>22</v>
          </cell>
          <cell r="H311" t="str">
            <v>4</v>
          </cell>
          <cell r="I311">
            <v>574.20000000000005</v>
          </cell>
          <cell r="J311">
            <v>545</v>
          </cell>
          <cell r="K311">
            <v>545</v>
          </cell>
          <cell r="M311" t="str">
            <v>ST</v>
          </cell>
          <cell r="N311" t="str">
            <v>BIT</v>
          </cell>
          <cell r="P311">
            <v>4</v>
          </cell>
          <cell r="Q311">
            <v>1986</v>
          </cell>
          <cell r="R311" t="str">
            <v>OP</v>
          </cell>
          <cell r="S311">
            <v>0</v>
          </cell>
          <cell r="T311" t="str">
            <v>N</v>
          </cell>
        </row>
        <row r="312">
          <cell r="A312" t="str">
            <v>IN</v>
          </cell>
          <cell r="B312" t="str">
            <v>Pike</v>
          </cell>
          <cell r="C312">
            <v>9273</v>
          </cell>
          <cell r="D312" t="str">
            <v>Indianapolis Power &amp; Light Co</v>
          </cell>
          <cell r="E312">
            <v>994</v>
          </cell>
          <cell r="F312" t="str">
            <v>AES Petersburg</v>
          </cell>
          <cell r="G312">
            <v>22</v>
          </cell>
          <cell r="H312" t="str">
            <v>ST1</v>
          </cell>
          <cell r="I312">
            <v>253.4</v>
          </cell>
          <cell r="J312">
            <v>232</v>
          </cell>
          <cell r="K312">
            <v>232</v>
          </cell>
          <cell r="M312" t="str">
            <v>ST</v>
          </cell>
          <cell r="N312" t="str">
            <v>BIT</v>
          </cell>
          <cell r="P312">
            <v>6</v>
          </cell>
          <cell r="Q312">
            <v>1967</v>
          </cell>
          <cell r="R312" t="str">
            <v>OP</v>
          </cell>
          <cell r="S312">
            <v>0</v>
          </cell>
          <cell r="T312" t="str">
            <v>N</v>
          </cell>
        </row>
        <row r="313">
          <cell r="A313" t="str">
            <v>IN</v>
          </cell>
          <cell r="B313" t="str">
            <v>Pike</v>
          </cell>
          <cell r="C313">
            <v>9273</v>
          </cell>
          <cell r="D313" t="str">
            <v>Indianapolis Power &amp; Light Co</v>
          </cell>
          <cell r="E313">
            <v>994</v>
          </cell>
          <cell r="F313" t="str">
            <v>AES Petersburg</v>
          </cell>
          <cell r="G313">
            <v>22</v>
          </cell>
          <cell r="H313" t="str">
            <v>ST2</v>
          </cell>
          <cell r="I313">
            <v>471</v>
          </cell>
          <cell r="J313">
            <v>435</v>
          </cell>
          <cell r="K313">
            <v>435</v>
          </cell>
          <cell r="M313" t="str">
            <v>ST</v>
          </cell>
          <cell r="N313" t="str">
            <v>BIT</v>
          </cell>
          <cell r="P313">
            <v>12</v>
          </cell>
          <cell r="Q313">
            <v>1969</v>
          </cell>
          <cell r="R313" t="str">
            <v>OP</v>
          </cell>
          <cell r="S313">
            <v>0</v>
          </cell>
          <cell r="T313" t="str">
            <v>N</v>
          </cell>
        </row>
        <row r="314">
          <cell r="A314" t="str">
            <v>IN</v>
          </cell>
          <cell r="B314" t="str">
            <v>Pike</v>
          </cell>
          <cell r="C314">
            <v>9273</v>
          </cell>
          <cell r="D314" t="str">
            <v>Indianapolis Power &amp; Light Co</v>
          </cell>
          <cell r="E314">
            <v>994</v>
          </cell>
          <cell r="F314" t="str">
            <v>AES Petersburg</v>
          </cell>
          <cell r="G314">
            <v>22</v>
          </cell>
          <cell r="H314" t="str">
            <v>ST3</v>
          </cell>
          <cell r="I314">
            <v>574.29999999999995</v>
          </cell>
          <cell r="J314">
            <v>510</v>
          </cell>
          <cell r="K314">
            <v>510</v>
          </cell>
          <cell r="M314" t="str">
            <v>ST</v>
          </cell>
          <cell r="N314" t="str">
            <v>BIT</v>
          </cell>
          <cell r="P314">
            <v>11</v>
          </cell>
          <cell r="Q314">
            <v>1977</v>
          </cell>
          <cell r="R314" t="str">
            <v>OP</v>
          </cell>
          <cell r="S314">
            <v>0</v>
          </cell>
          <cell r="T314" t="str">
            <v>N</v>
          </cell>
        </row>
        <row r="315">
          <cell r="A315" t="str">
            <v>IN</v>
          </cell>
          <cell r="B315" t="str">
            <v>Dearborn</v>
          </cell>
          <cell r="C315">
            <v>9324</v>
          </cell>
          <cell r="D315" t="str">
            <v>Indiana Michigan Power Co</v>
          </cell>
          <cell r="E315">
            <v>988</v>
          </cell>
          <cell r="F315" t="str">
            <v>Tanners Creek</v>
          </cell>
          <cell r="G315">
            <v>22</v>
          </cell>
          <cell r="H315" t="str">
            <v>1</v>
          </cell>
          <cell r="I315">
            <v>152.5</v>
          </cell>
          <cell r="J315">
            <v>145</v>
          </cell>
          <cell r="K315">
            <v>145</v>
          </cell>
          <cell r="M315" t="str">
            <v>ST</v>
          </cell>
          <cell r="N315" t="str">
            <v>BIT</v>
          </cell>
          <cell r="P315">
            <v>3</v>
          </cell>
          <cell r="Q315">
            <v>1951</v>
          </cell>
          <cell r="R315" t="str">
            <v>OP</v>
          </cell>
          <cell r="S315">
            <v>0</v>
          </cell>
          <cell r="T315" t="str">
            <v>N</v>
          </cell>
        </row>
        <row r="316">
          <cell r="A316" t="str">
            <v>IN</v>
          </cell>
          <cell r="B316" t="str">
            <v>Dearborn</v>
          </cell>
          <cell r="C316">
            <v>9324</v>
          </cell>
          <cell r="D316" t="str">
            <v>Indiana Michigan Power Co</v>
          </cell>
          <cell r="E316">
            <v>988</v>
          </cell>
          <cell r="F316" t="str">
            <v>Tanners Creek</v>
          </cell>
          <cell r="G316">
            <v>22</v>
          </cell>
          <cell r="H316" t="str">
            <v>2</v>
          </cell>
          <cell r="I316">
            <v>152.5</v>
          </cell>
          <cell r="J316">
            <v>145</v>
          </cell>
          <cell r="K316">
            <v>145</v>
          </cell>
          <cell r="M316" t="str">
            <v>ST</v>
          </cell>
          <cell r="N316" t="str">
            <v>BIT</v>
          </cell>
          <cell r="P316">
            <v>11</v>
          </cell>
          <cell r="Q316">
            <v>1952</v>
          </cell>
          <cell r="R316" t="str">
            <v>OP</v>
          </cell>
          <cell r="S316">
            <v>0</v>
          </cell>
          <cell r="T316" t="str">
            <v>N</v>
          </cell>
        </row>
        <row r="317">
          <cell r="A317" t="str">
            <v>IN</v>
          </cell>
          <cell r="B317" t="str">
            <v>Dearborn</v>
          </cell>
          <cell r="C317">
            <v>9324</v>
          </cell>
          <cell r="D317" t="str">
            <v>Indiana Michigan Power Co</v>
          </cell>
          <cell r="E317">
            <v>988</v>
          </cell>
          <cell r="F317" t="str">
            <v>Tanners Creek</v>
          </cell>
          <cell r="G317">
            <v>22</v>
          </cell>
          <cell r="H317" t="str">
            <v>3</v>
          </cell>
          <cell r="I317">
            <v>215.4</v>
          </cell>
          <cell r="J317">
            <v>205</v>
          </cell>
          <cell r="K317">
            <v>205</v>
          </cell>
          <cell r="M317" t="str">
            <v>ST</v>
          </cell>
          <cell r="N317" t="str">
            <v>BIT</v>
          </cell>
          <cell r="P317">
            <v>12</v>
          </cell>
          <cell r="Q317">
            <v>1954</v>
          </cell>
          <cell r="R317" t="str">
            <v>OP</v>
          </cell>
          <cell r="S317">
            <v>0</v>
          </cell>
          <cell r="T317" t="str">
            <v>N</v>
          </cell>
        </row>
        <row r="318">
          <cell r="A318" t="str">
            <v>IN</v>
          </cell>
          <cell r="B318" t="str">
            <v>Dearborn</v>
          </cell>
          <cell r="C318">
            <v>9324</v>
          </cell>
          <cell r="D318" t="str">
            <v>Indiana Michigan Power Co</v>
          </cell>
          <cell r="E318">
            <v>988</v>
          </cell>
          <cell r="F318" t="str">
            <v>Tanners Creek</v>
          </cell>
          <cell r="G318">
            <v>22</v>
          </cell>
          <cell r="H318" t="str">
            <v>4</v>
          </cell>
          <cell r="I318">
            <v>579.70000000000005</v>
          </cell>
          <cell r="J318">
            <v>500</v>
          </cell>
          <cell r="K318">
            <v>500</v>
          </cell>
          <cell r="M318" t="str">
            <v>ST</v>
          </cell>
          <cell r="N318" t="str">
            <v>BIT</v>
          </cell>
          <cell r="P318">
            <v>7</v>
          </cell>
          <cell r="Q318">
            <v>1964</v>
          </cell>
          <cell r="R318" t="str">
            <v>OP</v>
          </cell>
          <cell r="S318">
            <v>0</v>
          </cell>
          <cell r="T318" t="str">
            <v>N</v>
          </cell>
        </row>
        <row r="319">
          <cell r="A319" t="str">
            <v>IN</v>
          </cell>
          <cell r="B319" t="str">
            <v>Dubois</v>
          </cell>
          <cell r="C319">
            <v>9667</v>
          </cell>
          <cell r="D319" t="str">
            <v>Jasper City of</v>
          </cell>
          <cell r="E319">
            <v>6225</v>
          </cell>
          <cell r="F319" t="str">
            <v>Jasper 2</v>
          </cell>
          <cell r="G319">
            <v>22</v>
          </cell>
          <cell r="H319" t="str">
            <v>1</v>
          </cell>
          <cell r="I319">
            <v>14.5</v>
          </cell>
          <cell r="J319">
            <v>14</v>
          </cell>
          <cell r="K319">
            <v>14</v>
          </cell>
          <cell r="M319" t="str">
            <v>ST</v>
          </cell>
          <cell r="N319" t="str">
            <v>BIT</v>
          </cell>
          <cell r="O319" t="str">
            <v>NG</v>
          </cell>
          <cell r="P319">
            <v>9</v>
          </cell>
          <cell r="Q319">
            <v>1968</v>
          </cell>
          <cell r="R319" t="str">
            <v>OP</v>
          </cell>
          <cell r="T319" t="str">
            <v>N</v>
          </cell>
        </row>
        <row r="320">
          <cell r="A320" t="str">
            <v>IN</v>
          </cell>
          <cell r="B320" t="str">
            <v>Cass</v>
          </cell>
          <cell r="C320">
            <v>11142</v>
          </cell>
          <cell r="D320" t="str">
            <v>Logansport City of</v>
          </cell>
          <cell r="E320">
            <v>1032</v>
          </cell>
          <cell r="F320" t="str">
            <v>Logansport</v>
          </cell>
          <cell r="G320">
            <v>22</v>
          </cell>
          <cell r="H320" t="str">
            <v>4</v>
          </cell>
          <cell r="I320">
            <v>18</v>
          </cell>
          <cell r="J320">
            <v>16.5</v>
          </cell>
          <cell r="K320">
            <v>16.5</v>
          </cell>
          <cell r="M320" t="str">
            <v>ST</v>
          </cell>
          <cell r="N320" t="str">
            <v>BIT</v>
          </cell>
          <cell r="P320">
            <v>99</v>
          </cell>
          <cell r="Q320">
            <v>1958</v>
          </cell>
          <cell r="R320" t="str">
            <v>OP</v>
          </cell>
          <cell r="T320" t="str">
            <v>N</v>
          </cell>
        </row>
        <row r="321">
          <cell r="A321" t="str">
            <v>IN</v>
          </cell>
          <cell r="B321" t="str">
            <v>Cass</v>
          </cell>
          <cell r="C321">
            <v>11142</v>
          </cell>
          <cell r="D321" t="str">
            <v>Logansport City of</v>
          </cell>
          <cell r="E321">
            <v>1032</v>
          </cell>
          <cell r="F321" t="str">
            <v>Logansport</v>
          </cell>
          <cell r="G321">
            <v>22</v>
          </cell>
          <cell r="H321" t="str">
            <v>5</v>
          </cell>
          <cell r="I321">
            <v>25</v>
          </cell>
          <cell r="J321">
            <v>22</v>
          </cell>
          <cell r="K321">
            <v>22</v>
          </cell>
          <cell r="M321" t="str">
            <v>ST</v>
          </cell>
          <cell r="N321" t="str">
            <v>BIT</v>
          </cell>
          <cell r="P321">
            <v>99</v>
          </cell>
          <cell r="Q321">
            <v>1964</v>
          </cell>
          <cell r="R321" t="str">
            <v>OP</v>
          </cell>
          <cell r="T321" t="str">
            <v>N</v>
          </cell>
        </row>
        <row r="322">
          <cell r="A322" t="str">
            <v>IN</v>
          </cell>
          <cell r="B322" t="str">
            <v>Porter</v>
          </cell>
          <cell r="C322">
            <v>13756</v>
          </cell>
          <cell r="D322" t="str">
            <v>Northern Indiana Pub Serv Co</v>
          </cell>
          <cell r="E322">
            <v>995</v>
          </cell>
          <cell r="F322" t="str">
            <v>Bailly</v>
          </cell>
          <cell r="G322">
            <v>22</v>
          </cell>
          <cell r="H322" t="str">
            <v>7</v>
          </cell>
          <cell r="I322">
            <v>190.4</v>
          </cell>
          <cell r="J322">
            <v>160</v>
          </cell>
          <cell r="K322">
            <v>160</v>
          </cell>
          <cell r="M322" t="str">
            <v>ST</v>
          </cell>
          <cell r="N322" t="str">
            <v>BIT</v>
          </cell>
          <cell r="O322" t="str">
            <v>NG</v>
          </cell>
          <cell r="P322">
            <v>11</v>
          </cell>
          <cell r="Q322">
            <v>1962</v>
          </cell>
          <cell r="R322" t="str">
            <v>OP</v>
          </cell>
          <cell r="S322">
            <v>0</v>
          </cell>
          <cell r="T322" t="str">
            <v>N</v>
          </cell>
        </row>
        <row r="323">
          <cell r="A323" t="str">
            <v>IN</v>
          </cell>
          <cell r="B323" t="str">
            <v>Porter</v>
          </cell>
          <cell r="C323">
            <v>13756</v>
          </cell>
          <cell r="D323" t="str">
            <v>Northern Indiana Pub Serv Co</v>
          </cell>
          <cell r="E323">
            <v>995</v>
          </cell>
          <cell r="F323" t="str">
            <v>Bailly</v>
          </cell>
          <cell r="G323">
            <v>22</v>
          </cell>
          <cell r="H323" t="str">
            <v>8</v>
          </cell>
          <cell r="I323">
            <v>413.1</v>
          </cell>
          <cell r="J323">
            <v>320</v>
          </cell>
          <cell r="K323">
            <v>320</v>
          </cell>
          <cell r="M323" t="str">
            <v>ST</v>
          </cell>
          <cell r="N323" t="str">
            <v>BIT</v>
          </cell>
          <cell r="O323" t="str">
            <v>NG</v>
          </cell>
          <cell r="P323">
            <v>7</v>
          </cell>
          <cell r="Q323">
            <v>1968</v>
          </cell>
          <cell r="R323" t="str">
            <v>OP</v>
          </cell>
          <cell r="S323">
            <v>0</v>
          </cell>
          <cell r="T323" t="str">
            <v>N</v>
          </cell>
        </row>
        <row r="324">
          <cell r="A324" t="str">
            <v>IN</v>
          </cell>
          <cell r="B324" t="str">
            <v>Jasper</v>
          </cell>
          <cell r="C324">
            <v>13756</v>
          </cell>
          <cell r="D324" t="str">
            <v>Northern Indiana Pub Serv Co</v>
          </cell>
          <cell r="E324">
            <v>6085</v>
          </cell>
          <cell r="F324" t="str">
            <v>R M Schahfer</v>
          </cell>
          <cell r="G324">
            <v>22</v>
          </cell>
          <cell r="H324" t="str">
            <v>17</v>
          </cell>
          <cell r="I324">
            <v>423.5</v>
          </cell>
          <cell r="J324">
            <v>361</v>
          </cell>
          <cell r="K324">
            <v>361</v>
          </cell>
          <cell r="M324" t="str">
            <v>ST</v>
          </cell>
          <cell r="N324" t="str">
            <v>BIT</v>
          </cell>
          <cell r="O324" t="str">
            <v>NG</v>
          </cell>
          <cell r="P324">
            <v>4</v>
          </cell>
          <cell r="Q324">
            <v>1983</v>
          </cell>
          <cell r="R324" t="str">
            <v>OP</v>
          </cell>
          <cell r="S324">
            <v>0</v>
          </cell>
          <cell r="T324" t="str">
            <v>N</v>
          </cell>
        </row>
        <row r="325">
          <cell r="A325" t="str">
            <v>IN</v>
          </cell>
          <cell r="B325" t="str">
            <v>Jasper</v>
          </cell>
          <cell r="C325">
            <v>13756</v>
          </cell>
          <cell r="D325" t="str">
            <v>Northern Indiana Pub Serv Co</v>
          </cell>
          <cell r="E325">
            <v>6085</v>
          </cell>
          <cell r="F325" t="str">
            <v>R M Schahfer</v>
          </cell>
          <cell r="G325">
            <v>22</v>
          </cell>
          <cell r="H325" t="str">
            <v>18</v>
          </cell>
          <cell r="I325">
            <v>423.5</v>
          </cell>
          <cell r="J325">
            <v>361</v>
          </cell>
          <cell r="K325">
            <v>361</v>
          </cell>
          <cell r="M325" t="str">
            <v>ST</v>
          </cell>
          <cell r="N325" t="str">
            <v>BIT</v>
          </cell>
          <cell r="O325" t="str">
            <v>NG</v>
          </cell>
          <cell r="P325">
            <v>2</v>
          </cell>
          <cell r="Q325">
            <v>1986</v>
          </cell>
          <cell r="R325" t="str">
            <v>OP</v>
          </cell>
          <cell r="S325">
            <v>0</v>
          </cell>
          <cell r="T325" t="str">
            <v>N</v>
          </cell>
        </row>
        <row r="326">
          <cell r="A326" t="str">
            <v>IN</v>
          </cell>
          <cell r="B326" t="str">
            <v>Miami</v>
          </cell>
          <cell r="C326">
            <v>14839</v>
          </cell>
          <cell r="D326" t="str">
            <v>Peru City of</v>
          </cell>
          <cell r="E326">
            <v>1037</v>
          </cell>
          <cell r="F326" t="str">
            <v>Peru</v>
          </cell>
          <cell r="G326">
            <v>22</v>
          </cell>
          <cell r="H326" t="str">
            <v>2</v>
          </cell>
          <cell r="I326">
            <v>22</v>
          </cell>
          <cell r="J326">
            <v>20</v>
          </cell>
          <cell r="K326">
            <v>20</v>
          </cell>
          <cell r="M326" t="str">
            <v>ST</v>
          </cell>
          <cell r="N326" t="str">
            <v>BIT</v>
          </cell>
          <cell r="O326" t="str">
            <v>DFO</v>
          </cell>
          <cell r="P326">
            <v>2</v>
          </cell>
          <cell r="Q326">
            <v>1959</v>
          </cell>
          <cell r="R326" t="str">
            <v>OP</v>
          </cell>
          <cell r="S326">
            <v>0</v>
          </cell>
          <cell r="T326" t="str">
            <v>N</v>
          </cell>
        </row>
        <row r="327">
          <cell r="A327" t="str">
            <v>IN</v>
          </cell>
          <cell r="B327" t="str">
            <v>Miami</v>
          </cell>
          <cell r="C327">
            <v>14839</v>
          </cell>
          <cell r="D327" t="str">
            <v>Peru City of</v>
          </cell>
          <cell r="E327">
            <v>1037</v>
          </cell>
          <cell r="F327" t="str">
            <v>Peru</v>
          </cell>
          <cell r="G327">
            <v>22</v>
          </cell>
          <cell r="H327" t="str">
            <v>3</v>
          </cell>
          <cell r="I327">
            <v>12.5</v>
          </cell>
          <cell r="J327">
            <v>12</v>
          </cell>
          <cell r="K327">
            <v>12</v>
          </cell>
          <cell r="M327" t="str">
            <v>ST</v>
          </cell>
          <cell r="N327" t="str">
            <v>BIT</v>
          </cell>
          <cell r="O327" t="str">
            <v>DFO</v>
          </cell>
          <cell r="P327">
            <v>6</v>
          </cell>
          <cell r="Q327">
            <v>1949</v>
          </cell>
          <cell r="R327" t="str">
            <v>OP</v>
          </cell>
          <cell r="S327">
            <v>0</v>
          </cell>
          <cell r="T327" t="str">
            <v>N</v>
          </cell>
        </row>
        <row r="328">
          <cell r="A328" t="str">
            <v>IN</v>
          </cell>
          <cell r="B328" t="str">
            <v>Vermillion</v>
          </cell>
          <cell r="C328">
            <v>15470</v>
          </cell>
          <cell r="D328" t="str">
            <v>PSI Energy Inc</v>
          </cell>
          <cell r="E328">
            <v>1001</v>
          </cell>
          <cell r="F328" t="str">
            <v>Cayuga</v>
          </cell>
          <cell r="G328">
            <v>22</v>
          </cell>
          <cell r="H328" t="str">
            <v>1</v>
          </cell>
          <cell r="I328">
            <v>531</v>
          </cell>
          <cell r="J328">
            <v>500</v>
          </cell>
          <cell r="K328">
            <v>505</v>
          </cell>
          <cell r="M328" t="str">
            <v>ST</v>
          </cell>
          <cell r="N328" t="str">
            <v>BIT</v>
          </cell>
          <cell r="P328">
            <v>10</v>
          </cell>
          <cell r="Q328">
            <v>1970</v>
          </cell>
          <cell r="R328" t="str">
            <v>OP</v>
          </cell>
          <cell r="S328">
            <v>0</v>
          </cell>
          <cell r="T328" t="str">
            <v>N</v>
          </cell>
        </row>
        <row r="329">
          <cell r="A329" t="str">
            <v>IN</v>
          </cell>
          <cell r="B329" t="str">
            <v>Vermillion</v>
          </cell>
          <cell r="C329">
            <v>15470</v>
          </cell>
          <cell r="D329" t="str">
            <v>PSI Energy Inc</v>
          </cell>
          <cell r="E329">
            <v>1001</v>
          </cell>
          <cell r="F329" t="str">
            <v>Cayuga</v>
          </cell>
          <cell r="G329">
            <v>22</v>
          </cell>
          <cell r="H329" t="str">
            <v>2</v>
          </cell>
          <cell r="I329">
            <v>531</v>
          </cell>
          <cell r="J329">
            <v>495</v>
          </cell>
          <cell r="K329">
            <v>500</v>
          </cell>
          <cell r="M329" t="str">
            <v>ST</v>
          </cell>
          <cell r="N329" t="str">
            <v>BIT</v>
          </cell>
          <cell r="P329">
            <v>6</v>
          </cell>
          <cell r="Q329">
            <v>1972</v>
          </cell>
          <cell r="R329" t="str">
            <v>OP</v>
          </cell>
          <cell r="S329">
            <v>0</v>
          </cell>
          <cell r="T329" t="str">
            <v>N</v>
          </cell>
        </row>
        <row r="330">
          <cell r="A330" t="str">
            <v>IN</v>
          </cell>
          <cell r="B330" t="str">
            <v>Knox</v>
          </cell>
          <cell r="C330">
            <v>15470</v>
          </cell>
          <cell r="D330" t="str">
            <v>PSI Energy Inc</v>
          </cell>
          <cell r="E330">
            <v>1004</v>
          </cell>
          <cell r="F330" t="str">
            <v>Edwardsport</v>
          </cell>
          <cell r="G330">
            <v>22</v>
          </cell>
          <cell r="H330" t="str">
            <v>7</v>
          </cell>
          <cell r="I330">
            <v>40.200000000000003</v>
          </cell>
          <cell r="J330">
            <v>45</v>
          </cell>
          <cell r="K330">
            <v>45</v>
          </cell>
          <cell r="M330" t="str">
            <v>ST</v>
          </cell>
          <cell r="N330" t="str">
            <v>BIT</v>
          </cell>
          <cell r="P330">
            <v>1</v>
          </cell>
          <cell r="Q330">
            <v>1949</v>
          </cell>
          <cell r="R330" t="str">
            <v>OP</v>
          </cell>
          <cell r="S330">
            <v>0</v>
          </cell>
          <cell r="T330" t="str">
            <v>N</v>
          </cell>
        </row>
        <row r="331">
          <cell r="A331" t="str">
            <v>IN</v>
          </cell>
          <cell r="B331" t="str">
            <v>Knox</v>
          </cell>
          <cell r="C331">
            <v>15470</v>
          </cell>
          <cell r="D331" t="str">
            <v>PSI Energy Inc</v>
          </cell>
          <cell r="E331">
            <v>1004</v>
          </cell>
          <cell r="F331" t="str">
            <v>Edwardsport</v>
          </cell>
          <cell r="G331">
            <v>22</v>
          </cell>
          <cell r="H331" t="str">
            <v>8</v>
          </cell>
          <cell r="I331">
            <v>69</v>
          </cell>
          <cell r="J331">
            <v>75</v>
          </cell>
          <cell r="K331">
            <v>75</v>
          </cell>
          <cell r="M331" t="str">
            <v>ST</v>
          </cell>
          <cell r="N331" t="str">
            <v>BIT</v>
          </cell>
          <cell r="P331">
            <v>12</v>
          </cell>
          <cell r="Q331">
            <v>1951</v>
          </cell>
          <cell r="R331" t="str">
            <v>OP</v>
          </cell>
          <cell r="S331">
            <v>0</v>
          </cell>
          <cell r="T331" t="str">
            <v>N</v>
          </cell>
        </row>
        <row r="332">
          <cell r="A332" t="str">
            <v>IN</v>
          </cell>
          <cell r="B332" t="str">
            <v>Floyd</v>
          </cell>
          <cell r="C332">
            <v>15470</v>
          </cell>
          <cell r="D332" t="str">
            <v>PSI Energy Inc</v>
          </cell>
          <cell r="E332">
            <v>1008</v>
          </cell>
          <cell r="F332" t="str">
            <v>R Gallagher</v>
          </cell>
          <cell r="G332">
            <v>22</v>
          </cell>
          <cell r="H332" t="str">
            <v>1</v>
          </cell>
          <cell r="I332">
            <v>150</v>
          </cell>
          <cell r="J332">
            <v>140</v>
          </cell>
          <cell r="K332">
            <v>140</v>
          </cell>
          <cell r="M332" t="str">
            <v>ST</v>
          </cell>
          <cell r="N332" t="str">
            <v>BIT</v>
          </cell>
          <cell r="P332">
            <v>6</v>
          </cell>
          <cell r="Q332">
            <v>1959</v>
          </cell>
          <cell r="R332" t="str">
            <v>OP</v>
          </cell>
          <cell r="S332">
            <v>0</v>
          </cell>
          <cell r="T332" t="str">
            <v>N</v>
          </cell>
        </row>
        <row r="333">
          <cell r="A333" t="str">
            <v>IN</v>
          </cell>
          <cell r="B333" t="str">
            <v>Floyd</v>
          </cell>
          <cell r="C333">
            <v>15470</v>
          </cell>
          <cell r="D333" t="str">
            <v>PSI Energy Inc</v>
          </cell>
          <cell r="E333">
            <v>1008</v>
          </cell>
          <cell r="F333" t="str">
            <v>R Gallagher</v>
          </cell>
          <cell r="G333">
            <v>22</v>
          </cell>
          <cell r="H333" t="str">
            <v>2</v>
          </cell>
          <cell r="I333">
            <v>150</v>
          </cell>
          <cell r="J333">
            <v>140</v>
          </cell>
          <cell r="K333">
            <v>140</v>
          </cell>
          <cell r="M333" t="str">
            <v>ST</v>
          </cell>
          <cell r="N333" t="str">
            <v>BIT</v>
          </cell>
          <cell r="P333">
            <v>12</v>
          </cell>
          <cell r="Q333">
            <v>1958</v>
          </cell>
          <cell r="R333" t="str">
            <v>OP</v>
          </cell>
          <cell r="S333">
            <v>0</v>
          </cell>
          <cell r="T333" t="str">
            <v>N</v>
          </cell>
        </row>
        <row r="334">
          <cell r="A334" t="str">
            <v>IN</v>
          </cell>
          <cell r="B334" t="str">
            <v>Floyd</v>
          </cell>
          <cell r="C334">
            <v>15470</v>
          </cell>
          <cell r="D334" t="str">
            <v>PSI Energy Inc</v>
          </cell>
          <cell r="E334">
            <v>1008</v>
          </cell>
          <cell r="F334" t="str">
            <v>R Gallagher</v>
          </cell>
          <cell r="G334">
            <v>22</v>
          </cell>
          <cell r="H334" t="str">
            <v>3</v>
          </cell>
          <cell r="I334">
            <v>150</v>
          </cell>
          <cell r="J334">
            <v>140</v>
          </cell>
          <cell r="K334">
            <v>140</v>
          </cell>
          <cell r="M334" t="str">
            <v>ST</v>
          </cell>
          <cell r="N334" t="str">
            <v>BIT</v>
          </cell>
          <cell r="P334">
            <v>4</v>
          </cell>
          <cell r="Q334">
            <v>1960</v>
          </cell>
          <cell r="R334" t="str">
            <v>OP</v>
          </cell>
          <cell r="S334">
            <v>0</v>
          </cell>
          <cell r="T334" t="str">
            <v>N</v>
          </cell>
        </row>
        <row r="335">
          <cell r="A335" t="str">
            <v>IN</v>
          </cell>
          <cell r="B335" t="str">
            <v>Floyd</v>
          </cell>
          <cell r="C335">
            <v>15470</v>
          </cell>
          <cell r="D335" t="str">
            <v>PSI Energy Inc</v>
          </cell>
          <cell r="E335">
            <v>1008</v>
          </cell>
          <cell r="F335" t="str">
            <v>R Gallagher</v>
          </cell>
          <cell r="G335">
            <v>22</v>
          </cell>
          <cell r="H335" t="str">
            <v>4</v>
          </cell>
          <cell r="I335">
            <v>150</v>
          </cell>
          <cell r="J335">
            <v>140</v>
          </cell>
          <cell r="K335">
            <v>140</v>
          </cell>
          <cell r="M335" t="str">
            <v>ST</v>
          </cell>
          <cell r="N335" t="str">
            <v>BIT</v>
          </cell>
          <cell r="P335">
            <v>3</v>
          </cell>
          <cell r="Q335">
            <v>1961</v>
          </cell>
          <cell r="R335" t="str">
            <v>OP</v>
          </cell>
          <cell r="S335">
            <v>0</v>
          </cell>
          <cell r="T335" t="str">
            <v>N</v>
          </cell>
        </row>
        <row r="336">
          <cell r="A336" t="str">
            <v>IN</v>
          </cell>
          <cell r="B336" t="str">
            <v>Vigo</v>
          </cell>
          <cell r="C336">
            <v>15470</v>
          </cell>
          <cell r="D336" t="str">
            <v>PSI Energy Inc</v>
          </cell>
          <cell r="E336">
            <v>1010</v>
          </cell>
          <cell r="F336" t="str">
            <v>Wabash River</v>
          </cell>
          <cell r="G336">
            <v>22</v>
          </cell>
          <cell r="H336" t="str">
            <v>2</v>
          </cell>
          <cell r="I336">
            <v>112.5</v>
          </cell>
          <cell r="J336">
            <v>85</v>
          </cell>
          <cell r="K336">
            <v>85</v>
          </cell>
          <cell r="M336" t="str">
            <v>ST</v>
          </cell>
          <cell r="N336" t="str">
            <v>BIT</v>
          </cell>
          <cell r="P336">
            <v>8</v>
          </cell>
          <cell r="Q336">
            <v>1953</v>
          </cell>
          <cell r="R336" t="str">
            <v>OP</v>
          </cell>
          <cell r="S336">
            <v>0</v>
          </cell>
          <cell r="T336" t="str">
            <v>N</v>
          </cell>
        </row>
        <row r="337">
          <cell r="A337" t="str">
            <v>IN</v>
          </cell>
          <cell r="B337" t="str">
            <v>Vigo</v>
          </cell>
          <cell r="C337">
            <v>15470</v>
          </cell>
          <cell r="D337" t="str">
            <v>PSI Energy Inc</v>
          </cell>
          <cell r="E337">
            <v>1010</v>
          </cell>
          <cell r="F337" t="str">
            <v>Wabash River</v>
          </cell>
          <cell r="G337">
            <v>22</v>
          </cell>
          <cell r="H337" t="str">
            <v>3</v>
          </cell>
          <cell r="I337">
            <v>123.2</v>
          </cell>
          <cell r="J337">
            <v>85</v>
          </cell>
          <cell r="K337">
            <v>85</v>
          </cell>
          <cell r="M337" t="str">
            <v>ST</v>
          </cell>
          <cell r="N337" t="str">
            <v>BIT</v>
          </cell>
          <cell r="P337">
            <v>9</v>
          </cell>
          <cell r="Q337">
            <v>1954</v>
          </cell>
          <cell r="R337" t="str">
            <v>OP</v>
          </cell>
          <cell r="S337">
            <v>0</v>
          </cell>
          <cell r="T337" t="str">
            <v>N</v>
          </cell>
        </row>
        <row r="338">
          <cell r="A338" t="str">
            <v>IN</v>
          </cell>
          <cell r="B338" t="str">
            <v>Vigo</v>
          </cell>
          <cell r="C338">
            <v>15470</v>
          </cell>
          <cell r="D338" t="str">
            <v>PSI Energy Inc</v>
          </cell>
          <cell r="E338">
            <v>1010</v>
          </cell>
          <cell r="F338" t="str">
            <v>Wabash River</v>
          </cell>
          <cell r="G338">
            <v>22</v>
          </cell>
          <cell r="H338" t="str">
            <v>4</v>
          </cell>
          <cell r="I338">
            <v>112.5</v>
          </cell>
          <cell r="J338">
            <v>85</v>
          </cell>
          <cell r="K338">
            <v>85</v>
          </cell>
          <cell r="M338" t="str">
            <v>ST</v>
          </cell>
          <cell r="N338" t="str">
            <v>BIT</v>
          </cell>
          <cell r="P338">
            <v>1</v>
          </cell>
          <cell r="Q338">
            <v>1955</v>
          </cell>
          <cell r="R338" t="str">
            <v>OP</v>
          </cell>
          <cell r="S338">
            <v>0</v>
          </cell>
          <cell r="T338" t="str">
            <v>N</v>
          </cell>
        </row>
        <row r="339">
          <cell r="A339" t="str">
            <v>IN</v>
          </cell>
          <cell r="B339" t="str">
            <v>Vigo</v>
          </cell>
          <cell r="C339">
            <v>15470</v>
          </cell>
          <cell r="D339" t="str">
            <v>PSI Energy Inc</v>
          </cell>
          <cell r="E339">
            <v>1010</v>
          </cell>
          <cell r="F339" t="str">
            <v>Wabash River</v>
          </cell>
          <cell r="G339">
            <v>22</v>
          </cell>
          <cell r="H339" t="str">
            <v>5</v>
          </cell>
          <cell r="I339">
            <v>125</v>
          </cell>
          <cell r="J339">
            <v>95</v>
          </cell>
          <cell r="K339">
            <v>95</v>
          </cell>
          <cell r="M339" t="str">
            <v>ST</v>
          </cell>
          <cell r="N339" t="str">
            <v>BIT</v>
          </cell>
          <cell r="P339">
            <v>5</v>
          </cell>
          <cell r="Q339">
            <v>1956</v>
          </cell>
          <cell r="R339" t="str">
            <v>OP</v>
          </cell>
          <cell r="S339">
            <v>0</v>
          </cell>
          <cell r="T339" t="str">
            <v>N</v>
          </cell>
        </row>
        <row r="340">
          <cell r="A340" t="str">
            <v>IN</v>
          </cell>
          <cell r="B340" t="str">
            <v>Vigo</v>
          </cell>
          <cell r="C340">
            <v>15470</v>
          </cell>
          <cell r="D340" t="str">
            <v>PSI Energy Inc</v>
          </cell>
          <cell r="E340">
            <v>1010</v>
          </cell>
          <cell r="F340" t="str">
            <v>Wabash River</v>
          </cell>
          <cell r="G340">
            <v>22</v>
          </cell>
          <cell r="H340" t="str">
            <v>6</v>
          </cell>
          <cell r="I340">
            <v>387</v>
          </cell>
          <cell r="J340">
            <v>318</v>
          </cell>
          <cell r="K340">
            <v>318</v>
          </cell>
          <cell r="M340" t="str">
            <v>ST</v>
          </cell>
          <cell r="N340" t="str">
            <v>BIT</v>
          </cell>
          <cell r="P340">
            <v>8</v>
          </cell>
          <cell r="Q340">
            <v>1968</v>
          </cell>
          <cell r="R340" t="str">
            <v>OP</v>
          </cell>
          <cell r="S340">
            <v>0</v>
          </cell>
          <cell r="T340" t="str">
            <v>N</v>
          </cell>
        </row>
        <row r="341">
          <cell r="A341" t="str">
            <v>IN</v>
          </cell>
          <cell r="B341" t="str">
            <v>Gibson</v>
          </cell>
          <cell r="C341">
            <v>15470</v>
          </cell>
          <cell r="D341" t="str">
            <v>PSI Energy Inc</v>
          </cell>
          <cell r="E341">
            <v>6113</v>
          </cell>
          <cell r="F341" t="str">
            <v>Gibson</v>
          </cell>
          <cell r="G341">
            <v>22</v>
          </cell>
          <cell r="H341" t="str">
            <v>1</v>
          </cell>
          <cell r="I341">
            <v>667.9</v>
          </cell>
          <cell r="J341">
            <v>630</v>
          </cell>
          <cell r="K341">
            <v>635</v>
          </cell>
          <cell r="M341" t="str">
            <v>ST</v>
          </cell>
          <cell r="N341" t="str">
            <v>BIT</v>
          </cell>
          <cell r="P341">
            <v>5</v>
          </cell>
          <cell r="Q341">
            <v>1976</v>
          </cell>
          <cell r="R341" t="str">
            <v>OP</v>
          </cell>
          <cell r="S341">
            <v>0</v>
          </cell>
          <cell r="T341" t="str">
            <v>N</v>
          </cell>
        </row>
        <row r="342">
          <cell r="A342" t="str">
            <v>IN</v>
          </cell>
          <cell r="B342" t="str">
            <v>Gibson</v>
          </cell>
          <cell r="C342">
            <v>15470</v>
          </cell>
          <cell r="D342" t="str">
            <v>PSI Energy Inc</v>
          </cell>
          <cell r="E342">
            <v>6113</v>
          </cell>
          <cell r="F342" t="str">
            <v>Gibson</v>
          </cell>
          <cell r="G342">
            <v>22</v>
          </cell>
          <cell r="H342" t="str">
            <v>2</v>
          </cell>
          <cell r="I342">
            <v>667.9</v>
          </cell>
          <cell r="J342">
            <v>630</v>
          </cell>
          <cell r="K342">
            <v>635</v>
          </cell>
          <cell r="M342" t="str">
            <v>ST</v>
          </cell>
          <cell r="N342" t="str">
            <v>BIT</v>
          </cell>
          <cell r="P342">
            <v>4</v>
          </cell>
          <cell r="Q342">
            <v>1975</v>
          </cell>
          <cell r="R342" t="str">
            <v>OP</v>
          </cell>
          <cell r="S342">
            <v>0</v>
          </cell>
          <cell r="T342" t="str">
            <v>N</v>
          </cell>
        </row>
        <row r="343">
          <cell r="A343" t="str">
            <v>IN</v>
          </cell>
          <cell r="B343" t="str">
            <v>Gibson</v>
          </cell>
          <cell r="C343">
            <v>15470</v>
          </cell>
          <cell r="D343" t="str">
            <v>PSI Energy Inc</v>
          </cell>
          <cell r="E343">
            <v>6113</v>
          </cell>
          <cell r="F343" t="str">
            <v>Gibson</v>
          </cell>
          <cell r="G343">
            <v>22</v>
          </cell>
          <cell r="H343" t="str">
            <v>3</v>
          </cell>
          <cell r="I343">
            <v>667.9</v>
          </cell>
          <cell r="J343">
            <v>630</v>
          </cell>
          <cell r="K343">
            <v>635</v>
          </cell>
          <cell r="M343" t="str">
            <v>ST</v>
          </cell>
          <cell r="N343" t="str">
            <v>BIT</v>
          </cell>
          <cell r="P343">
            <v>3</v>
          </cell>
          <cell r="Q343">
            <v>1978</v>
          </cell>
          <cell r="R343" t="str">
            <v>OP</v>
          </cell>
          <cell r="S343">
            <v>0</v>
          </cell>
          <cell r="T343" t="str">
            <v>N</v>
          </cell>
        </row>
        <row r="344">
          <cell r="A344" t="str">
            <v>IN</v>
          </cell>
          <cell r="B344" t="str">
            <v>Gibson</v>
          </cell>
          <cell r="C344">
            <v>15470</v>
          </cell>
          <cell r="D344" t="str">
            <v>PSI Energy Inc</v>
          </cell>
          <cell r="E344">
            <v>6113</v>
          </cell>
          <cell r="F344" t="str">
            <v>Gibson</v>
          </cell>
          <cell r="G344">
            <v>22</v>
          </cell>
          <cell r="H344" t="str">
            <v>4</v>
          </cell>
          <cell r="I344">
            <v>667.9</v>
          </cell>
          <cell r="J344">
            <v>622</v>
          </cell>
          <cell r="K344">
            <v>627</v>
          </cell>
          <cell r="M344" t="str">
            <v>ST</v>
          </cell>
          <cell r="N344" t="str">
            <v>BIT</v>
          </cell>
          <cell r="P344">
            <v>3</v>
          </cell>
          <cell r="Q344">
            <v>1979</v>
          </cell>
          <cell r="R344" t="str">
            <v>OP</v>
          </cell>
          <cell r="S344">
            <v>0</v>
          </cell>
          <cell r="T344" t="str">
            <v>N</v>
          </cell>
        </row>
        <row r="345">
          <cell r="A345" t="str">
            <v>IN</v>
          </cell>
          <cell r="B345" t="str">
            <v>Gibson</v>
          </cell>
          <cell r="C345">
            <v>15470</v>
          </cell>
          <cell r="D345" t="str">
            <v>PSI Energy Inc</v>
          </cell>
          <cell r="E345">
            <v>6113</v>
          </cell>
          <cell r="F345" t="str">
            <v>Gibson</v>
          </cell>
          <cell r="G345">
            <v>22</v>
          </cell>
          <cell r="H345" t="str">
            <v>5</v>
          </cell>
          <cell r="I345">
            <v>667.9</v>
          </cell>
          <cell r="J345">
            <v>619</v>
          </cell>
          <cell r="K345">
            <v>625</v>
          </cell>
          <cell r="M345" t="str">
            <v>ST</v>
          </cell>
          <cell r="N345" t="str">
            <v>BIT</v>
          </cell>
          <cell r="P345">
            <v>10</v>
          </cell>
          <cell r="Q345">
            <v>1982</v>
          </cell>
          <cell r="R345" t="str">
            <v>OP</v>
          </cell>
          <cell r="S345">
            <v>0</v>
          </cell>
          <cell r="T345" t="str">
            <v>N</v>
          </cell>
        </row>
        <row r="346">
          <cell r="A346" t="str">
            <v>IN</v>
          </cell>
          <cell r="B346" t="str">
            <v>Tippecanoe</v>
          </cell>
          <cell r="C346">
            <v>15526</v>
          </cell>
          <cell r="D346" t="str">
            <v>Purdue University</v>
          </cell>
          <cell r="E346">
            <v>50240</v>
          </cell>
          <cell r="F346" t="str">
            <v>Purdue University</v>
          </cell>
          <cell r="G346">
            <v>611</v>
          </cell>
          <cell r="H346" t="str">
            <v>GEN1</v>
          </cell>
          <cell r="I346">
            <v>30.8</v>
          </cell>
          <cell r="J346">
            <v>30.8</v>
          </cell>
          <cell r="K346">
            <v>30.8</v>
          </cell>
          <cell r="M346" t="str">
            <v>ST</v>
          </cell>
          <cell r="N346" t="str">
            <v>BIT</v>
          </cell>
          <cell r="O346" t="str">
            <v>NG</v>
          </cell>
          <cell r="P346">
            <v>7</v>
          </cell>
          <cell r="Q346">
            <v>1995</v>
          </cell>
          <cell r="R346" t="str">
            <v>OP</v>
          </cell>
          <cell r="S346">
            <v>0</v>
          </cell>
          <cell r="T346" t="str">
            <v>Y</v>
          </cell>
        </row>
        <row r="347">
          <cell r="A347" t="str">
            <v>IN</v>
          </cell>
          <cell r="B347" t="str">
            <v>Tippecanoe</v>
          </cell>
          <cell r="C347">
            <v>15526</v>
          </cell>
          <cell r="D347" t="str">
            <v>Purdue University</v>
          </cell>
          <cell r="E347">
            <v>50240</v>
          </cell>
          <cell r="F347" t="str">
            <v>Purdue University</v>
          </cell>
          <cell r="G347">
            <v>611</v>
          </cell>
          <cell r="H347" t="str">
            <v>GEN2</v>
          </cell>
          <cell r="I347">
            <v>10.6</v>
          </cell>
          <cell r="J347">
            <v>7</v>
          </cell>
          <cell r="K347">
            <v>10.6</v>
          </cell>
          <cell r="M347" t="str">
            <v>ST</v>
          </cell>
          <cell r="N347" t="str">
            <v>BIT</v>
          </cell>
          <cell r="O347" t="str">
            <v>NG</v>
          </cell>
          <cell r="P347">
            <v>1</v>
          </cell>
          <cell r="Q347">
            <v>1969</v>
          </cell>
          <cell r="R347" t="str">
            <v>OP</v>
          </cell>
          <cell r="S347">
            <v>0</v>
          </cell>
          <cell r="T347" t="str">
            <v>Y</v>
          </cell>
        </row>
        <row r="348">
          <cell r="A348" t="str">
            <v>IN</v>
          </cell>
          <cell r="B348" t="str">
            <v>Wayne</v>
          </cell>
          <cell r="C348">
            <v>15989</v>
          </cell>
          <cell r="D348" t="str">
            <v>Richmond City of</v>
          </cell>
          <cell r="E348">
            <v>1040</v>
          </cell>
          <cell r="F348" t="str">
            <v>Whitewater Valley</v>
          </cell>
          <cell r="G348">
            <v>22</v>
          </cell>
          <cell r="H348" t="str">
            <v>1</v>
          </cell>
          <cell r="I348">
            <v>33</v>
          </cell>
          <cell r="J348">
            <v>34.700000000000003</v>
          </cell>
          <cell r="K348">
            <v>34.700000000000003</v>
          </cell>
          <cell r="M348" t="str">
            <v>ST</v>
          </cell>
          <cell r="N348" t="str">
            <v>BIT</v>
          </cell>
          <cell r="P348">
            <v>3</v>
          </cell>
          <cell r="Q348">
            <v>1955</v>
          </cell>
          <cell r="R348" t="str">
            <v>OP</v>
          </cell>
          <cell r="T348" t="str">
            <v>N</v>
          </cell>
        </row>
        <row r="349">
          <cell r="A349" t="str">
            <v>IN</v>
          </cell>
          <cell r="B349" t="str">
            <v>Wayne</v>
          </cell>
          <cell r="C349">
            <v>15989</v>
          </cell>
          <cell r="D349" t="str">
            <v>Richmond City of</v>
          </cell>
          <cell r="E349">
            <v>1040</v>
          </cell>
          <cell r="F349" t="str">
            <v>Whitewater Valley</v>
          </cell>
          <cell r="G349">
            <v>22</v>
          </cell>
          <cell r="H349" t="str">
            <v>2</v>
          </cell>
          <cell r="I349">
            <v>60.9</v>
          </cell>
          <cell r="J349">
            <v>65</v>
          </cell>
          <cell r="K349">
            <v>65</v>
          </cell>
          <cell r="M349" t="str">
            <v>ST</v>
          </cell>
          <cell r="N349" t="str">
            <v>BIT</v>
          </cell>
          <cell r="P349">
            <v>8</v>
          </cell>
          <cell r="Q349">
            <v>1973</v>
          </cell>
          <cell r="R349" t="str">
            <v>OP</v>
          </cell>
          <cell r="T349" t="str">
            <v>N</v>
          </cell>
        </row>
        <row r="350">
          <cell r="A350" t="str">
            <v>IN</v>
          </cell>
          <cell r="B350" t="str">
            <v>Warrick</v>
          </cell>
          <cell r="C350">
            <v>17633</v>
          </cell>
          <cell r="D350" t="str">
            <v>Southern Indiana Gas &amp; Elec Co</v>
          </cell>
          <cell r="E350">
            <v>1012</v>
          </cell>
          <cell r="F350" t="str">
            <v>F B Culley</v>
          </cell>
          <cell r="G350">
            <v>22</v>
          </cell>
          <cell r="H350" t="str">
            <v>1</v>
          </cell>
          <cell r="I350">
            <v>46</v>
          </cell>
          <cell r="J350">
            <v>42</v>
          </cell>
          <cell r="K350">
            <v>42</v>
          </cell>
          <cell r="M350" t="str">
            <v>ST</v>
          </cell>
          <cell r="N350" t="str">
            <v>BIT</v>
          </cell>
          <cell r="O350" t="str">
            <v>NG</v>
          </cell>
          <cell r="P350">
            <v>6</v>
          </cell>
          <cell r="Q350">
            <v>1955</v>
          </cell>
          <cell r="R350" t="str">
            <v>OP</v>
          </cell>
          <cell r="S350">
            <v>0</v>
          </cell>
          <cell r="T350" t="str">
            <v>N</v>
          </cell>
        </row>
        <row r="351">
          <cell r="A351" t="str">
            <v>IN</v>
          </cell>
          <cell r="B351" t="str">
            <v>Warrick</v>
          </cell>
          <cell r="C351">
            <v>17633</v>
          </cell>
          <cell r="D351" t="str">
            <v>Southern Indiana Gas &amp; Elec Co</v>
          </cell>
          <cell r="E351">
            <v>1012</v>
          </cell>
          <cell r="F351" t="str">
            <v>F B Culley</v>
          </cell>
          <cell r="G351">
            <v>22</v>
          </cell>
          <cell r="H351" t="str">
            <v>2</v>
          </cell>
          <cell r="I351">
            <v>103.7</v>
          </cell>
          <cell r="J351">
            <v>90</v>
          </cell>
          <cell r="K351">
            <v>90</v>
          </cell>
          <cell r="M351" t="str">
            <v>ST</v>
          </cell>
          <cell r="N351" t="str">
            <v>BIT</v>
          </cell>
          <cell r="O351" t="str">
            <v>NG</v>
          </cell>
          <cell r="P351">
            <v>12</v>
          </cell>
          <cell r="Q351">
            <v>1966</v>
          </cell>
          <cell r="R351" t="str">
            <v>OP</v>
          </cell>
          <cell r="S351">
            <v>0</v>
          </cell>
          <cell r="T351" t="str">
            <v>N</v>
          </cell>
        </row>
        <row r="352">
          <cell r="A352" t="str">
            <v>IN</v>
          </cell>
          <cell r="B352" t="str">
            <v>Warrick</v>
          </cell>
          <cell r="C352">
            <v>17633</v>
          </cell>
          <cell r="D352" t="str">
            <v>Southern Indiana Gas &amp; Elec Co</v>
          </cell>
          <cell r="E352">
            <v>1012</v>
          </cell>
          <cell r="F352" t="str">
            <v>F B Culley</v>
          </cell>
          <cell r="G352">
            <v>22</v>
          </cell>
          <cell r="H352" t="str">
            <v>3</v>
          </cell>
          <cell r="I352">
            <v>265.2</v>
          </cell>
          <cell r="J352">
            <v>270</v>
          </cell>
          <cell r="K352">
            <v>270</v>
          </cell>
          <cell r="M352" t="str">
            <v>ST</v>
          </cell>
          <cell r="N352" t="str">
            <v>BIT</v>
          </cell>
          <cell r="O352" t="str">
            <v>NG</v>
          </cell>
          <cell r="P352">
            <v>6</v>
          </cell>
          <cell r="Q352">
            <v>1973</v>
          </cell>
          <cell r="R352" t="str">
            <v>OP</v>
          </cell>
          <cell r="S352">
            <v>0</v>
          </cell>
          <cell r="T352" t="str">
            <v>N</v>
          </cell>
        </row>
        <row r="353">
          <cell r="A353" t="str">
            <v>IN</v>
          </cell>
          <cell r="B353" t="str">
            <v>Posey</v>
          </cell>
          <cell r="C353">
            <v>17633</v>
          </cell>
          <cell r="D353" t="str">
            <v>Southern Indiana Gas &amp; Elec Co</v>
          </cell>
          <cell r="E353">
            <v>6137</v>
          </cell>
          <cell r="F353" t="str">
            <v>A B Brown</v>
          </cell>
          <cell r="G353">
            <v>22</v>
          </cell>
          <cell r="H353" t="str">
            <v>1</v>
          </cell>
          <cell r="I353">
            <v>265.2</v>
          </cell>
          <cell r="J353">
            <v>250</v>
          </cell>
          <cell r="K353">
            <v>250</v>
          </cell>
          <cell r="M353" t="str">
            <v>ST</v>
          </cell>
          <cell r="N353" t="str">
            <v>BIT</v>
          </cell>
          <cell r="O353" t="str">
            <v>NG</v>
          </cell>
          <cell r="P353">
            <v>3</v>
          </cell>
          <cell r="Q353">
            <v>1979</v>
          </cell>
          <cell r="R353" t="str">
            <v>OP</v>
          </cell>
          <cell r="S353">
            <v>0</v>
          </cell>
          <cell r="T353" t="str">
            <v>N</v>
          </cell>
        </row>
        <row r="354">
          <cell r="A354" t="str">
            <v>IN</v>
          </cell>
          <cell r="B354" t="str">
            <v>Posey</v>
          </cell>
          <cell r="C354">
            <v>17633</v>
          </cell>
          <cell r="D354" t="str">
            <v>Southern Indiana Gas &amp; Elec Co</v>
          </cell>
          <cell r="E354">
            <v>6137</v>
          </cell>
          <cell r="F354" t="str">
            <v>A B Brown</v>
          </cell>
          <cell r="G354">
            <v>22</v>
          </cell>
          <cell r="H354" t="str">
            <v>2</v>
          </cell>
          <cell r="I354">
            <v>265.2</v>
          </cell>
          <cell r="J354">
            <v>250</v>
          </cell>
          <cell r="K354">
            <v>250</v>
          </cell>
          <cell r="M354" t="str">
            <v>ST</v>
          </cell>
          <cell r="N354" t="str">
            <v>BIT</v>
          </cell>
          <cell r="O354" t="str">
            <v>NG</v>
          </cell>
          <cell r="P354">
            <v>2</v>
          </cell>
          <cell r="Q354">
            <v>1986</v>
          </cell>
          <cell r="R354" t="str">
            <v>OP</v>
          </cell>
          <cell r="S354">
            <v>0</v>
          </cell>
          <cell r="T354" t="str">
            <v>N</v>
          </cell>
        </row>
        <row r="355">
          <cell r="A355" t="str">
            <v>IN</v>
          </cell>
          <cell r="B355" t="str">
            <v>St Joseph</v>
          </cell>
          <cell r="C355">
            <v>19564</v>
          </cell>
          <cell r="D355" t="str">
            <v>University of Notre Dame</v>
          </cell>
          <cell r="E355">
            <v>50366</v>
          </cell>
          <cell r="F355" t="str">
            <v>University of Notre Dame</v>
          </cell>
          <cell r="G355">
            <v>611</v>
          </cell>
          <cell r="H355" t="str">
            <v>GEN1</v>
          </cell>
          <cell r="I355">
            <v>3</v>
          </cell>
          <cell r="J355">
            <v>3</v>
          </cell>
          <cell r="K355">
            <v>3</v>
          </cell>
          <cell r="M355" t="str">
            <v>ST</v>
          </cell>
          <cell r="N355" t="str">
            <v>BIT</v>
          </cell>
          <cell r="O355" t="str">
            <v>NG</v>
          </cell>
          <cell r="P355">
            <v>6</v>
          </cell>
          <cell r="Q355">
            <v>1962</v>
          </cell>
          <cell r="R355" t="str">
            <v>OP</v>
          </cell>
          <cell r="S355">
            <v>0</v>
          </cell>
          <cell r="T355" t="str">
            <v>Y</v>
          </cell>
        </row>
        <row r="356">
          <cell r="A356" t="str">
            <v>IN</v>
          </cell>
          <cell r="B356" t="str">
            <v>St Joseph</v>
          </cell>
          <cell r="C356">
            <v>19564</v>
          </cell>
          <cell r="D356" t="str">
            <v>University of Notre Dame</v>
          </cell>
          <cell r="E356">
            <v>50366</v>
          </cell>
          <cell r="F356" t="str">
            <v>University of Notre Dame</v>
          </cell>
          <cell r="G356">
            <v>611</v>
          </cell>
          <cell r="H356" t="str">
            <v>GEN2</v>
          </cell>
          <cell r="I356">
            <v>1.7</v>
          </cell>
          <cell r="J356">
            <v>1.7</v>
          </cell>
          <cell r="K356">
            <v>1.7</v>
          </cell>
          <cell r="M356" t="str">
            <v>ST</v>
          </cell>
          <cell r="N356" t="str">
            <v>BIT</v>
          </cell>
          <cell r="O356" t="str">
            <v>NG</v>
          </cell>
          <cell r="P356">
            <v>7</v>
          </cell>
          <cell r="Q356">
            <v>1952</v>
          </cell>
          <cell r="R356" t="str">
            <v>OP</v>
          </cell>
          <cell r="S356">
            <v>0</v>
          </cell>
          <cell r="T356" t="str">
            <v>Y</v>
          </cell>
        </row>
        <row r="357">
          <cell r="A357" t="str">
            <v>IN</v>
          </cell>
          <cell r="B357" t="str">
            <v>St Joseph</v>
          </cell>
          <cell r="C357">
            <v>19564</v>
          </cell>
          <cell r="D357" t="str">
            <v>University of Notre Dame</v>
          </cell>
          <cell r="E357">
            <v>50366</v>
          </cell>
          <cell r="F357" t="str">
            <v>University of Notre Dame</v>
          </cell>
          <cell r="G357">
            <v>611</v>
          </cell>
          <cell r="H357" t="str">
            <v>GEN5</v>
          </cell>
          <cell r="I357">
            <v>2</v>
          </cell>
          <cell r="J357">
            <v>2</v>
          </cell>
          <cell r="K357">
            <v>2</v>
          </cell>
          <cell r="M357" t="str">
            <v>ST</v>
          </cell>
          <cell r="N357" t="str">
            <v>BIT</v>
          </cell>
          <cell r="O357" t="str">
            <v>NG</v>
          </cell>
          <cell r="P357">
            <v>9</v>
          </cell>
          <cell r="Q357">
            <v>1956</v>
          </cell>
          <cell r="R357" t="str">
            <v>OP</v>
          </cell>
          <cell r="S357">
            <v>0</v>
          </cell>
          <cell r="T357" t="str">
            <v>Y</v>
          </cell>
        </row>
        <row r="358">
          <cell r="A358" t="str">
            <v>IN</v>
          </cell>
          <cell r="B358" t="str">
            <v>St Joseph</v>
          </cell>
          <cell r="C358">
            <v>19564</v>
          </cell>
          <cell r="D358" t="str">
            <v>University of Notre Dame</v>
          </cell>
          <cell r="E358">
            <v>50366</v>
          </cell>
          <cell r="F358" t="str">
            <v>University of Notre Dame</v>
          </cell>
          <cell r="G358">
            <v>611</v>
          </cell>
          <cell r="H358" t="str">
            <v>GEN6</v>
          </cell>
          <cell r="I358">
            <v>5</v>
          </cell>
          <cell r="J358">
            <v>5</v>
          </cell>
          <cell r="K358">
            <v>5</v>
          </cell>
          <cell r="M358" t="str">
            <v>ST</v>
          </cell>
          <cell r="N358" t="str">
            <v>BIT</v>
          </cell>
          <cell r="O358" t="str">
            <v>NG</v>
          </cell>
          <cell r="P358">
            <v>2</v>
          </cell>
          <cell r="Q358">
            <v>1967</v>
          </cell>
          <cell r="R358" t="str">
            <v>OP</v>
          </cell>
          <cell r="S358">
            <v>0</v>
          </cell>
          <cell r="T358" t="str">
            <v>Y</v>
          </cell>
        </row>
        <row r="359">
          <cell r="A359" t="str">
            <v>IN</v>
          </cell>
          <cell r="B359" t="str">
            <v>St Joseph</v>
          </cell>
          <cell r="C359">
            <v>19564</v>
          </cell>
          <cell r="D359" t="str">
            <v>University of Notre Dame</v>
          </cell>
          <cell r="E359">
            <v>50366</v>
          </cell>
          <cell r="F359" t="str">
            <v>University of Notre Dame</v>
          </cell>
          <cell r="G359">
            <v>611</v>
          </cell>
          <cell r="H359" t="str">
            <v>GEN7</v>
          </cell>
          <cell r="I359">
            <v>9.4</v>
          </cell>
          <cell r="J359">
            <v>9.4</v>
          </cell>
          <cell r="K359">
            <v>9.4</v>
          </cell>
          <cell r="M359" t="str">
            <v>ST</v>
          </cell>
          <cell r="N359" t="str">
            <v>BIT</v>
          </cell>
          <cell r="O359" t="str">
            <v>NG</v>
          </cell>
          <cell r="P359">
            <v>3</v>
          </cell>
          <cell r="Q359">
            <v>2000</v>
          </cell>
          <cell r="R359" t="str">
            <v>OP</v>
          </cell>
          <cell r="T359" t="str">
            <v>Y</v>
          </cell>
        </row>
        <row r="360">
          <cell r="A360" t="str">
            <v>KY</v>
          </cell>
          <cell r="B360" t="str">
            <v>Boone</v>
          </cell>
          <cell r="C360">
            <v>3542</v>
          </cell>
          <cell r="D360" t="str">
            <v>Cincinnati Gas &amp; Electric Co</v>
          </cell>
          <cell r="E360">
            <v>6018</v>
          </cell>
          <cell r="F360" t="str">
            <v>East Bend</v>
          </cell>
          <cell r="G360">
            <v>22</v>
          </cell>
          <cell r="H360" t="str">
            <v>2</v>
          </cell>
          <cell r="I360">
            <v>669.3</v>
          </cell>
          <cell r="J360">
            <v>600</v>
          </cell>
          <cell r="K360">
            <v>600</v>
          </cell>
          <cell r="M360" t="str">
            <v>ST</v>
          </cell>
          <cell r="N360" t="str">
            <v>BIT</v>
          </cell>
          <cell r="P360">
            <v>3</v>
          </cell>
          <cell r="Q360">
            <v>1981</v>
          </cell>
          <cell r="R360" t="str">
            <v>OP</v>
          </cell>
          <cell r="S360">
            <v>0</v>
          </cell>
          <cell r="T360" t="str">
            <v>N</v>
          </cell>
        </row>
        <row r="361">
          <cell r="A361" t="str">
            <v>KY</v>
          </cell>
          <cell r="B361" t="str">
            <v>Pulaski</v>
          </cell>
          <cell r="C361">
            <v>5580</v>
          </cell>
          <cell r="D361" t="str">
            <v>East Kentucky Power Coop Inc</v>
          </cell>
          <cell r="E361">
            <v>1384</v>
          </cell>
          <cell r="F361" t="str">
            <v>Cooper</v>
          </cell>
          <cell r="G361">
            <v>22</v>
          </cell>
          <cell r="H361" t="str">
            <v>1</v>
          </cell>
          <cell r="I361">
            <v>113.6</v>
          </cell>
          <cell r="J361">
            <v>116</v>
          </cell>
          <cell r="K361">
            <v>116</v>
          </cell>
          <cell r="M361" t="str">
            <v>ST</v>
          </cell>
          <cell r="N361" t="str">
            <v>BIT</v>
          </cell>
          <cell r="P361">
            <v>2</v>
          </cell>
          <cell r="Q361">
            <v>1965</v>
          </cell>
          <cell r="R361" t="str">
            <v>OP</v>
          </cell>
          <cell r="S361">
            <v>0</v>
          </cell>
          <cell r="T361" t="str">
            <v>N</v>
          </cell>
        </row>
        <row r="362">
          <cell r="A362" t="str">
            <v>KY</v>
          </cell>
          <cell r="B362" t="str">
            <v>Pulaski</v>
          </cell>
          <cell r="C362">
            <v>5580</v>
          </cell>
          <cell r="D362" t="str">
            <v>East Kentucky Power Coop Inc</v>
          </cell>
          <cell r="E362">
            <v>1384</v>
          </cell>
          <cell r="F362" t="str">
            <v>Cooper</v>
          </cell>
          <cell r="G362">
            <v>22</v>
          </cell>
          <cell r="H362" t="str">
            <v>2</v>
          </cell>
          <cell r="I362">
            <v>230.4</v>
          </cell>
          <cell r="J362">
            <v>225</v>
          </cell>
          <cell r="K362">
            <v>225</v>
          </cell>
          <cell r="M362" t="str">
            <v>ST</v>
          </cell>
          <cell r="N362" t="str">
            <v>BIT</v>
          </cell>
          <cell r="P362">
            <v>10</v>
          </cell>
          <cell r="Q362">
            <v>1969</v>
          </cell>
          <cell r="R362" t="str">
            <v>OP</v>
          </cell>
          <cell r="S362">
            <v>0</v>
          </cell>
          <cell r="T362" t="str">
            <v>N</v>
          </cell>
        </row>
        <row r="363">
          <cell r="A363" t="str">
            <v>KY</v>
          </cell>
          <cell r="B363" t="str">
            <v>Clark</v>
          </cell>
          <cell r="C363">
            <v>5580</v>
          </cell>
          <cell r="D363" t="str">
            <v>East Kentucky Power Coop Inc</v>
          </cell>
          <cell r="E363">
            <v>1385</v>
          </cell>
          <cell r="F363" t="str">
            <v>Dale</v>
          </cell>
          <cell r="G363">
            <v>22</v>
          </cell>
          <cell r="H363" t="str">
            <v>1</v>
          </cell>
          <cell r="I363">
            <v>27</v>
          </cell>
          <cell r="J363">
            <v>23</v>
          </cell>
          <cell r="K363">
            <v>23</v>
          </cell>
          <cell r="M363" t="str">
            <v>ST</v>
          </cell>
          <cell r="N363" t="str">
            <v>BIT</v>
          </cell>
          <cell r="P363">
            <v>12</v>
          </cell>
          <cell r="Q363">
            <v>1954</v>
          </cell>
          <cell r="R363" t="str">
            <v>OP</v>
          </cell>
          <cell r="S363">
            <v>0</v>
          </cell>
          <cell r="T363" t="str">
            <v>N</v>
          </cell>
        </row>
        <row r="364">
          <cell r="A364" t="str">
            <v>KY</v>
          </cell>
          <cell r="B364" t="str">
            <v>Clark</v>
          </cell>
          <cell r="C364">
            <v>5580</v>
          </cell>
          <cell r="D364" t="str">
            <v>East Kentucky Power Coop Inc</v>
          </cell>
          <cell r="E364">
            <v>1385</v>
          </cell>
          <cell r="F364" t="str">
            <v>Dale</v>
          </cell>
          <cell r="G364">
            <v>22</v>
          </cell>
          <cell r="H364" t="str">
            <v>2</v>
          </cell>
          <cell r="I364">
            <v>27</v>
          </cell>
          <cell r="J364">
            <v>23</v>
          </cell>
          <cell r="K364">
            <v>23</v>
          </cell>
          <cell r="M364" t="str">
            <v>ST</v>
          </cell>
          <cell r="N364" t="str">
            <v>BIT</v>
          </cell>
          <cell r="P364">
            <v>12</v>
          </cell>
          <cell r="Q364">
            <v>1954</v>
          </cell>
          <cell r="R364" t="str">
            <v>OP</v>
          </cell>
          <cell r="S364">
            <v>0</v>
          </cell>
          <cell r="T364" t="str">
            <v>N</v>
          </cell>
        </row>
        <row r="365">
          <cell r="A365" t="str">
            <v>KY</v>
          </cell>
          <cell r="B365" t="str">
            <v>Clark</v>
          </cell>
          <cell r="C365">
            <v>5580</v>
          </cell>
          <cell r="D365" t="str">
            <v>East Kentucky Power Coop Inc</v>
          </cell>
          <cell r="E365">
            <v>1385</v>
          </cell>
          <cell r="F365" t="str">
            <v>Dale</v>
          </cell>
          <cell r="G365">
            <v>22</v>
          </cell>
          <cell r="H365" t="str">
            <v>3</v>
          </cell>
          <cell r="I365">
            <v>81</v>
          </cell>
          <cell r="J365">
            <v>75</v>
          </cell>
          <cell r="K365">
            <v>75</v>
          </cell>
          <cell r="M365" t="str">
            <v>ST</v>
          </cell>
          <cell r="N365" t="str">
            <v>BIT</v>
          </cell>
          <cell r="P365">
            <v>10</v>
          </cell>
          <cell r="Q365">
            <v>1957</v>
          </cell>
          <cell r="R365" t="str">
            <v>OP</v>
          </cell>
          <cell r="S365">
            <v>0</v>
          </cell>
          <cell r="T365" t="str">
            <v>N</v>
          </cell>
        </row>
        <row r="366">
          <cell r="A366" t="str">
            <v>KY</v>
          </cell>
          <cell r="B366" t="str">
            <v>Clark</v>
          </cell>
          <cell r="C366">
            <v>5580</v>
          </cell>
          <cell r="D366" t="str">
            <v>East Kentucky Power Coop Inc</v>
          </cell>
          <cell r="E366">
            <v>1385</v>
          </cell>
          <cell r="F366" t="str">
            <v>Dale</v>
          </cell>
          <cell r="G366">
            <v>22</v>
          </cell>
          <cell r="H366" t="str">
            <v>4</v>
          </cell>
          <cell r="I366">
            <v>81</v>
          </cell>
          <cell r="J366">
            <v>75</v>
          </cell>
          <cell r="K366">
            <v>75</v>
          </cell>
          <cell r="M366" t="str">
            <v>ST</v>
          </cell>
          <cell r="N366" t="str">
            <v>BIT</v>
          </cell>
          <cell r="P366">
            <v>8</v>
          </cell>
          <cell r="Q366">
            <v>1960</v>
          </cell>
          <cell r="R366" t="str">
            <v>OP</v>
          </cell>
          <cell r="S366">
            <v>0</v>
          </cell>
          <cell r="T366" t="str">
            <v>N</v>
          </cell>
        </row>
        <row r="367">
          <cell r="A367" t="str">
            <v>KY</v>
          </cell>
          <cell r="B367" t="str">
            <v>Mason</v>
          </cell>
          <cell r="C367">
            <v>5580</v>
          </cell>
          <cell r="D367" t="str">
            <v>East Kentucky Power Coop Inc</v>
          </cell>
          <cell r="E367">
            <v>6041</v>
          </cell>
          <cell r="F367" t="str">
            <v>H L Spurlock</v>
          </cell>
          <cell r="G367">
            <v>22</v>
          </cell>
          <cell r="H367" t="str">
            <v>1</v>
          </cell>
          <cell r="I367">
            <v>357.6</v>
          </cell>
          <cell r="J367">
            <v>325</v>
          </cell>
          <cell r="K367">
            <v>325</v>
          </cell>
          <cell r="M367" t="str">
            <v>ST</v>
          </cell>
          <cell r="N367" t="str">
            <v>BIT</v>
          </cell>
          <cell r="P367">
            <v>9</v>
          </cell>
          <cell r="Q367">
            <v>1977</v>
          </cell>
          <cell r="R367" t="str">
            <v>OP</v>
          </cell>
          <cell r="S367">
            <v>0</v>
          </cell>
          <cell r="T367" t="str">
            <v>N</v>
          </cell>
        </row>
        <row r="368">
          <cell r="A368" t="str">
            <v>KY</v>
          </cell>
          <cell r="B368" t="str">
            <v>Mason</v>
          </cell>
          <cell r="C368">
            <v>5580</v>
          </cell>
          <cell r="D368" t="str">
            <v>East Kentucky Power Coop Inc</v>
          </cell>
          <cell r="E368">
            <v>6041</v>
          </cell>
          <cell r="F368" t="str">
            <v>H L Spurlock</v>
          </cell>
          <cell r="G368">
            <v>22</v>
          </cell>
          <cell r="H368" t="str">
            <v>2</v>
          </cell>
          <cell r="I368">
            <v>592.1</v>
          </cell>
          <cell r="J368">
            <v>525</v>
          </cell>
          <cell r="K368">
            <v>525</v>
          </cell>
          <cell r="M368" t="str">
            <v>ST</v>
          </cell>
          <cell r="N368" t="str">
            <v>BIT</v>
          </cell>
          <cell r="P368">
            <v>3</v>
          </cell>
          <cell r="Q368">
            <v>1981</v>
          </cell>
          <cell r="R368" t="str">
            <v>OP</v>
          </cell>
          <cell r="S368">
            <v>0</v>
          </cell>
          <cell r="T368" t="str">
            <v>N</v>
          </cell>
        </row>
        <row r="369">
          <cell r="A369" t="str">
            <v>KY</v>
          </cell>
          <cell r="B369" t="str">
            <v>Mason</v>
          </cell>
          <cell r="C369">
            <v>5580</v>
          </cell>
          <cell r="D369" t="str">
            <v>East Kentucky Power Coop Inc</v>
          </cell>
          <cell r="E369">
            <v>6041</v>
          </cell>
          <cell r="F369" t="str">
            <v>H L Spurlock</v>
          </cell>
          <cell r="G369">
            <v>22</v>
          </cell>
          <cell r="H369" t="str">
            <v>3</v>
          </cell>
          <cell r="I369">
            <v>329.4</v>
          </cell>
          <cell r="J369">
            <v>268</v>
          </cell>
          <cell r="K369">
            <v>268</v>
          </cell>
          <cell r="M369" t="str">
            <v>ST</v>
          </cell>
          <cell r="N369" t="str">
            <v>BIT</v>
          </cell>
          <cell r="O369" t="str">
            <v>WC</v>
          </cell>
          <cell r="P369">
            <v>3</v>
          </cell>
          <cell r="Q369">
            <v>2005</v>
          </cell>
          <cell r="R369" t="str">
            <v>OP</v>
          </cell>
          <cell r="S369">
            <v>0</v>
          </cell>
          <cell r="T369" t="str">
            <v>N</v>
          </cell>
        </row>
        <row r="370">
          <cell r="A370" t="str">
            <v>KY</v>
          </cell>
          <cell r="B370" t="str">
            <v>Henderson</v>
          </cell>
          <cell r="C370">
            <v>8449</v>
          </cell>
          <cell r="D370" t="str">
            <v>Henderson City Utility Comm</v>
          </cell>
          <cell r="E370">
            <v>1372</v>
          </cell>
          <cell r="F370" t="str">
            <v>Henderson I</v>
          </cell>
          <cell r="G370">
            <v>22</v>
          </cell>
          <cell r="H370" t="str">
            <v>5</v>
          </cell>
          <cell r="I370">
            <v>11.5</v>
          </cell>
          <cell r="J370">
            <v>10</v>
          </cell>
          <cell r="K370">
            <v>10</v>
          </cell>
          <cell r="M370" t="str">
            <v>ST</v>
          </cell>
          <cell r="N370" t="str">
            <v>BIT</v>
          </cell>
          <cell r="P370">
            <v>6</v>
          </cell>
          <cell r="Q370">
            <v>1956</v>
          </cell>
          <cell r="R370" t="str">
            <v>OP</v>
          </cell>
          <cell r="S370">
            <v>0</v>
          </cell>
          <cell r="T370" t="str">
            <v>N</v>
          </cell>
        </row>
        <row r="371">
          <cell r="A371" t="str">
            <v>KY</v>
          </cell>
          <cell r="B371" t="str">
            <v>Henderson</v>
          </cell>
          <cell r="C371">
            <v>8449</v>
          </cell>
          <cell r="D371" t="str">
            <v>Henderson City Utility Comm</v>
          </cell>
          <cell r="E371">
            <v>1372</v>
          </cell>
          <cell r="F371" t="str">
            <v>Henderson I</v>
          </cell>
          <cell r="G371">
            <v>22</v>
          </cell>
          <cell r="H371" t="str">
            <v>6</v>
          </cell>
          <cell r="I371">
            <v>32.299999999999997</v>
          </cell>
          <cell r="J371">
            <v>26</v>
          </cell>
          <cell r="K371">
            <v>26</v>
          </cell>
          <cell r="M371" t="str">
            <v>ST</v>
          </cell>
          <cell r="N371" t="str">
            <v>BIT</v>
          </cell>
          <cell r="P371">
            <v>4</v>
          </cell>
          <cell r="Q371">
            <v>1968</v>
          </cell>
          <cell r="R371" t="str">
            <v>OP</v>
          </cell>
          <cell r="S371">
            <v>0</v>
          </cell>
          <cell r="T371" t="str">
            <v>N</v>
          </cell>
        </row>
        <row r="372">
          <cell r="A372" t="str">
            <v>KY</v>
          </cell>
          <cell r="B372" t="str">
            <v>Mercer</v>
          </cell>
          <cell r="C372">
            <v>10171</v>
          </cell>
          <cell r="D372" t="str">
            <v>Kentucky Utilities Co</v>
          </cell>
          <cell r="E372">
            <v>1355</v>
          </cell>
          <cell r="F372" t="str">
            <v>E W Brown</v>
          </cell>
          <cell r="G372">
            <v>22</v>
          </cell>
          <cell r="H372" t="str">
            <v>1</v>
          </cell>
          <cell r="I372">
            <v>113.6</v>
          </cell>
          <cell r="J372">
            <v>101</v>
          </cell>
          <cell r="K372">
            <v>102</v>
          </cell>
          <cell r="M372" t="str">
            <v>ST</v>
          </cell>
          <cell r="N372" t="str">
            <v>BIT</v>
          </cell>
          <cell r="P372">
            <v>5</v>
          </cell>
          <cell r="Q372">
            <v>1957</v>
          </cell>
          <cell r="R372" t="str">
            <v>OP</v>
          </cell>
          <cell r="S372">
            <v>0</v>
          </cell>
          <cell r="T372" t="str">
            <v>N</v>
          </cell>
        </row>
        <row r="373">
          <cell r="A373" t="str">
            <v>KY</v>
          </cell>
          <cell r="B373" t="str">
            <v>Mercer</v>
          </cell>
          <cell r="C373">
            <v>10171</v>
          </cell>
          <cell r="D373" t="str">
            <v>Kentucky Utilities Co</v>
          </cell>
          <cell r="E373">
            <v>1355</v>
          </cell>
          <cell r="F373" t="str">
            <v>E W Brown</v>
          </cell>
          <cell r="G373">
            <v>22</v>
          </cell>
          <cell r="H373" t="str">
            <v>2</v>
          </cell>
          <cell r="I373">
            <v>179.5</v>
          </cell>
          <cell r="J373">
            <v>167</v>
          </cell>
          <cell r="K373">
            <v>169</v>
          </cell>
          <cell r="M373" t="str">
            <v>ST</v>
          </cell>
          <cell r="N373" t="str">
            <v>BIT</v>
          </cell>
          <cell r="P373">
            <v>6</v>
          </cell>
          <cell r="Q373">
            <v>1963</v>
          </cell>
          <cell r="R373" t="str">
            <v>OP</v>
          </cell>
          <cell r="S373">
            <v>0</v>
          </cell>
          <cell r="T373" t="str">
            <v>N</v>
          </cell>
        </row>
        <row r="374">
          <cell r="A374" t="str">
            <v>KY</v>
          </cell>
          <cell r="B374" t="str">
            <v>Mercer</v>
          </cell>
          <cell r="C374">
            <v>10171</v>
          </cell>
          <cell r="D374" t="str">
            <v>Kentucky Utilities Co</v>
          </cell>
          <cell r="E374">
            <v>1355</v>
          </cell>
          <cell r="F374" t="str">
            <v>E W Brown</v>
          </cell>
          <cell r="G374">
            <v>22</v>
          </cell>
          <cell r="H374" t="str">
            <v>3</v>
          </cell>
          <cell r="I374">
            <v>446.3</v>
          </cell>
          <cell r="J374">
            <v>429</v>
          </cell>
          <cell r="K374">
            <v>433</v>
          </cell>
          <cell r="M374" t="str">
            <v>ST</v>
          </cell>
          <cell r="N374" t="str">
            <v>BIT</v>
          </cell>
          <cell r="P374">
            <v>7</v>
          </cell>
          <cell r="Q374">
            <v>1971</v>
          </cell>
          <cell r="R374" t="str">
            <v>OP</v>
          </cell>
          <cell r="S374">
            <v>0</v>
          </cell>
          <cell r="T374" t="str">
            <v>N</v>
          </cell>
        </row>
        <row r="375">
          <cell r="A375" t="str">
            <v>KY</v>
          </cell>
          <cell r="B375" t="str">
            <v>Carroll</v>
          </cell>
          <cell r="C375">
            <v>10171</v>
          </cell>
          <cell r="D375" t="str">
            <v>Kentucky Utilities Co</v>
          </cell>
          <cell r="E375">
            <v>1356</v>
          </cell>
          <cell r="F375" t="str">
            <v>Ghent</v>
          </cell>
          <cell r="G375">
            <v>22</v>
          </cell>
          <cell r="H375" t="str">
            <v>1</v>
          </cell>
          <cell r="I375">
            <v>556.9</v>
          </cell>
          <cell r="J375">
            <v>475</v>
          </cell>
          <cell r="K375">
            <v>468</v>
          </cell>
          <cell r="M375" t="str">
            <v>ST</v>
          </cell>
          <cell r="N375" t="str">
            <v>BIT</v>
          </cell>
          <cell r="O375" t="str">
            <v>DFO</v>
          </cell>
          <cell r="P375">
            <v>2</v>
          </cell>
          <cell r="Q375">
            <v>1974</v>
          </cell>
          <cell r="R375" t="str">
            <v>OP</v>
          </cell>
          <cell r="S375">
            <v>0</v>
          </cell>
          <cell r="T375" t="str">
            <v>N</v>
          </cell>
        </row>
        <row r="376">
          <cell r="A376" t="str">
            <v>KY</v>
          </cell>
          <cell r="B376" t="str">
            <v>Carroll</v>
          </cell>
          <cell r="C376">
            <v>10171</v>
          </cell>
          <cell r="D376" t="str">
            <v>Kentucky Utilities Co</v>
          </cell>
          <cell r="E376">
            <v>1356</v>
          </cell>
          <cell r="F376" t="str">
            <v>Ghent</v>
          </cell>
          <cell r="G376">
            <v>22</v>
          </cell>
          <cell r="H376" t="str">
            <v>2</v>
          </cell>
          <cell r="I376">
            <v>556.29999999999995</v>
          </cell>
          <cell r="J376">
            <v>484</v>
          </cell>
          <cell r="K376">
            <v>466</v>
          </cell>
          <cell r="M376" t="str">
            <v>ST</v>
          </cell>
          <cell r="N376" t="str">
            <v>BIT</v>
          </cell>
          <cell r="O376" t="str">
            <v>DFO</v>
          </cell>
          <cell r="P376">
            <v>4</v>
          </cell>
          <cell r="Q376">
            <v>1977</v>
          </cell>
          <cell r="R376" t="str">
            <v>OP</v>
          </cell>
          <cell r="S376">
            <v>0</v>
          </cell>
          <cell r="T376" t="str">
            <v>N</v>
          </cell>
        </row>
        <row r="377">
          <cell r="A377" t="str">
            <v>KY</v>
          </cell>
          <cell r="B377" t="str">
            <v>Carroll</v>
          </cell>
          <cell r="C377">
            <v>10171</v>
          </cell>
          <cell r="D377" t="str">
            <v>Kentucky Utilities Co</v>
          </cell>
          <cell r="E377">
            <v>1356</v>
          </cell>
          <cell r="F377" t="str">
            <v>Ghent</v>
          </cell>
          <cell r="G377">
            <v>22</v>
          </cell>
          <cell r="H377" t="str">
            <v>3</v>
          </cell>
          <cell r="I377">
            <v>556.5</v>
          </cell>
          <cell r="J377">
            <v>493</v>
          </cell>
          <cell r="K377">
            <v>495</v>
          </cell>
          <cell r="M377" t="str">
            <v>ST</v>
          </cell>
          <cell r="N377" t="str">
            <v>BIT</v>
          </cell>
          <cell r="O377" t="str">
            <v>DFO</v>
          </cell>
          <cell r="P377">
            <v>5</v>
          </cell>
          <cell r="Q377">
            <v>1981</v>
          </cell>
          <cell r="R377" t="str">
            <v>OP</v>
          </cell>
          <cell r="S377">
            <v>0</v>
          </cell>
          <cell r="T377" t="str">
            <v>N</v>
          </cell>
        </row>
        <row r="378">
          <cell r="A378" t="str">
            <v>KY</v>
          </cell>
          <cell r="B378" t="str">
            <v>Carroll</v>
          </cell>
          <cell r="C378">
            <v>10171</v>
          </cell>
          <cell r="D378" t="str">
            <v>Kentucky Utilities Co</v>
          </cell>
          <cell r="E378">
            <v>1356</v>
          </cell>
          <cell r="F378" t="str">
            <v>Ghent</v>
          </cell>
          <cell r="G378">
            <v>22</v>
          </cell>
          <cell r="H378" t="str">
            <v>4</v>
          </cell>
          <cell r="I378">
            <v>556.20000000000005</v>
          </cell>
          <cell r="J378">
            <v>493</v>
          </cell>
          <cell r="K378">
            <v>495</v>
          </cell>
          <cell r="M378" t="str">
            <v>ST</v>
          </cell>
          <cell r="N378" t="str">
            <v>BIT</v>
          </cell>
          <cell r="O378" t="str">
            <v>DFO</v>
          </cell>
          <cell r="P378">
            <v>8</v>
          </cell>
          <cell r="Q378">
            <v>1984</v>
          </cell>
          <cell r="R378" t="str">
            <v>OP</v>
          </cell>
          <cell r="S378">
            <v>0</v>
          </cell>
          <cell r="T378" t="str">
            <v>N</v>
          </cell>
        </row>
        <row r="379">
          <cell r="A379" t="str">
            <v>KY</v>
          </cell>
          <cell r="B379" t="str">
            <v>Muhlenberg</v>
          </cell>
          <cell r="C379">
            <v>10171</v>
          </cell>
          <cell r="D379" t="str">
            <v>Kentucky Utilities Co</v>
          </cell>
          <cell r="E379">
            <v>1357</v>
          </cell>
          <cell r="F379" t="str">
            <v>Green River</v>
          </cell>
          <cell r="G379">
            <v>22</v>
          </cell>
          <cell r="H379" t="str">
            <v>3</v>
          </cell>
          <cell r="I379">
            <v>75</v>
          </cell>
          <cell r="J379">
            <v>68</v>
          </cell>
          <cell r="K379">
            <v>71</v>
          </cell>
          <cell r="M379" t="str">
            <v>ST</v>
          </cell>
          <cell r="N379" t="str">
            <v>BIT</v>
          </cell>
          <cell r="O379" t="str">
            <v>DFO</v>
          </cell>
          <cell r="P379">
            <v>4</v>
          </cell>
          <cell r="Q379">
            <v>1954</v>
          </cell>
          <cell r="R379" t="str">
            <v>OP</v>
          </cell>
          <cell r="S379">
            <v>0</v>
          </cell>
          <cell r="T379" t="str">
            <v>N</v>
          </cell>
        </row>
        <row r="380">
          <cell r="A380" t="str">
            <v>KY</v>
          </cell>
          <cell r="B380" t="str">
            <v>Muhlenberg</v>
          </cell>
          <cell r="C380">
            <v>10171</v>
          </cell>
          <cell r="D380" t="str">
            <v>Kentucky Utilities Co</v>
          </cell>
          <cell r="E380">
            <v>1357</v>
          </cell>
          <cell r="F380" t="str">
            <v>Green River</v>
          </cell>
          <cell r="G380">
            <v>22</v>
          </cell>
          <cell r="H380" t="str">
            <v>4</v>
          </cell>
          <cell r="I380">
            <v>113.6</v>
          </cell>
          <cell r="J380">
            <v>95</v>
          </cell>
          <cell r="K380">
            <v>102</v>
          </cell>
          <cell r="M380" t="str">
            <v>ST</v>
          </cell>
          <cell r="N380" t="str">
            <v>BIT</v>
          </cell>
          <cell r="O380" t="str">
            <v>DFO</v>
          </cell>
          <cell r="P380">
            <v>7</v>
          </cell>
          <cell r="Q380">
            <v>1959</v>
          </cell>
          <cell r="R380" t="str">
            <v>OP</v>
          </cell>
          <cell r="S380">
            <v>0</v>
          </cell>
          <cell r="T380" t="str">
            <v>N</v>
          </cell>
        </row>
        <row r="381">
          <cell r="A381" t="str">
            <v>KY</v>
          </cell>
          <cell r="B381" t="str">
            <v>Woodford</v>
          </cell>
          <cell r="C381">
            <v>10171</v>
          </cell>
          <cell r="D381" t="str">
            <v>Kentucky Utilities Co</v>
          </cell>
          <cell r="E381">
            <v>1361</v>
          </cell>
          <cell r="F381" t="str">
            <v>Tyrone</v>
          </cell>
          <cell r="G381">
            <v>22</v>
          </cell>
          <cell r="H381" t="str">
            <v>3</v>
          </cell>
          <cell r="I381">
            <v>75</v>
          </cell>
          <cell r="J381">
            <v>71</v>
          </cell>
          <cell r="K381">
            <v>73</v>
          </cell>
          <cell r="M381" t="str">
            <v>ST</v>
          </cell>
          <cell r="N381" t="str">
            <v>BIT</v>
          </cell>
          <cell r="P381">
            <v>7</v>
          </cell>
          <cell r="Q381">
            <v>1953</v>
          </cell>
          <cell r="R381" t="str">
            <v>OP</v>
          </cell>
          <cell r="S381">
            <v>0</v>
          </cell>
          <cell r="T381" t="str">
            <v>N</v>
          </cell>
        </row>
        <row r="382">
          <cell r="A382" t="str">
            <v>KY</v>
          </cell>
          <cell r="B382" t="str">
            <v>Jefferson</v>
          </cell>
          <cell r="C382">
            <v>11249</v>
          </cell>
          <cell r="D382" t="str">
            <v>Louisville Gas &amp; Electric Co</v>
          </cell>
          <cell r="E382">
            <v>1363</v>
          </cell>
          <cell r="F382" t="str">
            <v>Cane Run</v>
          </cell>
          <cell r="G382">
            <v>22</v>
          </cell>
          <cell r="H382" t="str">
            <v>4</v>
          </cell>
          <cell r="I382">
            <v>163.19999999999999</v>
          </cell>
          <cell r="J382">
            <v>155</v>
          </cell>
          <cell r="K382">
            <v>155</v>
          </cell>
          <cell r="M382" t="str">
            <v>ST</v>
          </cell>
          <cell r="N382" t="str">
            <v>BIT</v>
          </cell>
          <cell r="O382" t="str">
            <v>SC</v>
          </cell>
          <cell r="P382">
            <v>5</v>
          </cell>
          <cell r="Q382">
            <v>1962</v>
          </cell>
          <cell r="R382" t="str">
            <v>OP</v>
          </cell>
          <cell r="S382">
            <v>0</v>
          </cell>
          <cell r="T382" t="str">
            <v>N</v>
          </cell>
        </row>
        <row r="383">
          <cell r="A383" t="str">
            <v>KY</v>
          </cell>
          <cell r="B383" t="str">
            <v>Jefferson</v>
          </cell>
          <cell r="C383">
            <v>11249</v>
          </cell>
          <cell r="D383" t="str">
            <v>Louisville Gas &amp; Electric Co</v>
          </cell>
          <cell r="E383">
            <v>1363</v>
          </cell>
          <cell r="F383" t="str">
            <v>Cane Run</v>
          </cell>
          <cell r="G383">
            <v>22</v>
          </cell>
          <cell r="H383" t="str">
            <v>5</v>
          </cell>
          <cell r="I383">
            <v>209.4</v>
          </cell>
          <cell r="J383">
            <v>168</v>
          </cell>
          <cell r="K383">
            <v>168</v>
          </cell>
          <cell r="M383" t="str">
            <v>ST</v>
          </cell>
          <cell r="N383" t="str">
            <v>BIT</v>
          </cell>
          <cell r="O383" t="str">
            <v>SC</v>
          </cell>
          <cell r="P383">
            <v>5</v>
          </cell>
          <cell r="Q383">
            <v>1966</v>
          </cell>
          <cell r="R383" t="str">
            <v>OP</v>
          </cell>
          <cell r="S383">
            <v>0</v>
          </cell>
          <cell r="T383" t="str">
            <v>N</v>
          </cell>
        </row>
        <row r="384">
          <cell r="A384" t="str">
            <v>KY</v>
          </cell>
          <cell r="B384" t="str">
            <v>Jefferson</v>
          </cell>
          <cell r="C384">
            <v>11249</v>
          </cell>
          <cell r="D384" t="str">
            <v>Louisville Gas &amp; Electric Co</v>
          </cell>
          <cell r="E384">
            <v>1363</v>
          </cell>
          <cell r="F384" t="str">
            <v>Cane Run</v>
          </cell>
          <cell r="G384">
            <v>22</v>
          </cell>
          <cell r="H384" t="str">
            <v>6</v>
          </cell>
          <cell r="I384">
            <v>272</v>
          </cell>
          <cell r="J384">
            <v>240</v>
          </cell>
          <cell r="K384">
            <v>240</v>
          </cell>
          <cell r="M384" t="str">
            <v>ST</v>
          </cell>
          <cell r="N384" t="str">
            <v>BIT</v>
          </cell>
          <cell r="O384" t="str">
            <v>SC</v>
          </cell>
          <cell r="P384">
            <v>5</v>
          </cell>
          <cell r="Q384">
            <v>1969</v>
          </cell>
          <cell r="R384" t="str">
            <v>OP</v>
          </cell>
          <cell r="S384">
            <v>0</v>
          </cell>
          <cell r="T384" t="str">
            <v>N</v>
          </cell>
        </row>
        <row r="385">
          <cell r="A385" t="str">
            <v>KY</v>
          </cell>
          <cell r="B385" t="str">
            <v>Jefferson</v>
          </cell>
          <cell r="C385">
            <v>11249</v>
          </cell>
          <cell r="D385" t="str">
            <v>Louisville Gas &amp; Electric Co</v>
          </cell>
          <cell r="E385">
            <v>1364</v>
          </cell>
          <cell r="F385" t="str">
            <v>Mill Creek</v>
          </cell>
          <cell r="G385">
            <v>22</v>
          </cell>
          <cell r="H385" t="str">
            <v>1</v>
          </cell>
          <cell r="I385">
            <v>355.5</v>
          </cell>
          <cell r="J385">
            <v>303</v>
          </cell>
          <cell r="K385">
            <v>303</v>
          </cell>
          <cell r="M385" t="str">
            <v>ST</v>
          </cell>
          <cell r="N385" t="str">
            <v>BIT</v>
          </cell>
          <cell r="O385" t="str">
            <v>NG</v>
          </cell>
          <cell r="P385">
            <v>8</v>
          </cell>
          <cell r="Q385">
            <v>1972</v>
          </cell>
          <cell r="R385" t="str">
            <v>OP</v>
          </cell>
          <cell r="S385">
            <v>0</v>
          </cell>
          <cell r="T385" t="str">
            <v>N</v>
          </cell>
        </row>
        <row r="386">
          <cell r="A386" t="str">
            <v>KY</v>
          </cell>
          <cell r="B386" t="str">
            <v>Jefferson</v>
          </cell>
          <cell r="C386">
            <v>11249</v>
          </cell>
          <cell r="D386" t="str">
            <v>Louisville Gas &amp; Electric Co</v>
          </cell>
          <cell r="E386">
            <v>1364</v>
          </cell>
          <cell r="F386" t="str">
            <v>Mill Creek</v>
          </cell>
          <cell r="G386">
            <v>22</v>
          </cell>
          <cell r="H386" t="str">
            <v>2</v>
          </cell>
          <cell r="I386">
            <v>355.5</v>
          </cell>
          <cell r="J386">
            <v>301</v>
          </cell>
          <cell r="K386">
            <v>299</v>
          </cell>
          <cell r="M386" t="str">
            <v>ST</v>
          </cell>
          <cell r="N386" t="str">
            <v>BIT</v>
          </cell>
          <cell r="O386" t="str">
            <v>NG</v>
          </cell>
          <cell r="P386">
            <v>7</v>
          </cell>
          <cell r="Q386">
            <v>1974</v>
          </cell>
          <cell r="R386" t="str">
            <v>OP</v>
          </cell>
          <cell r="S386">
            <v>0</v>
          </cell>
          <cell r="T386" t="str">
            <v>N</v>
          </cell>
        </row>
        <row r="387">
          <cell r="A387" t="str">
            <v>KY</v>
          </cell>
          <cell r="B387" t="str">
            <v>Jefferson</v>
          </cell>
          <cell r="C387">
            <v>11249</v>
          </cell>
          <cell r="D387" t="str">
            <v>Louisville Gas &amp; Electric Co</v>
          </cell>
          <cell r="E387">
            <v>1364</v>
          </cell>
          <cell r="F387" t="str">
            <v>Mill Creek</v>
          </cell>
          <cell r="G387">
            <v>22</v>
          </cell>
          <cell r="H387" t="str">
            <v>3</v>
          </cell>
          <cell r="I387">
            <v>462.6</v>
          </cell>
          <cell r="J387">
            <v>391</v>
          </cell>
          <cell r="K387">
            <v>397</v>
          </cell>
          <cell r="M387" t="str">
            <v>ST</v>
          </cell>
          <cell r="N387" t="str">
            <v>BIT</v>
          </cell>
          <cell r="O387" t="str">
            <v>NG</v>
          </cell>
          <cell r="P387">
            <v>8</v>
          </cell>
          <cell r="Q387">
            <v>1978</v>
          </cell>
          <cell r="R387" t="str">
            <v>OP</v>
          </cell>
          <cell r="S387">
            <v>0</v>
          </cell>
          <cell r="T387" t="str">
            <v>N</v>
          </cell>
        </row>
        <row r="388">
          <cell r="A388" t="str">
            <v>KY</v>
          </cell>
          <cell r="B388" t="str">
            <v>Jefferson</v>
          </cell>
          <cell r="C388">
            <v>11249</v>
          </cell>
          <cell r="D388" t="str">
            <v>Louisville Gas &amp; Electric Co</v>
          </cell>
          <cell r="E388">
            <v>1364</v>
          </cell>
          <cell r="F388" t="str">
            <v>Mill Creek</v>
          </cell>
          <cell r="G388">
            <v>22</v>
          </cell>
          <cell r="H388" t="str">
            <v>4</v>
          </cell>
          <cell r="I388">
            <v>543.6</v>
          </cell>
          <cell r="J388">
            <v>477</v>
          </cell>
          <cell r="K388">
            <v>492</v>
          </cell>
          <cell r="M388" t="str">
            <v>ST</v>
          </cell>
          <cell r="N388" t="str">
            <v>BIT</v>
          </cell>
          <cell r="O388" t="str">
            <v>NG</v>
          </cell>
          <cell r="P388">
            <v>9</v>
          </cell>
          <cell r="Q388">
            <v>1982</v>
          </cell>
          <cell r="R388" t="str">
            <v>OP</v>
          </cell>
          <cell r="S388">
            <v>0</v>
          </cell>
          <cell r="T388" t="str">
            <v>N</v>
          </cell>
        </row>
        <row r="389">
          <cell r="A389" t="str">
            <v>KY</v>
          </cell>
          <cell r="B389" t="str">
            <v>Trimble</v>
          </cell>
          <cell r="C389">
            <v>11249</v>
          </cell>
          <cell r="D389" t="str">
            <v>Louisville Gas &amp; Electric Co</v>
          </cell>
          <cell r="E389">
            <v>6071</v>
          </cell>
          <cell r="F389" t="str">
            <v>Trimble County</v>
          </cell>
          <cell r="G389">
            <v>22</v>
          </cell>
          <cell r="H389" t="str">
            <v>1</v>
          </cell>
          <cell r="I389">
            <v>566.1</v>
          </cell>
          <cell r="J389">
            <v>511</v>
          </cell>
          <cell r="K389">
            <v>515</v>
          </cell>
          <cell r="M389" t="str">
            <v>ST</v>
          </cell>
          <cell r="N389" t="str">
            <v>BIT</v>
          </cell>
          <cell r="O389" t="str">
            <v>DFO</v>
          </cell>
          <cell r="P389">
            <v>12</v>
          </cell>
          <cell r="Q389">
            <v>1990</v>
          </cell>
          <cell r="R389" t="str">
            <v>OP</v>
          </cell>
          <cell r="T389" t="str">
            <v>N</v>
          </cell>
        </row>
        <row r="390">
          <cell r="A390" t="str">
            <v>KY</v>
          </cell>
          <cell r="B390" t="str">
            <v>Daviess</v>
          </cell>
          <cell r="C390">
            <v>14268</v>
          </cell>
          <cell r="D390" t="str">
            <v>Owensboro City of</v>
          </cell>
          <cell r="E390">
            <v>1374</v>
          </cell>
          <cell r="F390" t="str">
            <v>Elmer Smith</v>
          </cell>
          <cell r="G390">
            <v>22</v>
          </cell>
          <cell r="H390" t="str">
            <v>1</v>
          </cell>
          <cell r="I390">
            <v>163.19999999999999</v>
          </cell>
          <cell r="J390">
            <v>140.5</v>
          </cell>
          <cell r="K390">
            <v>147</v>
          </cell>
          <cell r="M390" t="str">
            <v>ST</v>
          </cell>
          <cell r="N390" t="str">
            <v>BIT</v>
          </cell>
          <cell r="O390" t="str">
            <v>TDF</v>
          </cell>
          <cell r="P390">
            <v>4</v>
          </cell>
          <cell r="Q390">
            <v>1964</v>
          </cell>
          <cell r="R390" t="str">
            <v>OP</v>
          </cell>
          <cell r="T390" t="str">
            <v>N</v>
          </cell>
        </row>
        <row r="391">
          <cell r="A391" t="str">
            <v>KY</v>
          </cell>
          <cell r="B391" t="str">
            <v>Daviess</v>
          </cell>
          <cell r="C391">
            <v>14268</v>
          </cell>
          <cell r="D391" t="str">
            <v>Owensboro City of</v>
          </cell>
          <cell r="E391">
            <v>1374</v>
          </cell>
          <cell r="F391" t="str">
            <v>Elmer Smith</v>
          </cell>
          <cell r="G391">
            <v>22</v>
          </cell>
          <cell r="H391" t="str">
            <v>2</v>
          </cell>
          <cell r="I391">
            <v>282.10000000000002</v>
          </cell>
          <cell r="J391">
            <v>264.60000000000002</v>
          </cell>
          <cell r="K391">
            <v>265.89999999999998</v>
          </cell>
          <cell r="M391" t="str">
            <v>ST</v>
          </cell>
          <cell r="N391" t="str">
            <v>BIT</v>
          </cell>
          <cell r="P391">
            <v>3</v>
          </cell>
          <cell r="Q391">
            <v>1974</v>
          </cell>
          <cell r="R391" t="str">
            <v>OP</v>
          </cell>
          <cell r="T391" t="str">
            <v>N</v>
          </cell>
        </row>
        <row r="392">
          <cell r="A392" t="str">
            <v>KY</v>
          </cell>
          <cell r="B392" t="str">
            <v>Muhlenberg</v>
          </cell>
          <cell r="C392">
            <v>18642</v>
          </cell>
          <cell r="D392" t="str">
            <v>Tennessee Valley Authority</v>
          </cell>
          <cell r="E392">
            <v>1378</v>
          </cell>
          <cell r="F392" t="str">
            <v>Paradise</v>
          </cell>
          <cell r="G392">
            <v>22</v>
          </cell>
          <cell r="H392" t="str">
            <v>1</v>
          </cell>
          <cell r="I392">
            <v>704</v>
          </cell>
          <cell r="J392">
            <v>619</v>
          </cell>
          <cell r="K392">
            <v>653</v>
          </cell>
          <cell r="M392" t="str">
            <v>ST</v>
          </cell>
          <cell r="N392" t="str">
            <v>BIT</v>
          </cell>
          <cell r="P392">
            <v>11</v>
          </cell>
          <cell r="Q392">
            <v>1963</v>
          </cell>
          <cell r="R392" t="str">
            <v>OP</v>
          </cell>
          <cell r="S392">
            <v>0</v>
          </cell>
          <cell r="T392" t="str">
            <v>N</v>
          </cell>
        </row>
        <row r="393">
          <cell r="A393" t="str">
            <v>KY</v>
          </cell>
          <cell r="B393" t="str">
            <v>Muhlenberg</v>
          </cell>
          <cell r="C393">
            <v>18642</v>
          </cell>
          <cell r="D393" t="str">
            <v>Tennessee Valley Authority</v>
          </cell>
          <cell r="E393">
            <v>1378</v>
          </cell>
          <cell r="F393" t="str">
            <v>Paradise</v>
          </cell>
          <cell r="G393">
            <v>22</v>
          </cell>
          <cell r="H393" t="str">
            <v>2</v>
          </cell>
          <cell r="I393">
            <v>704</v>
          </cell>
          <cell r="J393">
            <v>605</v>
          </cell>
          <cell r="K393">
            <v>639</v>
          </cell>
          <cell r="M393" t="str">
            <v>ST</v>
          </cell>
          <cell r="N393" t="str">
            <v>BIT</v>
          </cell>
          <cell r="P393">
            <v>5</v>
          </cell>
          <cell r="Q393">
            <v>1963</v>
          </cell>
          <cell r="R393" t="str">
            <v>OP</v>
          </cell>
          <cell r="S393">
            <v>0</v>
          </cell>
          <cell r="T393" t="str">
            <v>N</v>
          </cell>
        </row>
        <row r="394">
          <cell r="A394" t="str">
            <v>KY</v>
          </cell>
          <cell r="B394" t="str">
            <v>McCracken</v>
          </cell>
          <cell r="C394">
            <v>18642</v>
          </cell>
          <cell r="D394" t="str">
            <v>Tennessee Valley Authority</v>
          </cell>
          <cell r="E394">
            <v>1379</v>
          </cell>
          <cell r="F394" t="str">
            <v>Shawnee</v>
          </cell>
          <cell r="G394">
            <v>22</v>
          </cell>
          <cell r="H394" t="str">
            <v>1</v>
          </cell>
          <cell r="I394">
            <v>175</v>
          </cell>
          <cell r="J394">
            <v>134</v>
          </cell>
          <cell r="K394">
            <v>138</v>
          </cell>
          <cell r="M394" t="str">
            <v>ST</v>
          </cell>
          <cell r="N394" t="str">
            <v>BIT</v>
          </cell>
          <cell r="O394" t="str">
            <v>SUB</v>
          </cell>
          <cell r="P394">
            <v>4</v>
          </cell>
          <cell r="Q394">
            <v>1953</v>
          </cell>
          <cell r="R394" t="str">
            <v>OP</v>
          </cell>
          <cell r="S394">
            <v>0</v>
          </cell>
          <cell r="T394" t="str">
            <v>N</v>
          </cell>
        </row>
        <row r="395">
          <cell r="A395" t="str">
            <v>KY</v>
          </cell>
          <cell r="B395" t="str">
            <v>McCracken</v>
          </cell>
          <cell r="C395">
            <v>18642</v>
          </cell>
          <cell r="D395" t="str">
            <v>Tennessee Valley Authority</v>
          </cell>
          <cell r="E395">
            <v>1379</v>
          </cell>
          <cell r="F395" t="str">
            <v>Shawnee</v>
          </cell>
          <cell r="G395">
            <v>22</v>
          </cell>
          <cell r="H395" t="str">
            <v>2</v>
          </cell>
          <cell r="I395">
            <v>175</v>
          </cell>
          <cell r="J395">
            <v>134</v>
          </cell>
          <cell r="K395">
            <v>138</v>
          </cell>
          <cell r="M395" t="str">
            <v>ST</v>
          </cell>
          <cell r="N395" t="str">
            <v>BIT</v>
          </cell>
          <cell r="O395" t="str">
            <v>SUB</v>
          </cell>
          <cell r="P395">
            <v>6</v>
          </cell>
          <cell r="Q395">
            <v>1953</v>
          </cell>
          <cell r="R395" t="str">
            <v>OP</v>
          </cell>
          <cell r="S395">
            <v>0</v>
          </cell>
          <cell r="T395" t="str">
            <v>N</v>
          </cell>
        </row>
        <row r="396">
          <cell r="A396" t="str">
            <v>KY</v>
          </cell>
          <cell r="B396" t="str">
            <v>McCracken</v>
          </cell>
          <cell r="C396">
            <v>18642</v>
          </cell>
          <cell r="D396" t="str">
            <v>Tennessee Valley Authority</v>
          </cell>
          <cell r="E396">
            <v>1379</v>
          </cell>
          <cell r="F396" t="str">
            <v>Shawnee</v>
          </cell>
          <cell r="G396">
            <v>22</v>
          </cell>
          <cell r="H396" t="str">
            <v>3</v>
          </cell>
          <cell r="I396">
            <v>175</v>
          </cell>
          <cell r="J396">
            <v>134</v>
          </cell>
          <cell r="K396">
            <v>138</v>
          </cell>
          <cell r="M396" t="str">
            <v>ST</v>
          </cell>
          <cell r="N396" t="str">
            <v>BIT</v>
          </cell>
          <cell r="O396" t="str">
            <v>SUB</v>
          </cell>
          <cell r="P396">
            <v>10</v>
          </cell>
          <cell r="Q396">
            <v>1953</v>
          </cell>
          <cell r="R396" t="str">
            <v>OP</v>
          </cell>
          <cell r="S396">
            <v>0</v>
          </cell>
          <cell r="T396" t="str">
            <v>N</v>
          </cell>
        </row>
        <row r="397">
          <cell r="A397" t="str">
            <v>KY</v>
          </cell>
          <cell r="B397" t="str">
            <v>McCracken</v>
          </cell>
          <cell r="C397">
            <v>18642</v>
          </cell>
          <cell r="D397" t="str">
            <v>Tennessee Valley Authority</v>
          </cell>
          <cell r="E397">
            <v>1379</v>
          </cell>
          <cell r="F397" t="str">
            <v>Shawnee</v>
          </cell>
          <cell r="G397">
            <v>22</v>
          </cell>
          <cell r="H397" t="str">
            <v>4</v>
          </cell>
          <cell r="I397">
            <v>175</v>
          </cell>
          <cell r="J397">
            <v>134</v>
          </cell>
          <cell r="K397">
            <v>138</v>
          </cell>
          <cell r="M397" t="str">
            <v>ST</v>
          </cell>
          <cell r="N397" t="str">
            <v>BIT</v>
          </cell>
          <cell r="O397" t="str">
            <v>SUB</v>
          </cell>
          <cell r="P397">
            <v>1</v>
          </cell>
          <cell r="Q397">
            <v>1954</v>
          </cell>
          <cell r="R397" t="str">
            <v>OP</v>
          </cell>
          <cell r="S397">
            <v>0</v>
          </cell>
          <cell r="T397" t="str">
            <v>N</v>
          </cell>
        </row>
        <row r="398">
          <cell r="A398" t="str">
            <v>KY</v>
          </cell>
          <cell r="B398" t="str">
            <v>McCracken</v>
          </cell>
          <cell r="C398">
            <v>18642</v>
          </cell>
          <cell r="D398" t="str">
            <v>Tennessee Valley Authority</v>
          </cell>
          <cell r="E398">
            <v>1379</v>
          </cell>
          <cell r="F398" t="str">
            <v>Shawnee</v>
          </cell>
          <cell r="G398">
            <v>22</v>
          </cell>
          <cell r="H398" t="str">
            <v>5</v>
          </cell>
          <cell r="I398">
            <v>175</v>
          </cell>
          <cell r="J398">
            <v>134</v>
          </cell>
          <cell r="K398">
            <v>138</v>
          </cell>
          <cell r="M398" t="str">
            <v>ST</v>
          </cell>
          <cell r="N398" t="str">
            <v>BIT</v>
          </cell>
          <cell r="O398" t="str">
            <v>SUB</v>
          </cell>
          <cell r="P398">
            <v>10</v>
          </cell>
          <cell r="Q398">
            <v>1954</v>
          </cell>
          <cell r="R398" t="str">
            <v>OP</v>
          </cell>
          <cell r="S398">
            <v>0</v>
          </cell>
          <cell r="T398" t="str">
            <v>N</v>
          </cell>
        </row>
        <row r="399">
          <cell r="A399" t="str">
            <v>KY</v>
          </cell>
          <cell r="B399" t="str">
            <v>McCracken</v>
          </cell>
          <cell r="C399">
            <v>18642</v>
          </cell>
          <cell r="D399" t="str">
            <v>Tennessee Valley Authority</v>
          </cell>
          <cell r="E399">
            <v>1379</v>
          </cell>
          <cell r="F399" t="str">
            <v>Shawnee</v>
          </cell>
          <cell r="G399">
            <v>22</v>
          </cell>
          <cell r="H399" t="str">
            <v>6</v>
          </cell>
          <cell r="I399">
            <v>175</v>
          </cell>
          <cell r="J399">
            <v>134</v>
          </cell>
          <cell r="K399">
            <v>138</v>
          </cell>
          <cell r="M399" t="str">
            <v>ST</v>
          </cell>
          <cell r="N399" t="str">
            <v>BIT</v>
          </cell>
          <cell r="O399" t="str">
            <v>SUB</v>
          </cell>
          <cell r="P399">
            <v>11</v>
          </cell>
          <cell r="Q399">
            <v>1954</v>
          </cell>
          <cell r="R399" t="str">
            <v>OP</v>
          </cell>
          <cell r="S399">
            <v>0</v>
          </cell>
          <cell r="T399" t="str">
            <v>N</v>
          </cell>
        </row>
        <row r="400">
          <cell r="A400" t="str">
            <v>KY</v>
          </cell>
          <cell r="B400" t="str">
            <v>McCracken</v>
          </cell>
          <cell r="C400">
            <v>18642</v>
          </cell>
          <cell r="D400" t="str">
            <v>Tennessee Valley Authority</v>
          </cell>
          <cell r="E400">
            <v>1379</v>
          </cell>
          <cell r="F400" t="str">
            <v>Shawnee</v>
          </cell>
          <cell r="G400">
            <v>22</v>
          </cell>
          <cell r="H400" t="str">
            <v>7</v>
          </cell>
          <cell r="I400">
            <v>175</v>
          </cell>
          <cell r="J400">
            <v>134</v>
          </cell>
          <cell r="K400">
            <v>138</v>
          </cell>
          <cell r="M400" t="str">
            <v>ST</v>
          </cell>
          <cell r="N400" t="str">
            <v>BIT</v>
          </cell>
          <cell r="O400" t="str">
            <v>SUB</v>
          </cell>
          <cell r="P400">
            <v>12</v>
          </cell>
          <cell r="Q400">
            <v>1954</v>
          </cell>
          <cell r="R400" t="str">
            <v>OP</v>
          </cell>
          <cell r="S400">
            <v>0</v>
          </cell>
          <cell r="T400" t="str">
            <v>N</v>
          </cell>
        </row>
        <row r="401">
          <cell r="A401" t="str">
            <v>KY</v>
          </cell>
          <cell r="B401" t="str">
            <v>McCracken</v>
          </cell>
          <cell r="C401">
            <v>18642</v>
          </cell>
          <cell r="D401" t="str">
            <v>Tennessee Valley Authority</v>
          </cell>
          <cell r="E401">
            <v>1379</v>
          </cell>
          <cell r="F401" t="str">
            <v>Shawnee</v>
          </cell>
          <cell r="G401">
            <v>22</v>
          </cell>
          <cell r="H401" t="str">
            <v>8</v>
          </cell>
          <cell r="I401">
            <v>175</v>
          </cell>
          <cell r="J401">
            <v>134</v>
          </cell>
          <cell r="K401">
            <v>138</v>
          </cell>
          <cell r="M401" t="str">
            <v>ST</v>
          </cell>
          <cell r="N401" t="str">
            <v>BIT</v>
          </cell>
          <cell r="O401" t="str">
            <v>SUB</v>
          </cell>
          <cell r="P401">
            <v>3</v>
          </cell>
          <cell r="Q401">
            <v>1955</v>
          </cell>
          <cell r="R401" t="str">
            <v>OP</v>
          </cell>
          <cell r="S401">
            <v>0</v>
          </cell>
          <cell r="T401" t="str">
            <v>N</v>
          </cell>
        </row>
        <row r="402">
          <cell r="A402" t="str">
            <v>KY</v>
          </cell>
          <cell r="B402" t="str">
            <v>McCracken</v>
          </cell>
          <cell r="C402">
            <v>18642</v>
          </cell>
          <cell r="D402" t="str">
            <v>Tennessee Valley Authority</v>
          </cell>
          <cell r="E402">
            <v>1379</v>
          </cell>
          <cell r="F402" t="str">
            <v>Shawnee</v>
          </cell>
          <cell r="G402">
            <v>22</v>
          </cell>
          <cell r="H402" t="str">
            <v>9</v>
          </cell>
          <cell r="I402">
            <v>175</v>
          </cell>
          <cell r="J402">
            <v>134</v>
          </cell>
          <cell r="K402">
            <v>138</v>
          </cell>
          <cell r="M402" t="str">
            <v>ST</v>
          </cell>
          <cell r="N402" t="str">
            <v>BIT</v>
          </cell>
          <cell r="O402" t="str">
            <v>SUB</v>
          </cell>
          <cell r="P402">
            <v>7</v>
          </cell>
          <cell r="Q402">
            <v>1955</v>
          </cell>
          <cell r="R402" t="str">
            <v>OP</v>
          </cell>
          <cell r="S402">
            <v>0</v>
          </cell>
          <cell r="T402" t="str">
            <v>N</v>
          </cell>
        </row>
        <row r="403">
          <cell r="A403" t="str">
            <v>KY</v>
          </cell>
          <cell r="B403" t="str">
            <v>McCracken</v>
          </cell>
          <cell r="C403">
            <v>18642</v>
          </cell>
          <cell r="D403" t="str">
            <v>Tennessee Valley Authority</v>
          </cell>
          <cell r="E403">
            <v>1379</v>
          </cell>
          <cell r="F403" t="str">
            <v>Shawnee</v>
          </cell>
          <cell r="G403">
            <v>22</v>
          </cell>
          <cell r="H403" t="str">
            <v>10</v>
          </cell>
          <cell r="I403">
            <v>175</v>
          </cell>
          <cell r="J403">
            <v>124</v>
          </cell>
          <cell r="K403">
            <v>127</v>
          </cell>
          <cell r="M403" t="str">
            <v>ST</v>
          </cell>
          <cell r="N403" t="str">
            <v>BIT</v>
          </cell>
          <cell r="P403">
            <v>10</v>
          </cell>
          <cell r="Q403">
            <v>1956</v>
          </cell>
          <cell r="R403" t="str">
            <v>OP</v>
          </cell>
          <cell r="S403">
            <v>0</v>
          </cell>
          <cell r="T403" t="str">
            <v>N</v>
          </cell>
        </row>
        <row r="404">
          <cell r="A404" t="str">
            <v>KY</v>
          </cell>
          <cell r="B404" t="str">
            <v>Hancock</v>
          </cell>
          <cell r="C404">
            <v>20546</v>
          </cell>
          <cell r="D404" t="str">
            <v>Western Kentucky Energy Corp</v>
          </cell>
          <cell r="E404">
            <v>1381</v>
          </cell>
          <cell r="F404" t="str">
            <v>Kenneth C Coleman</v>
          </cell>
          <cell r="G404">
            <v>22</v>
          </cell>
          <cell r="H404" t="str">
            <v>1</v>
          </cell>
          <cell r="I404">
            <v>174.2</v>
          </cell>
          <cell r="J404">
            <v>150</v>
          </cell>
          <cell r="K404">
            <v>150</v>
          </cell>
          <cell r="M404" t="str">
            <v>ST</v>
          </cell>
          <cell r="N404" t="str">
            <v>BIT</v>
          </cell>
          <cell r="O404" t="str">
            <v>SC</v>
          </cell>
          <cell r="P404">
            <v>9</v>
          </cell>
          <cell r="Q404">
            <v>1969</v>
          </cell>
          <cell r="R404" t="str">
            <v>OP</v>
          </cell>
          <cell r="T404" t="str">
            <v>N</v>
          </cell>
        </row>
        <row r="405">
          <cell r="A405" t="str">
            <v>KY</v>
          </cell>
          <cell r="B405" t="str">
            <v>Hancock</v>
          </cell>
          <cell r="C405">
            <v>20546</v>
          </cell>
          <cell r="D405" t="str">
            <v>Western Kentucky Energy Corp</v>
          </cell>
          <cell r="E405">
            <v>1381</v>
          </cell>
          <cell r="F405" t="str">
            <v>Kenneth C Coleman</v>
          </cell>
          <cell r="G405">
            <v>22</v>
          </cell>
          <cell r="H405" t="str">
            <v>2</v>
          </cell>
          <cell r="I405">
            <v>174.2</v>
          </cell>
          <cell r="J405">
            <v>150</v>
          </cell>
          <cell r="K405">
            <v>150</v>
          </cell>
          <cell r="M405" t="str">
            <v>ST</v>
          </cell>
          <cell r="N405" t="str">
            <v>BIT</v>
          </cell>
          <cell r="O405" t="str">
            <v>SC</v>
          </cell>
          <cell r="P405">
            <v>7</v>
          </cell>
          <cell r="Q405">
            <v>1970</v>
          </cell>
          <cell r="R405" t="str">
            <v>OP</v>
          </cell>
          <cell r="T405" t="str">
            <v>N</v>
          </cell>
        </row>
        <row r="406">
          <cell r="A406" t="str">
            <v>KY</v>
          </cell>
          <cell r="B406" t="str">
            <v>Hancock</v>
          </cell>
          <cell r="C406">
            <v>20546</v>
          </cell>
          <cell r="D406" t="str">
            <v>Western Kentucky Energy Corp</v>
          </cell>
          <cell r="E406">
            <v>1381</v>
          </cell>
          <cell r="F406" t="str">
            <v>Kenneth C Coleman</v>
          </cell>
          <cell r="G406">
            <v>22</v>
          </cell>
          <cell r="H406" t="str">
            <v>3</v>
          </cell>
          <cell r="I406">
            <v>172.8</v>
          </cell>
          <cell r="J406">
            <v>155</v>
          </cell>
          <cell r="K406">
            <v>155</v>
          </cell>
          <cell r="M406" t="str">
            <v>ST</v>
          </cell>
          <cell r="N406" t="str">
            <v>BIT</v>
          </cell>
          <cell r="O406" t="str">
            <v>SC</v>
          </cell>
          <cell r="P406">
            <v>12</v>
          </cell>
          <cell r="Q406">
            <v>1971</v>
          </cell>
          <cell r="R406" t="str">
            <v>OP</v>
          </cell>
          <cell r="T406" t="str">
            <v>N</v>
          </cell>
        </row>
        <row r="407">
          <cell r="A407" t="str">
            <v>KY</v>
          </cell>
          <cell r="B407" t="str">
            <v>Henderson</v>
          </cell>
          <cell r="C407">
            <v>20546</v>
          </cell>
          <cell r="D407" t="str">
            <v>Western Kentucky Energy Corp</v>
          </cell>
          <cell r="E407">
            <v>1382</v>
          </cell>
          <cell r="F407" t="str">
            <v>HMP&amp;L Station Two Henderson</v>
          </cell>
          <cell r="G407">
            <v>22</v>
          </cell>
          <cell r="H407" t="str">
            <v>1</v>
          </cell>
          <cell r="I407">
            <v>180</v>
          </cell>
          <cell r="J407">
            <v>153</v>
          </cell>
          <cell r="K407">
            <v>153</v>
          </cell>
          <cell r="M407" t="str">
            <v>ST</v>
          </cell>
          <cell r="N407" t="str">
            <v>BIT</v>
          </cell>
          <cell r="O407" t="str">
            <v>PC</v>
          </cell>
          <cell r="P407">
            <v>6</v>
          </cell>
          <cell r="Q407">
            <v>1973</v>
          </cell>
          <cell r="R407" t="str">
            <v>OP</v>
          </cell>
          <cell r="T407" t="str">
            <v>N</v>
          </cell>
        </row>
        <row r="408">
          <cell r="A408" t="str">
            <v>KY</v>
          </cell>
          <cell r="B408" t="str">
            <v>Henderson</v>
          </cell>
          <cell r="C408">
            <v>20546</v>
          </cell>
          <cell r="D408" t="str">
            <v>Western Kentucky Energy Corp</v>
          </cell>
          <cell r="E408">
            <v>1382</v>
          </cell>
          <cell r="F408" t="str">
            <v>HMP&amp;L Station Two Henderson</v>
          </cell>
          <cell r="G408">
            <v>22</v>
          </cell>
          <cell r="H408" t="str">
            <v>2</v>
          </cell>
          <cell r="I408">
            <v>185</v>
          </cell>
          <cell r="J408">
            <v>159</v>
          </cell>
          <cell r="K408">
            <v>159</v>
          </cell>
          <cell r="M408" t="str">
            <v>ST</v>
          </cell>
          <cell r="N408" t="str">
            <v>BIT</v>
          </cell>
          <cell r="O408" t="str">
            <v>PC</v>
          </cell>
          <cell r="P408">
            <v>4</v>
          </cell>
          <cell r="Q408">
            <v>1974</v>
          </cell>
          <cell r="R408" t="str">
            <v>OP</v>
          </cell>
          <cell r="T408" t="str">
            <v>N</v>
          </cell>
        </row>
        <row r="409">
          <cell r="A409" t="str">
            <v>KY</v>
          </cell>
          <cell r="B409" t="str">
            <v>Webster</v>
          </cell>
          <cell r="C409">
            <v>20546</v>
          </cell>
          <cell r="D409" t="str">
            <v>Western Kentucky Energy Corp</v>
          </cell>
          <cell r="E409">
            <v>1383</v>
          </cell>
          <cell r="F409" t="str">
            <v>Robert A Reid</v>
          </cell>
          <cell r="G409">
            <v>22</v>
          </cell>
          <cell r="H409" t="str">
            <v>1</v>
          </cell>
          <cell r="I409">
            <v>96</v>
          </cell>
          <cell r="J409">
            <v>65</v>
          </cell>
          <cell r="K409">
            <v>65</v>
          </cell>
          <cell r="M409" t="str">
            <v>ST</v>
          </cell>
          <cell r="N409" t="str">
            <v>BIT</v>
          </cell>
          <cell r="O409" t="str">
            <v>SC</v>
          </cell>
          <cell r="P409">
            <v>1</v>
          </cell>
          <cell r="Q409">
            <v>1966</v>
          </cell>
          <cell r="R409" t="str">
            <v>OP</v>
          </cell>
          <cell r="T409" t="str">
            <v>N</v>
          </cell>
        </row>
        <row r="410">
          <cell r="A410" t="str">
            <v>KY</v>
          </cell>
          <cell r="B410" t="str">
            <v>Webster</v>
          </cell>
          <cell r="C410">
            <v>20546</v>
          </cell>
          <cell r="D410" t="str">
            <v>Western Kentucky Energy Corp</v>
          </cell>
          <cell r="E410">
            <v>6639</v>
          </cell>
          <cell r="F410" t="str">
            <v>R D Green</v>
          </cell>
          <cell r="G410">
            <v>22</v>
          </cell>
          <cell r="H410" t="str">
            <v>1</v>
          </cell>
          <cell r="I410">
            <v>264</v>
          </cell>
          <cell r="J410">
            <v>231</v>
          </cell>
          <cell r="K410">
            <v>231</v>
          </cell>
          <cell r="M410" t="str">
            <v>ST</v>
          </cell>
          <cell r="N410" t="str">
            <v>BIT</v>
          </cell>
          <cell r="O410" t="str">
            <v>PC</v>
          </cell>
          <cell r="P410">
            <v>12</v>
          </cell>
          <cell r="Q410">
            <v>1979</v>
          </cell>
          <cell r="R410" t="str">
            <v>OP</v>
          </cell>
          <cell r="T410" t="str">
            <v>N</v>
          </cell>
        </row>
        <row r="411">
          <cell r="A411" t="str">
            <v>KY</v>
          </cell>
          <cell r="B411" t="str">
            <v>Webster</v>
          </cell>
          <cell r="C411">
            <v>20546</v>
          </cell>
          <cell r="D411" t="str">
            <v>Western Kentucky Energy Corp</v>
          </cell>
          <cell r="E411">
            <v>6639</v>
          </cell>
          <cell r="F411" t="str">
            <v>R D Green</v>
          </cell>
          <cell r="G411">
            <v>22</v>
          </cell>
          <cell r="H411" t="str">
            <v>2</v>
          </cell>
          <cell r="I411">
            <v>264</v>
          </cell>
          <cell r="J411">
            <v>233</v>
          </cell>
          <cell r="K411">
            <v>233</v>
          </cell>
          <cell r="M411" t="str">
            <v>ST</v>
          </cell>
          <cell r="N411" t="str">
            <v>BIT</v>
          </cell>
          <cell r="O411" t="str">
            <v>PC</v>
          </cell>
          <cell r="P411">
            <v>1</v>
          </cell>
          <cell r="Q411">
            <v>1981</v>
          </cell>
          <cell r="R411" t="str">
            <v>OP</v>
          </cell>
          <cell r="T411" t="str">
            <v>N</v>
          </cell>
        </row>
        <row r="412">
          <cell r="A412" t="str">
            <v>KY</v>
          </cell>
          <cell r="B412" t="str">
            <v>Ohio</v>
          </cell>
          <cell r="C412">
            <v>20546</v>
          </cell>
          <cell r="D412" t="str">
            <v>Western Kentucky Energy Corp</v>
          </cell>
          <cell r="E412">
            <v>6823</v>
          </cell>
          <cell r="F412" t="str">
            <v>D B Wilson</v>
          </cell>
          <cell r="G412">
            <v>22</v>
          </cell>
          <cell r="H412" t="str">
            <v>1</v>
          </cell>
          <cell r="I412">
            <v>440</v>
          </cell>
          <cell r="J412">
            <v>420</v>
          </cell>
          <cell r="K412">
            <v>420</v>
          </cell>
          <cell r="M412" t="str">
            <v>ST</v>
          </cell>
          <cell r="N412" t="str">
            <v>BIT</v>
          </cell>
          <cell r="O412" t="str">
            <v>PC</v>
          </cell>
          <cell r="P412">
            <v>9</v>
          </cell>
          <cell r="Q412">
            <v>1984</v>
          </cell>
          <cell r="R412" t="str">
            <v>OP</v>
          </cell>
          <cell r="T412" t="str">
            <v>N</v>
          </cell>
        </row>
        <row r="413">
          <cell r="A413" t="str">
            <v>KY</v>
          </cell>
          <cell r="B413" t="str">
            <v>Lawrence</v>
          </cell>
          <cell r="C413">
            <v>22053</v>
          </cell>
          <cell r="D413" t="str">
            <v>Kentucky Power Co</v>
          </cell>
          <cell r="E413">
            <v>1353</v>
          </cell>
          <cell r="F413" t="str">
            <v>Big Sandy</v>
          </cell>
          <cell r="G413">
            <v>22</v>
          </cell>
          <cell r="H413" t="str">
            <v>1</v>
          </cell>
          <cell r="I413">
            <v>280.5</v>
          </cell>
          <cell r="J413">
            <v>260</v>
          </cell>
          <cell r="K413">
            <v>260</v>
          </cell>
          <cell r="M413" t="str">
            <v>ST</v>
          </cell>
          <cell r="N413" t="str">
            <v>BIT</v>
          </cell>
          <cell r="P413">
            <v>1</v>
          </cell>
          <cell r="Q413">
            <v>1963</v>
          </cell>
          <cell r="R413" t="str">
            <v>OP</v>
          </cell>
          <cell r="S413">
            <v>0</v>
          </cell>
          <cell r="T413" t="str">
            <v>N</v>
          </cell>
        </row>
        <row r="414">
          <cell r="A414" t="str">
            <v>KY</v>
          </cell>
          <cell r="B414" t="str">
            <v>Lawrence</v>
          </cell>
          <cell r="C414">
            <v>22053</v>
          </cell>
          <cell r="D414" t="str">
            <v>Kentucky Power Co</v>
          </cell>
          <cell r="E414">
            <v>1353</v>
          </cell>
          <cell r="F414" t="str">
            <v>Big Sandy</v>
          </cell>
          <cell r="G414">
            <v>22</v>
          </cell>
          <cell r="H414" t="str">
            <v>2</v>
          </cell>
          <cell r="I414">
            <v>816.3</v>
          </cell>
          <cell r="J414">
            <v>800</v>
          </cell>
          <cell r="K414">
            <v>800</v>
          </cell>
          <cell r="M414" t="str">
            <v>ST</v>
          </cell>
          <cell r="N414" t="str">
            <v>BIT</v>
          </cell>
          <cell r="P414">
            <v>10</v>
          </cell>
          <cell r="Q414">
            <v>1969</v>
          </cell>
          <cell r="R414" t="str">
            <v>OP</v>
          </cell>
          <cell r="S414">
            <v>0</v>
          </cell>
          <cell r="T414" t="str">
            <v>N</v>
          </cell>
        </row>
        <row r="415">
          <cell r="A415" t="str">
            <v>MA</v>
          </cell>
          <cell r="B415" t="str">
            <v>Worcester</v>
          </cell>
          <cell r="C415">
            <v>16544</v>
          </cell>
          <cell r="D415" t="str">
            <v>Saint - Gobain Abrasives Inc</v>
          </cell>
          <cell r="E415">
            <v>50041</v>
          </cell>
          <cell r="F415" t="str">
            <v>Norton Powerhouse</v>
          </cell>
          <cell r="G415">
            <v>327</v>
          </cell>
          <cell r="H415" t="str">
            <v>GEN1</v>
          </cell>
          <cell r="I415">
            <v>2.5</v>
          </cell>
          <cell r="J415">
            <v>2.5</v>
          </cell>
          <cell r="K415">
            <v>2.5</v>
          </cell>
          <cell r="M415" t="str">
            <v>ST</v>
          </cell>
          <cell r="N415" t="str">
            <v>BIT</v>
          </cell>
          <cell r="O415" t="str">
            <v>NG</v>
          </cell>
          <cell r="P415">
            <v>1</v>
          </cell>
          <cell r="Q415">
            <v>1939</v>
          </cell>
          <cell r="R415" t="str">
            <v>OP</v>
          </cell>
          <cell r="S415">
            <v>0</v>
          </cell>
          <cell r="T415" t="str">
            <v>Y</v>
          </cell>
        </row>
        <row r="416">
          <cell r="A416" t="str">
            <v>MA</v>
          </cell>
          <cell r="B416" t="str">
            <v>Worcester</v>
          </cell>
          <cell r="C416">
            <v>16544</v>
          </cell>
          <cell r="D416" t="str">
            <v>Saint - Gobain Abrasives Inc</v>
          </cell>
          <cell r="E416">
            <v>50041</v>
          </cell>
          <cell r="F416" t="str">
            <v>Norton Powerhouse</v>
          </cell>
          <cell r="G416">
            <v>327</v>
          </cell>
          <cell r="H416" t="str">
            <v>GEN2</v>
          </cell>
          <cell r="I416">
            <v>3.1</v>
          </cell>
          <cell r="J416">
            <v>3.1</v>
          </cell>
          <cell r="K416">
            <v>3.1</v>
          </cell>
          <cell r="M416" t="str">
            <v>ST</v>
          </cell>
          <cell r="N416" t="str">
            <v>BIT</v>
          </cell>
          <cell r="O416" t="str">
            <v>NG</v>
          </cell>
          <cell r="P416">
            <v>1</v>
          </cell>
          <cell r="Q416">
            <v>1954</v>
          </cell>
          <cell r="R416" t="str">
            <v>OP</v>
          </cell>
          <cell r="S416">
            <v>0</v>
          </cell>
          <cell r="T416" t="str">
            <v>Y</v>
          </cell>
        </row>
        <row r="417">
          <cell r="A417" t="str">
            <v>MA</v>
          </cell>
          <cell r="B417" t="str">
            <v>Hampden</v>
          </cell>
          <cell r="C417">
            <v>29868</v>
          </cell>
          <cell r="D417" t="str">
            <v>Northeast Generation Services Company</v>
          </cell>
          <cell r="E417">
            <v>1606</v>
          </cell>
          <cell r="F417" t="str">
            <v>Mount Tom</v>
          </cell>
          <cell r="G417">
            <v>22</v>
          </cell>
          <cell r="H417" t="str">
            <v>1</v>
          </cell>
          <cell r="I417">
            <v>136</v>
          </cell>
          <cell r="J417">
            <v>143.62</v>
          </cell>
          <cell r="K417">
            <v>145.74</v>
          </cell>
          <cell r="M417" t="str">
            <v>ST</v>
          </cell>
          <cell r="N417" t="str">
            <v>BIT</v>
          </cell>
          <cell r="O417" t="str">
            <v>RFO</v>
          </cell>
          <cell r="P417">
            <v>88</v>
          </cell>
          <cell r="Q417">
            <v>1960</v>
          </cell>
          <cell r="R417" t="str">
            <v>OP</v>
          </cell>
          <cell r="S417">
            <v>0</v>
          </cell>
          <cell r="T417" t="str">
            <v>Y</v>
          </cell>
        </row>
        <row r="418">
          <cell r="A418" t="str">
            <v>MA</v>
          </cell>
          <cell r="B418" t="str">
            <v>Bristol</v>
          </cell>
          <cell r="C418">
            <v>29878</v>
          </cell>
          <cell r="D418" t="str">
            <v>Somerset Power LLC</v>
          </cell>
          <cell r="E418">
            <v>1613</v>
          </cell>
          <cell r="F418" t="str">
            <v>Somerset Station</v>
          </cell>
          <cell r="G418">
            <v>22</v>
          </cell>
          <cell r="H418" t="str">
            <v>5</v>
          </cell>
          <cell r="I418">
            <v>74</v>
          </cell>
          <cell r="J418">
            <v>70</v>
          </cell>
          <cell r="K418">
            <v>72</v>
          </cell>
          <cell r="M418" t="str">
            <v>ST</v>
          </cell>
          <cell r="N418" t="str">
            <v>BIT</v>
          </cell>
          <cell r="O418" t="str">
            <v>RFO</v>
          </cell>
          <cell r="P418">
            <v>7</v>
          </cell>
          <cell r="Q418">
            <v>1951</v>
          </cell>
          <cell r="R418" t="str">
            <v>OS</v>
          </cell>
          <cell r="T418" t="str">
            <v>Y</v>
          </cell>
        </row>
        <row r="419">
          <cell r="A419" t="str">
            <v>MA</v>
          </cell>
          <cell r="B419" t="str">
            <v>Bristol</v>
          </cell>
          <cell r="C419">
            <v>29878</v>
          </cell>
          <cell r="D419" t="str">
            <v>Somerset Power LLC</v>
          </cell>
          <cell r="E419">
            <v>1613</v>
          </cell>
          <cell r="F419" t="str">
            <v>Somerset Station</v>
          </cell>
          <cell r="G419">
            <v>22</v>
          </cell>
          <cell r="H419" t="str">
            <v>6</v>
          </cell>
          <cell r="I419">
            <v>100</v>
          </cell>
          <cell r="J419">
            <v>109.1</v>
          </cell>
          <cell r="K419">
            <v>108.5</v>
          </cell>
          <cell r="M419" t="str">
            <v>ST</v>
          </cell>
          <cell r="N419" t="str">
            <v>BIT</v>
          </cell>
          <cell r="O419" t="str">
            <v>RFO</v>
          </cell>
          <cell r="P419">
            <v>7</v>
          </cell>
          <cell r="Q419">
            <v>1959</v>
          </cell>
          <cell r="R419" t="str">
            <v>OP</v>
          </cell>
          <cell r="T419" t="str">
            <v>Y</v>
          </cell>
        </row>
        <row r="420">
          <cell r="A420" t="str">
            <v>MA</v>
          </cell>
          <cell r="B420" t="str">
            <v>Hampden</v>
          </cell>
          <cell r="C420">
            <v>39878</v>
          </cell>
          <cell r="D420" t="str">
            <v>Solutia Inc-Indian</v>
          </cell>
          <cell r="E420">
            <v>10417</v>
          </cell>
          <cell r="F420" t="str">
            <v>Indian Orchard Plant 1</v>
          </cell>
          <cell r="G420">
            <v>325211</v>
          </cell>
          <cell r="H420" t="str">
            <v>TG</v>
          </cell>
          <cell r="I420">
            <v>5.7</v>
          </cell>
          <cell r="J420">
            <v>3</v>
          </cell>
          <cell r="K420">
            <v>5</v>
          </cell>
          <cell r="M420" t="str">
            <v>ST</v>
          </cell>
          <cell r="N420" t="str">
            <v>BIT</v>
          </cell>
          <cell r="O420" t="str">
            <v>PUR</v>
          </cell>
          <cell r="P420">
            <v>5</v>
          </cell>
          <cell r="Q420">
            <v>1985</v>
          </cell>
          <cell r="R420" t="str">
            <v>OP</v>
          </cell>
          <cell r="T420" t="str">
            <v>Y</v>
          </cell>
        </row>
        <row r="421">
          <cell r="A421" t="str">
            <v>MA</v>
          </cell>
          <cell r="B421" t="str">
            <v>Bristol</v>
          </cell>
          <cell r="C421">
            <v>50018</v>
          </cell>
          <cell r="D421" t="str">
            <v>Dominion Energy New England, LLC</v>
          </cell>
          <cell r="E421">
            <v>1619</v>
          </cell>
          <cell r="F421" t="str">
            <v>Brayton Point</v>
          </cell>
          <cell r="G421">
            <v>22</v>
          </cell>
          <cell r="H421" t="str">
            <v>1</v>
          </cell>
          <cell r="I421">
            <v>241</v>
          </cell>
          <cell r="J421">
            <v>243.46</v>
          </cell>
          <cell r="K421">
            <v>252.79</v>
          </cell>
          <cell r="M421" t="str">
            <v>ST</v>
          </cell>
          <cell r="N421" t="str">
            <v>BIT</v>
          </cell>
          <cell r="O421" t="str">
            <v>NG</v>
          </cell>
          <cell r="P421">
            <v>8</v>
          </cell>
          <cell r="Q421">
            <v>1963</v>
          </cell>
          <cell r="R421" t="str">
            <v>OP</v>
          </cell>
          <cell r="S421">
            <v>0</v>
          </cell>
          <cell r="T421" t="str">
            <v>N</v>
          </cell>
        </row>
        <row r="422">
          <cell r="A422" t="str">
            <v>MA</v>
          </cell>
          <cell r="B422" t="str">
            <v>Bristol</v>
          </cell>
          <cell r="C422">
            <v>50018</v>
          </cell>
          <cell r="D422" t="str">
            <v>Dominion Energy New England, LLC</v>
          </cell>
          <cell r="E422">
            <v>1619</v>
          </cell>
          <cell r="F422" t="str">
            <v>Brayton Point</v>
          </cell>
          <cell r="G422">
            <v>22</v>
          </cell>
          <cell r="H422" t="str">
            <v>2</v>
          </cell>
          <cell r="I422">
            <v>241</v>
          </cell>
          <cell r="J422">
            <v>244</v>
          </cell>
          <cell r="K422">
            <v>249.33</v>
          </cell>
          <cell r="M422" t="str">
            <v>ST</v>
          </cell>
          <cell r="N422" t="str">
            <v>BIT</v>
          </cell>
          <cell r="O422" t="str">
            <v>NG</v>
          </cell>
          <cell r="P422">
            <v>7</v>
          </cell>
          <cell r="Q422">
            <v>1964</v>
          </cell>
          <cell r="R422" t="str">
            <v>OP</v>
          </cell>
          <cell r="S422">
            <v>0</v>
          </cell>
          <cell r="T422" t="str">
            <v>N</v>
          </cell>
        </row>
        <row r="423">
          <cell r="A423" t="str">
            <v>MA</v>
          </cell>
          <cell r="B423" t="str">
            <v>Bristol</v>
          </cell>
          <cell r="C423">
            <v>50018</v>
          </cell>
          <cell r="D423" t="str">
            <v>Dominion Energy New England, LLC</v>
          </cell>
          <cell r="E423">
            <v>1619</v>
          </cell>
          <cell r="F423" t="str">
            <v>Brayton Point</v>
          </cell>
          <cell r="G423">
            <v>22</v>
          </cell>
          <cell r="H423" t="str">
            <v>3</v>
          </cell>
          <cell r="I423">
            <v>642.6</v>
          </cell>
          <cell r="J423">
            <v>612</v>
          </cell>
          <cell r="K423">
            <v>633</v>
          </cell>
          <cell r="M423" t="str">
            <v>ST</v>
          </cell>
          <cell r="N423" t="str">
            <v>BIT</v>
          </cell>
          <cell r="O423" t="str">
            <v>NG</v>
          </cell>
          <cell r="P423">
            <v>8</v>
          </cell>
          <cell r="Q423">
            <v>1958</v>
          </cell>
          <cell r="R423" t="str">
            <v>OP</v>
          </cell>
          <cell r="S423">
            <v>0</v>
          </cell>
          <cell r="T423" t="str">
            <v>N</v>
          </cell>
        </row>
        <row r="424">
          <cell r="A424" t="str">
            <v>MA</v>
          </cell>
          <cell r="B424" t="str">
            <v>Essex</v>
          </cell>
          <cell r="C424">
            <v>50018</v>
          </cell>
          <cell r="D424" t="str">
            <v>Dominion Energy New England, LLC</v>
          </cell>
          <cell r="E424">
            <v>1626</v>
          </cell>
          <cell r="F424" t="str">
            <v>Salem Harbor</v>
          </cell>
          <cell r="G424">
            <v>22</v>
          </cell>
          <cell r="H424" t="str">
            <v>1</v>
          </cell>
          <cell r="I424">
            <v>81.900000000000006</v>
          </cell>
          <cell r="J424">
            <v>81.99</v>
          </cell>
          <cell r="K424">
            <v>83.99</v>
          </cell>
          <cell r="M424" t="str">
            <v>ST</v>
          </cell>
          <cell r="N424" t="str">
            <v>BIT</v>
          </cell>
          <cell r="O424" t="str">
            <v>RFO</v>
          </cell>
          <cell r="P424">
            <v>1</v>
          </cell>
          <cell r="Q424">
            <v>1952</v>
          </cell>
          <cell r="R424" t="str">
            <v>OP</v>
          </cell>
          <cell r="S424">
            <v>0</v>
          </cell>
          <cell r="T424" t="str">
            <v>N</v>
          </cell>
        </row>
        <row r="425">
          <cell r="A425" t="str">
            <v>MA</v>
          </cell>
          <cell r="B425" t="str">
            <v>Essex</v>
          </cell>
          <cell r="C425">
            <v>50018</v>
          </cell>
          <cell r="D425" t="str">
            <v>Dominion Energy New England, LLC</v>
          </cell>
          <cell r="E425">
            <v>1626</v>
          </cell>
          <cell r="F425" t="str">
            <v>Salem Harbor</v>
          </cell>
          <cell r="G425">
            <v>22</v>
          </cell>
          <cell r="H425" t="str">
            <v>2</v>
          </cell>
          <cell r="I425">
            <v>82</v>
          </cell>
          <cell r="J425">
            <v>80</v>
          </cell>
          <cell r="K425">
            <v>80.489999999999995</v>
          </cell>
          <cell r="M425" t="str">
            <v>ST</v>
          </cell>
          <cell r="N425" t="str">
            <v>BIT</v>
          </cell>
          <cell r="O425" t="str">
            <v>RFO</v>
          </cell>
          <cell r="P425">
            <v>9</v>
          </cell>
          <cell r="Q425">
            <v>1952</v>
          </cell>
          <cell r="R425" t="str">
            <v>OP</v>
          </cell>
          <cell r="S425">
            <v>0</v>
          </cell>
          <cell r="T425" t="str">
            <v>N</v>
          </cell>
        </row>
        <row r="426">
          <cell r="A426" t="str">
            <v>MA</v>
          </cell>
          <cell r="B426" t="str">
            <v>Essex</v>
          </cell>
          <cell r="C426">
            <v>50018</v>
          </cell>
          <cell r="D426" t="str">
            <v>Dominion Energy New England, LLC</v>
          </cell>
          <cell r="E426">
            <v>1626</v>
          </cell>
          <cell r="F426" t="str">
            <v>Salem Harbor</v>
          </cell>
          <cell r="G426">
            <v>22</v>
          </cell>
          <cell r="H426" t="str">
            <v>3</v>
          </cell>
          <cell r="I426">
            <v>165.7</v>
          </cell>
          <cell r="J426">
            <v>149.80000000000001</v>
          </cell>
          <cell r="K426">
            <v>149.91</v>
          </cell>
          <cell r="M426" t="str">
            <v>ST</v>
          </cell>
          <cell r="N426" t="str">
            <v>BIT</v>
          </cell>
          <cell r="O426" t="str">
            <v>RFO</v>
          </cell>
          <cell r="P426">
            <v>8</v>
          </cell>
          <cell r="Q426">
            <v>1958</v>
          </cell>
          <cell r="R426" t="str">
            <v>OP</v>
          </cell>
          <cell r="S426">
            <v>0</v>
          </cell>
          <cell r="T426" t="str">
            <v>N</v>
          </cell>
        </row>
        <row r="427">
          <cell r="A427" t="str">
            <v>MD</v>
          </cell>
          <cell r="B427" t="str">
            <v>Allegany</v>
          </cell>
          <cell r="C427">
            <v>35</v>
          </cell>
          <cell r="D427" t="str">
            <v>AES WR Ltd Partnership</v>
          </cell>
          <cell r="E427">
            <v>10678</v>
          </cell>
          <cell r="F427" t="str">
            <v>AES Warrior Run Cogeneration Facility</v>
          </cell>
          <cell r="G427">
            <v>22</v>
          </cell>
          <cell r="H427" t="str">
            <v>GEN1</v>
          </cell>
          <cell r="I427">
            <v>229</v>
          </cell>
          <cell r="J427">
            <v>180</v>
          </cell>
          <cell r="K427">
            <v>180</v>
          </cell>
          <cell r="M427" t="str">
            <v>ST</v>
          </cell>
          <cell r="N427" t="str">
            <v>BIT</v>
          </cell>
          <cell r="O427" t="str">
            <v>DFO</v>
          </cell>
          <cell r="P427">
            <v>8</v>
          </cell>
          <cell r="Q427">
            <v>1999</v>
          </cell>
          <cell r="R427" t="str">
            <v>OP</v>
          </cell>
          <cell r="S427">
            <v>0</v>
          </cell>
          <cell r="T427" t="str">
            <v>Y</v>
          </cell>
        </row>
        <row r="428">
          <cell r="A428" t="str">
            <v>MD</v>
          </cell>
          <cell r="B428" t="str">
            <v>Anne Arundel</v>
          </cell>
          <cell r="C428">
            <v>4161</v>
          </cell>
          <cell r="D428" t="str">
            <v>Constellation Power Source Gen</v>
          </cell>
          <cell r="E428">
            <v>602</v>
          </cell>
          <cell r="F428" t="str">
            <v>Brandon Shores</v>
          </cell>
          <cell r="G428">
            <v>22</v>
          </cell>
          <cell r="H428" t="str">
            <v>1</v>
          </cell>
          <cell r="I428">
            <v>685</v>
          </cell>
          <cell r="J428">
            <v>643</v>
          </cell>
          <cell r="K428">
            <v>652</v>
          </cell>
          <cell r="M428" t="str">
            <v>ST</v>
          </cell>
          <cell r="N428" t="str">
            <v>BIT</v>
          </cell>
          <cell r="O428" t="str">
            <v>DFO</v>
          </cell>
          <cell r="P428">
            <v>5</v>
          </cell>
          <cell r="Q428">
            <v>1984</v>
          </cell>
          <cell r="R428" t="str">
            <v>OP</v>
          </cell>
          <cell r="T428" t="str">
            <v>Y</v>
          </cell>
        </row>
        <row r="429">
          <cell r="A429" t="str">
            <v>MD</v>
          </cell>
          <cell r="B429" t="str">
            <v>Anne Arundel</v>
          </cell>
          <cell r="C429">
            <v>4161</v>
          </cell>
          <cell r="D429" t="str">
            <v>Constellation Power Source Gen</v>
          </cell>
          <cell r="E429">
            <v>602</v>
          </cell>
          <cell r="F429" t="str">
            <v>Brandon Shores</v>
          </cell>
          <cell r="G429">
            <v>22</v>
          </cell>
          <cell r="H429" t="str">
            <v>2</v>
          </cell>
          <cell r="I429">
            <v>685</v>
          </cell>
          <cell r="J429">
            <v>643</v>
          </cell>
          <cell r="K429">
            <v>652</v>
          </cell>
          <cell r="M429" t="str">
            <v>ST</v>
          </cell>
          <cell r="N429" t="str">
            <v>BIT</v>
          </cell>
          <cell r="O429" t="str">
            <v>DFO</v>
          </cell>
          <cell r="P429">
            <v>5</v>
          </cell>
          <cell r="Q429">
            <v>1991</v>
          </cell>
          <cell r="R429" t="str">
            <v>OP</v>
          </cell>
          <cell r="T429" t="str">
            <v>Y</v>
          </cell>
        </row>
        <row r="430">
          <cell r="A430" t="str">
            <v>MD</v>
          </cell>
          <cell r="B430" t="str">
            <v>Baltimore</v>
          </cell>
          <cell r="C430">
            <v>4161</v>
          </cell>
          <cell r="D430" t="str">
            <v>Constellation Power Source Gen</v>
          </cell>
          <cell r="E430">
            <v>1552</v>
          </cell>
          <cell r="F430" t="str">
            <v>C P Crane</v>
          </cell>
          <cell r="G430">
            <v>22</v>
          </cell>
          <cell r="H430" t="str">
            <v>1</v>
          </cell>
          <cell r="I430">
            <v>190.4</v>
          </cell>
          <cell r="J430">
            <v>190</v>
          </cell>
          <cell r="K430">
            <v>190</v>
          </cell>
          <cell r="M430" t="str">
            <v>ST</v>
          </cell>
          <cell r="N430" t="str">
            <v>BIT</v>
          </cell>
          <cell r="O430" t="str">
            <v>NG</v>
          </cell>
          <cell r="P430">
            <v>7</v>
          </cell>
          <cell r="Q430">
            <v>1961</v>
          </cell>
          <cell r="R430" t="str">
            <v>OP</v>
          </cell>
          <cell r="T430" t="str">
            <v>Y</v>
          </cell>
        </row>
        <row r="431">
          <cell r="A431" t="str">
            <v>MD</v>
          </cell>
          <cell r="B431" t="str">
            <v>Baltimore</v>
          </cell>
          <cell r="C431">
            <v>4161</v>
          </cell>
          <cell r="D431" t="str">
            <v>Constellation Power Source Gen</v>
          </cell>
          <cell r="E431">
            <v>1552</v>
          </cell>
          <cell r="F431" t="str">
            <v>C P Crane</v>
          </cell>
          <cell r="G431">
            <v>22</v>
          </cell>
          <cell r="H431" t="str">
            <v>2</v>
          </cell>
          <cell r="I431">
            <v>209.4</v>
          </cell>
          <cell r="J431">
            <v>195</v>
          </cell>
          <cell r="K431">
            <v>195</v>
          </cell>
          <cell r="M431" t="str">
            <v>ST</v>
          </cell>
          <cell r="N431" t="str">
            <v>BIT</v>
          </cell>
          <cell r="O431" t="str">
            <v>NG</v>
          </cell>
          <cell r="P431">
            <v>2</v>
          </cell>
          <cell r="Q431">
            <v>1963</v>
          </cell>
          <cell r="R431" t="str">
            <v>OP</v>
          </cell>
          <cell r="T431" t="str">
            <v>Y</v>
          </cell>
        </row>
        <row r="432">
          <cell r="A432" t="str">
            <v>MD</v>
          </cell>
          <cell r="B432" t="str">
            <v>Anne Arundel</v>
          </cell>
          <cell r="C432">
            <v>4161</v>
          </cell>
          <cell r="D432" t="str">
            <v>Constellation Power Source Gen</v>
          </cell>
          <cell r="E432">
            <v>1554</v>
          </cell>
          <cell r="F432" t="str">
            <v>Herbert A Wagner</v>
          </cell>
          <cell r="G432">
            <v>22</v>
          </cell>
          <cell r="H432" t="str">
            <v>2</v>
          </cell>
          <cell r="I432">
            <v>136</v>
          </cell>
          <cell r="J432">
            <v>135</v>
          </cell>
          <cell r="K432">
            <v>135</v>
          </cell>
          <cell r="M432" t="str">
            <v>ST</v>
          </cell>
          <cell r="N432" t="str">
            <v>BIT</v>
          </cell>
          <cell r="O432" t="str">
            <v>NG</v>
          </cell>
          <cell r="P432">
            <v>1</v>
          </cell>
          <cell r="Q432">
            <v>1959</v>
          </cell>
          <cell r="R432" t="str">
            <v>OP</v>
          </cell>
          <cell r="T432" t="str">
            <v>Y</v>
          </cell>
        </row>
        <row r="433">
          <cell r="A433" t="str">
            <v>MD</v>
          </cell>
          <cell r="B433" t="str">
            <v>Anne Arundel</v>
          </cell>
          <cell r="C433">
            <v>4161</v>
          </cell>
          <cell r="D433" t="str">
            <v>Constellation Power Source Gen</v>
          </cell>
          <cell r="E433">
            <v>1554</v>
          </cell>
          <cell r="F433" t="str">
            <v>Herbert A Wagner</v>
          </cell>
          <cell r="G433">
            <v>22</v>
          </cell>
          <cell r="H433" t="str">
            <v>3</v>
          </cell>
          <cell r="I433">
            <v>359</v>
          </cell>
          <cell r="J433">
            <v>324</v>
          </cell>
          <cell r="K433">
            <v>332</v>
          </cell>
          <cell r="M433" t="str">
            <v>ST</v>
          </cell>
          <cell r="N433" t="str">
            <v>BIT</v>
          </cell>
          <cell r="O433" t="str">
            <v>NG</v>
          </cell>
          <cell r="P433">
            <v>8</v>
          </cell>
          <cell r="Q433">
            <v>1966</v>
          </cell>
          <cell r="R433" t="str">
            <v>OP</v>
          </cell>
          <cell r="T433" t="str">
            <v>Y</v>
          </cell>
        </row>
        <row r="434">
          <cell r="A434" t="str">
            <v>MD</v>
          </cell>
          <cell r="B434" t="str">
            <v>Prince Georges</v>
          </cell>
          <cell r="C434">
            <v>12628</v>
          </cell>
          <cell r="D434" t="str">
            <v>Mirant Chalk Point LLC</v>
          </cell>
          <cell r="E434">
            <v>1571</v>
          </cell>
          <cell r="F434" t="str">
            <v>Chalk Point LLC</v>
          </cell>
          <cell r="G434">
            <v>22</v>
          </cell>
          <cell r="H434" t="str">
            <v>ST1</v>
          </cell>
          <cell r="I434">
            <v>364</v>
          </cell>
          <cell r="J434">
            <v>341</v>
          </cell>
          <cell r="K434">
            <v>341</v>
          </cell>
          <cell r="M434" t="str">
            <v>ST</v>
          </cell>
          <cell r="N434" t="str">
            <v>BIT</v>
          </cell>
          <cell r="O434" t="str">
            <v>DFO</v>
          </cell>
          <cell r="P434">
            <v>8</v>
          </cell>
          <cell r="Q434">
            <v>1964</v>
          </cell>
          <cell r="R434" t="str">
            <v>OP</v>
          </cell>
          <cell r="S434">
            <v>0</v>
          </cell>
          <cell r="T434" t="str">
            <v>Y</v>
          </cell>
        </row>
        <row r="435">
          <cell r="A435" t="str">
            <v>MD</v>
          </cell>
          <cell r="B435" t="str">
            <v>Prince Georges</v>
          </cell>
          <cell r="C435">
            <v>12628</v>
          </cell>
          <cell r="D435" t="str">
            <v>Mirant Chalk Point LLC</v>
          </cell>
          <cell r="E435">
            <v>1571</v>
          </cell>
          <cell r="F435" t="str">
            <v>Chalk Point LLC</v>
          </cell>
          <cell r="G435">
            <v>22</v>
          </cell>
          <cell r="H435" t="str">
            <v>ST2</v>
          </cell>
          <cell r="I435">
            <v>364</v>
          </cell>
          <cell r="J435">
            <v>342</v>
          </cell>
          <cell r="K435">
            <v>343</v>
          </cell>
          <cell r="M435" t="str">
            <v>ST</v>
          </cell>
          <cell r="N435" t="str">
            <v>BIT</v>
          </cell>
          <cell r="O435" t="str">
            <v>DFO</v>
          </cell>
          <cell r="P435">
            <v>3</v>
          </cell>
          <cell r="Q435">
            <v>1965</v>
          </cell>
          <cell r="R435" t="str">
            <v>OP</v>
          </cell>
          <cell r="S435">
            <v>0</v>
          </cell>
          <cell r="T435" t="str">
            <v>Y</v>
          </cell>
        </row>
        <row r="436">
          <cell r="A436" t="str">
            <v>MD</v>
          </cell>
          <cell r="B436" t="str">
            <v>Montgomery</v>
          </cell>
          <cell r="C436">
            <v>12653</v>
          </cell>
          <cell r="D436" t="str">
            <v>Mirant Mid-Atlantic LLC</v>
          </cell>
          <cell r="E436">
            <v>1572</v>
          </cell>
          <cell r="F436" t="str">
            <v>Dickerson</v>
          </cell>
          <cell r="G436">
            <v>22</v>
          </cell>
          <cell r="H436" t="str">
            <v>2</v>
          </cell>
          <cell r="I436">
            <v>196</v>
          </cell>
          <cell r="J436">
            <v>182</v>
          </cell>
          <cell r="K436">
            <v>182</v>
          </cell>
          <cell r="M436" t="str">
            <v>ST</v>
          </cell>
          <cell r="N436" t="str">
            <v>BIT</v>
          </cell>
          <cell r="O436" t="str">
            <v>DFO</v>
          </cell>
          <cell r="P436">
            <v>4</v>
          </cell>
          <cell r="Q436">
            <v>1960</v>
          </cell>
          <cell r="R436" t="str">
            <v>OP</v>
          </cell>
          <cell r="S436">
            <v>0</v>
          </cell>
          <cell r="T436" t="str">
            <v>Y</v>
          </cell>
        </row>
        <row r="437">
          <cell r="A437" t="str">
            <v>MD</v>
          </cell>
          <cell r="B437" t="str">
            <v>Montgomery</v>
          </cell>
          <cell r="C437">
            <v>12653</v>
          </cell>
          <cell r="D437" t="str">
            <v>Mirant Mid-Atlantic LLC</v>
          </cell>
          <cell r="E437">
            <v>1572</v>
          </cell>
          <cell r="F437" t="str">
            <v>Dickerson</v>
          </cell>
          <cell r="G437">
            <v>22</v>
          </cell>
          <cell r="H437" t="str">
            <v>3</v>
          </cell>
          <cell r="I437">
            <v>196</v>
          </cell>
          <cell r="J437">
            <v>182</v>
          </cell>
          <cell r="K437">
            <v>182</v>
          </cell>
          <cell r="M437" t="str">
            <v>ST</v>
          </cell>
          <cell r="N437" t="str">
            <v>BIT</v>
          </cell>
          <cell r="O437" t="str">
            <v>DFO</v>
          </cell>
          <cell r="P437">
            <v>3</v>
          </cell>
          <cell r="Q437">
            <v>1962</v>
          </cell>
          <cell r="R437" t="str">
            <v>OP</v>
          </cell>
          <cell r="S437">
            <v>0</v>
          </cell>
          <cell r="T437" t="str">
            <v>Y</v>
          </cell>
        </row>
        <row r="438">
          <cell r="A438" t="str">
            <v>MD</v>
          </cell>
          <cell r="B438" t="str">
            <v>Montgomery</v>
          </cell>
          <cell r="C438">
            <v>12653</v>
          </cell>
          <cell r="D438" t="str">
            <v>Mirant Mid-Atlantic LLC</v>
          </cell>
          <cell r="E438">
            <v>1572</v>
          </cell>
          <cell r="F438" t="str">
            <v>Dickerson</v>
          </cell>
          <cell r="G438">
            <v>22</v>
          </cell>
          <cell r="H438" t="str">
            <v>ST1</v>
          </cell>
          <cell r="I438">
            <v>196</v>
          </cell>
          <cell r="J438">
            <v>182</v>
          </cell>
          <cell r="K438">
            <v>182</v>
          </cell>
          <cell r="M438" t="str">
            <v>ST</v>
          </cell>
          <cell r="N438" t="str">
            <v>BIT</v>
          </cell>
          <cell r="O438" t="str">
            <v>DFO</v>
          </cell>
          <cell r="P438">
            <v>6</v>
          </cell>
          <cell r="Q438">
            <v>1959</v>
          </cell>
          <cell r="R438" t="str">
            <v>OP</v>
          </cell>
          <cell r="S438">
            <v>0</v>
          </cell>
          <cell r="T438" t="str">
            <v>Y</v>
          </cell>
        </row>
        <row r="439">
          <cell r="A439" t="str">
            <v>MD</v>
          </cell>
          <cell r="B439" t="str">
            <v>Washington</v>
          </cell>
          <cell r="C439">
            <v>23279</v>
          </cell>
          <cell r="D439" t="str">
            <v>Allegheny Energy Supply Co LLC</v>
          </cell>
          <cell r="E439">
            <v>1570</v>
          </cell>
          <cell r="F439" t="str">
            <v>R Paul Smith Power Station</v>
          </cell>
          <cell r="G439">
            <v>22</v>
          </cell>
          <cell r="H439" t="str">
            <v>9</v>
          </cell>
          <cell r="I439">
            <v>34.5</v>
          </cell>
          <cell r="J439">
            <v>28</v>
          </cell>
          <cell r="K439">
            <v>28</v>
          </cell>
          <cell r="M439" t="str">
            <v>ST</v>
          </cell>
          <cell r="N439" t="str">
            <v>BIT</v>
          </cell>
          <cell r="O439" t="str">
            <v>DFO</v>
          </cell>
          <cell r="P439">
            <v>10</v>
          </cell>
          <cell r="Q439">
            <v>1947</v>
          </cell>
          <cell r="R439" t="str">
            <v>OP</v>
          </cell>
          <cell r="S439">
            <v>0</v>
          </cell>
          <cell r="T439" t="str">
            <v>Y</v>
          </cell>
        </row>
        <row r="440">
          <cell r="A440" t="str">
            <v>MD</v>
          </cell>
          <cell r="B440" t="str">
            <v>Washington</v>
          </cell>
          <cell r="C440">
            <v>23279</v>
          </cell>
          <cell r="D440" t="str">
            <v>Allegheny Energy Supply Co LLC</v>
          </cell>
          <cell r="E440">
            <v>1570</v>
          </cell>
          <cell r="F440" t="str">
            <v>R Paul Smith Power Station</v>
          </cell>
          <cell r="G440">
            <v>22</v>
          </cell>
          <cell r="H440" t="str">
            <v>11</v>
          </cell>
          <cell r="I440">
            <v>75</v>
          </cell>
          <cell r="J440">
            <v>87</v>
          </cell>
          <cell r="K440">
            <v>88</v>
          </cell>
          <cell r="M440" t="str">
            <v>ST</v>
          </cell>
          <cell r="N440" t="str">
            <v>BIT</v>
          </cell>
          <cell r="O440" t="str">
            <v>DFO</v>
          </cell>
          <cell r="P440">
            <v>11</v>
          </cell>
          <cell r="Q440">
            <v>1958</v>
          </cell>
          <cell r="R440" t="str">
            <v>OP</v>
          </cell>
          <cell r="S440">
            <v>0</v>
          </cell>
          <cell r="T440" t="str">
            <v>Y</v>
          </cell>
        </row>
        <row r="441">
          <cell r="A441" t="str">
            <v>MD</v>
          </cell>
          <cell r="B441" t="str">
            <v>Allegany</v>
          </cell>
          <cell r="C441">
            <v>50097</v>
          </cell>
          <cell r="D441" t="str">
            <v>NewPage Corporation</v>
          </cell>
          <cell r="E441">
            <v>50282</v>
          </cell>
          <cell r="F441" t="str">
            <v>Luke Mill</v>
          </cell>
          <cell r="G441">
            <v>322122</v>
          </cell>
          <cell r="H441" t="str">
            <v>GEN1</v>
          </cell>
          <cell r="I441">
            <v>35</v>
          </cell>
          <cell r="J441">
            <v>32</v>
          </cell>
          <cell r="K441">
            <v>26</v>
          </cell>
          <cell r="M441" t="str">
            <v>ST</v>
          </cell>
          <cell r="N441" t="str">
            <v>BIT</v>
          </cell>
          <cell r="O441" t="str">
            <v>BLQ</v>
          </cell>
          <cell r="P441">
            <v>1</v>
          </cell>
          <cell r="Q441">
            <v>1958</v>
          </cell>
          <cell r="R441" t="str">
            <v>OP</v>
          </cell>
          <cell r="S441">
            <v>0</v>
          </cell>
          <cell r="T441" t="str">
            <v>Y</v>
          </cell>
        </row>
        <row r="442">
          <cell r="A442" t="str">
            <v>MD</v>
          </cell>
          <cell r="B442" t="str">
            <v>Allegany</v>
          </cell>
          <cell r="C442">
            <v>50097</v>
          </cell>
          <cell r="D442" t="str">
            <v>NewPage Corporation</v>
          </cell>
          <cell r="E442">
            <v>50282</v>
          </cell>
          <cell r="F442" t="str">
            <v>Luke Mill</v>
          </cell>
          <cell r="G442">
            <v>322122</v>
          </cell>
          <cell r="H442" t="str">
            <v>GEN2</v>
          </cell>
          <cell r="I442">
            <v>30</v>
          </cell>
          <cell r="J442">
            <v>28</v>
          </cell>
          <cell r="K442">
            <v>24</v>
          </cell>
          <cell r="M442" t="str">
            <v>ST</v>
          </cell>
          <cell r="N442" t="str">
            <v>BIT</v>
          </cell>
          <cell r="O442" t="str">
            <v>BLQ</v>
          </cell>
          <cell r="P442">
            <v>1</v>
          </cell>
          <cell r="Q442">
            <v>1979</v>
          </cell>
          <cell r="R442" t="str">
            <v>OP</v>
          </cell>
          <cell r="S442">
            <v>0</v>
          </cell>
          <cell r="T442" t="str">
            <v>Y</v>
          </cell>
        </row>
        <row r="443">
          <cell r="A443" t="str">
            <v>ME</v>
          </cell>
          <cell r="B443" t="str">
            <v>Oxford</v>
          </cell>
          <cell r="C443">
            <v>54784</v>
          </cell>
          <cell r="D443" t="str">
            <v>NewPage Corporation</v>
          </cell>
          <cell r="E443">
            <v>10495</v>
          </cell>
          <cell r="F443" t="str">
            <v>Rumford Cogeneration</v>
          </cell>
          <cell r="G443">
            <v>22</v>
          </cell>
          <cell r="H443" t="str">
            <v>GEN1</v>
          </cell>
          <cell r="I443">
            <v>102.6</v>
          </cell>
          <cell r="J443">
            <v>85</v>
          </cell>
          <cell r="K443">
            <v>95</v>
          </cell>
          <cell r="M443" t="str">
            <v>ST</v>
          </cell>
          <cell r="N443" t="str">
            <v>BIT</v>
          </cell>
          <cell r="O443" t="str">
            <v>TDF</v>
          </cell>
          <cell r="P443">
            <v>1</v>
          </cell>
          <cell r="Q443">
            <v>1990</v>
          </cell>
          <cell r="R443" t="str">
            <v>OP</v>
          </cell>
          <cell r="T443" t="str">
            <v>Y</v>
          </cell>
        </row>
        <row r="444">
          <cell r="A444" t="str">
            <v>MI</v>
          </cell>
          <cell r="B444" t="str">
            <v>Ontonagon</v>
          </cell>
          <cell r="C444">
            <v>1951</v>
          </cell>
          <cell r="D444" t="str">
            <v>White Pine Electric Power LLC</v>
          </cell>
          <cell r="E444">
            <v>10148</v>
          </cell>
          <cell r="F444" t="str">
            <v>White Pine Electric Power</v>
          </cell>
          <cell r="G444">
            <v>22</v>
          </cell>
          <cell r="H444" t="str">
            <v>GEN1</v>
          </cell>
          <cell r="I444">
            <v>20</v>
          </cell>
          <cell r="J444">
            <v>18</v>
          </cell>
          <cell r="K444">
            <v>18</v>
          </cell>
          <cell r="M444" t="str">
            <v>ST</v>
          </cell>
          <cell r="N444" t="str">
            <v>BIT</v>
          </cell>
          <cell r="O444" t="str">
            <v>NG</v>
          </cell>
          <cell r="P444">
            <v>12</v>
          </cell>
          <cell r="Q444">
            <v>1954</v>
          </cell>
          <cell r="R444" t="str">
            <v>OP</v>
          </cell>
          <cell r="S444">
            <v>0</v>
          </cell>
          <cell r="T444" t="str">
            <v>Y</v>
          </cell>
        </row>
        <row r="445">
          <cell r="A445" t="str">
            <v>MI</v>
          </cell>
          <cell r="B445" t="str">
            <v>Ontonagon</v>
          </cell>
          <cell r="C445">
            <v>1951</v>
          </cell>
          <cell r="D445" t="str">
            <v>White Pine Electric Power LLC</v>
          </cell>
          <cell r="E445">
            <v>10148</v>
          </cell>
          <cell r="F445" t="str">
            <v>White Pine Electric Power</v>
          </cell>
          <cell r="G445">
            <v>22</v>
          </cell>
          <cell r="H445" t="str">
            <v>GEN2</v>
          </cell>
          <cell r="I445">
            <v>20</v>
          </cell>
          <cell r="J445">
            <v>18</v>
          </cell>
          <cell r="K445">
            <v>18</v>
          </cell>
          <cell r="M445" t="str">
            <v>ST</v>
          </cell>
          <cell r="N445" t="str">
            <v>BIT</v>
          </cell>
          <cell r="O445" t="str">
            <v>NG</v>
          </cell>
          <cell r="P445">
            <v>12</v>
          </cell>
          <cell r="Q445">
            <v>1954</v>
          </cell>
          <cell r="R445" t="str">
            <v>OP</v>
          </cell>
          <cell r="S445">
            <v>0</v>
          </cell>
          <cell r="T445" t="str">
            <v>Y</v>
          </cell>
        </row>
        <row r="446">
          <cell r="A446" t="str">
            <v>MI</v>
          </cell>
          <cell r="B446" t="str">
            <v>Ontonagon</v>
          </cell>
          <cell r="C446">
            <v>1951</v>
          </cell>
          <cell r="D446" t="str">
            <v>White Pine Electric Power LLC</v>
          </cell>
          <cell r="E446">
            <v>10148</v>
          </cell>
          <cell r="F446" t="str">
            <v>White Pine Electric Power</v>
          </cell>
          <cell r="G446">
            <v>22</v>
          </cell>
          <cell r="H446" t="str">
            <v>GEN3</v>
          </cell>
          <cell r="I446">
            <v>20</v>
          </cell>
          <cell r="J446">
            <v>18</v>
          </cell>
          <cell r="K446">
            <v>18</v>
          </cell>
          <cell r="M446" t="str">
            <v>ST</v>
          </cell>
          <cell r="N446" t="str">
            <v>BIT</v>
          </cell>
          <cell r="O446" t="str">
            <v>NG</v>
          </cell>
          <cell r="P446">
            <v>12</v>
          </cell>
          <cell r="Q446">
            <v>1954</v>
          </cell>
          <cell r="R446" t="str">
            <v>OS</v>
          </cell>
          <cell r="S446">
            <v>0</v>
          </cell>
          <cell r="T446" t="str">
            <v>Y</v>
          </cell>
        </row>
        <row r="447">
          <cell r="A447" t="str">
            <v>MI</v>
          </cell>
          <cell r="B447" t="str">
            <v>St Clair</v>
          </cell>
          <cell r="C447">
            <v>2769</v>
          </cell>
          <cell r="D447" t="str">
            <v>Cargill Inc</v>
          </cell>
          <cell r="E447">
            <v>54965</v>
          </cell>
          <cell r="F447" t="str">
            <v>Cargill Salt</v>
          </cell>
          <cell r="G447">
            <v>311</v>
          </cell>
          <cell r="H447" t="str">
            <v>ACTG</v>
          </cell>
          <cell r="I447">
            <v>2</v>
          </cell>
          <cell r="J447">
            <v>2</v>
          </cell>
          <cell r="K447">
            <v>2</v>
          </cell>
          <cell r="M447" t="str">
            <v>ST</v>
          </cell>
          <cell r="N447" t="str">
            <v>BIT</v>
          </cell>
          <cell r="P447">
            <v>1</v>
          </cell>
          <cell r="Q447">
            <v>1968</v>
          </cell>
          <cell r="R447" t="str">
            <v>OP</v>
          </cell>
          <cell r="S447">
            <v>0</v>
          </cell>
          <cell r="T447" t="str">
            <v>Y</v>
          </cell>
        </row>
        <row r="448">
          <cell r="A448" t="str">
            <v>MI</v>
          </cell>
          <cell r="B448" t="str">
            <v>Huron</v>
          </cell>
          <cell r="C448">
            <v>5109</v>
          </cell>
          <cell r="D448" t="str">
            <v>Detroit Edison Co</v>
          </cell>
          <cell r="E448">
            <v>1731</v>
          </cell>
          <cell r="F448" t="str">
            <v>Harbor Beach</v>
          </cell>
          <cell r="G448">
            <v>22</v>
          </cell>
          <cell r="H448" t="str">
            <v>1</v>
          </cell>
          <cell r="I448">
            <v>121</v>
          </cell>
          <cell r="J448">
            <v>103</v>
          </cell>
          <cell r="K448">
            <v>103</v>
          </cell>
          <cell r="M448" t="str">
            <v>ST</v>
          </cell>
          <cell r="N448" t="str">
            <v>BIT</v>
          </cell>
          <cell r="O448" t="str">
            <v>DFO</v>
          </cell>
          <cell r="P448">
            <v>4</v>
          </cell>
          <cell r="Q448">
            <v>1968</v>
          </cell>
          <cell r="R448" t="str">
            <v>OP</v>
          </cell>
          <cell r="S448">
            <v>0</v>
          </cell>
          <cell r="T448" t="str">
            <v>N</v>
          </cell>
        </row>
        <row r="449">
          <cell r="A449" t="str">
            <v>MI</v>
          </cell>
          <cell r="B449" t="str">
            <v>St Clair</v>
          </cell>
          <cell r="C449">
            <v>5109</v>
          </cell>
          <cell r="D449" t="str">
            <v>Detroit Edison Co</v>
          </cell>
          <cell r="E449">
            <v>1732</v>
          </cell>
          <cell r="F449" t="str">
            <v>Marysville</v>
          </cell>
          <cell r="G449">
            <v>22</v>
          </cell>
          <cell r="H449" t="str">
            <v>7</v>
          </cell>
          <cell r="I449">
            <v>75</v>
          </cell>
          <cell r="J449">
            <v>84</v>
          </cell>
          <cell r="K449">
            <v>84</v>
          </cell>
          <cell r="M449" t="str">
            <v>ST</v>
          </cell>
          <cell r="N449" t="str">
            <v>BIT</v>
          </cell>
          <cell r="P449">
            <v>4</v>
          </cell>
          <cell r="Q449">
            <v>1943</v>
          </cell>
          <cell r="R449" t="str">
            <v>SB</v>
          </cell>
          <cell r="S449">
            <v>0</v>
          </cell>
          <cell r="T449" t="str">
            <v>N</v>
          </cell>
        </row>
        <row r="450">
          <cell r="A450" t="str">
            <v>MI</v>
          </cell>
          <cell r="B450" t="str">
            <v>St Clair</v>
          </cell>
          <cell r="C450">
            <v>5109</v>
          </cell>
          <cell r="D450" t="str">
            <v>Detroit Edison Co</v>
          </cell>
          <cell r="E450">
            <v>1732</v>
          </cell>
          <cell r="F450" t="str">
            <v>Marysville</v>
          </cell>
          <cell r="G450">
            <v>22</v>
          </cell>
          <cell r="H450" t="str">
            <v>8</v>
          </cell>
          <cell r="I450">
            <v>75</v>
          </cell>
          <cell r="J450">
            <v>83</v>
          </cell>
          <cell r="K450">
            <v>83</v>
          </cell>
          <cell r="M450" t="str">
            <v>ST</v>
          </cell>
          <cell r="N450" t="str">
            <v>BIT</v>
          </cell>
          <cell r="P450">
            <v>2</v>
          </cell>
          <cell r="Q450">
            <v>1947</v>
          </cell>
          <cell r="R450" t="str">
            <v>SB</v>
          </cell>
          <cell r="S450">
            <v>0</v>
          </cell>
          <cell r="T450" t="str">
            <v>N</v>
          </cell>
        </row>
        <row r="451">
          <cell r="A451" t="str">
            <v>MI</v>
          </cell>
          <cell r="B451" t="str">
            <v>Delta</v>
          </cell>
          <cell r="C451">
            <v>5966</v>
          </cell>
          <cell r="D451" t="str">
            <v>MeadWestvaco Corp.</v>
          </cell>
          <cell r="E451">
            <v>10208</v>
          </cell>
          <cell r="F451" t="str">
            <v>Escanaba Paper Company</v>
          </cell>
          <cell r="G451">
            <v>322122</v>
          </cell>
          <cell r="H451" t="str">
            <v>NO9</v>
          </cell>
          <cell r="I451">
            <v>54</v>
          </cell>
          <cell r="J451">
            <v>45</v>
          </cell>
          <cell r="K451">
            <v>45</v>
          </cell>
          <cell r="M451" t="str">
            <v>ST</v>
          </cell>
          <cell r="N451" t="str">
            <v>BIT</v>
          </cell>
          <cell r="O451" t="str">
            <v>WDS</v>
          </cell>
          <cell r="P451">
            <v>1</v>
          </cell>
          <cell r="Q451">
            <v>1982</v>
          </cell>
          <cell r="R451" t="str">
            <v>OP</v>
          </cell>
          <cell r="T451" t="str">
            <v>Y</v>
          </cell>
        </row>
        <row r="452">
          <cell r="A452" t="str">
            <v>MI</v>
          </cell>
          <cell r="B452" t="str">
            <v>Oakland</v>
          </cell>
          <cell r="C452">
            <v>7240</v>
          </cell>
          <cell r="D452" t="str">
            <v>General Motors Corp-WFGPontiac</v>
          </cell>
          <cell r="E452">
            <v>10111</v>
          </cell>
          <cell r="F452" t="str">
            <v>GM WFG Pontiac Site Power Plant</v>
          </cell>
          <cell r="G452">
            <v>336</v>
          </cell>
          <cell r="H452" t="str">
            <v>GEN1</v>
          </cell>
          <cell r="I452">
            <v>28.9</v>
          </cell>
          <cell r="J452">
            <v>20</v>
          </cell>
          <cell r="K452">
            <v>26.9</v>
          </cell>
          <cell r="M452" t="str">
            <v>ST</v>
          </cell>
          <cell r="N452" t="str">
            <v>BIT</v>
          </cell>
          <cell r="P452">
            <v>10</v>
          </cell>
          <cell r="Q452">
            <v>1987</v>
          </cell>
          <cell r="R452" t="str">
            <v>SB</v>
          </cell>
          <cell r="T452" t="str">
            <v>Y</v>
          </cell>
        </row>
        <row r="453">
          <cell r="A453" t="str">
            <v>MI</v>
          </cell>
          <cell r="B453" t="str">
            <v>Ottawa</v>
          </cell>
          <cell r="C453">
            <v>7483</v>
          </cell>
          <cell r="D453" t="str">
            <v>Grand Haven City of</v>
          </cell>
          <cell r="E453">
            <v>1825</v>
          </cell>
          <cell r="F453" t="str">
            <v>J B Sims</v>
          </cell>
          <cell r="G453">
            <v>22</v>
          </cell>
          <cell r="H453" t="str">
            <v>3</v>
          </cell>
          <cell r="I453">
            <v>65</v>
          </cell>
          <cell r="J453">
            <v>68.27</v>
          </cell>
          <cell r="K453">
            <v>68.27</v>
          </cell>
          <cell r="M453" t="str">
            <v>ST</v>
          </cell>
          <cell r="N453" t="str">
            <v>BIT</v>
          </cell>
          <cell r="O453" t="str">
            <v>NG</v>
          </cell>
          <cell r="P453">
            <v>8</v>
          </cell>
          <cell r="Q453">
            <v>1983</v>
          </cell>
          <cell r="R453" t="str">
            <v>OP</v>
          </cell>
          <cell r="T453" t="str">
            <v>N</v>
          </cell>
        </row>
        <row r="454">
          <cell r="A454" t="str">
            <v>MI</v>
          </cell>
          <cell r="B454" t="str">
            <v>Ottawa</v>
          </cell>
          <cell r="C454">
            <v>8723</v>
          </cell>
          <cell r="D454" t="str">
            <v>Holland City of</v>
          </cell>
          <cell r="E454">
            <v>1830</v>
          </cell>
          <cell r="F454" t="str">
            <v>James De Young</v>
          </cell>
          <cell r="G454">
            <v>22</v>
          </cell>
          <cell r="H454" t="str">
            <v>3</v>
          </cell>
          <cell r="I454">
            <v>11.5</v>
          </cell>
          <cell r="J454">
            <v>10.5</v>
          </cell>
          <cell r="K454">
            <v>10.5</v>
          </cell>
          <cell r="M454" t="str">
            <v>ST</v>
          </cell>
          <cell r="N454" t="str">
            <v>BIT</v>
          </cell>
          <cell r="P454">
            <v>4</v>
          </cell>
          <cell r="Q454">
            <v>1951</v>
          </cell>
          <cell r="R454" t="str">
            <v>OP</v>
          </cell>
          <cell r="T454" t="str">
            <v>N</v>
          </cell>
        </row>
        <row r="455">
          <cell r="A455" t="str">
            <v>MI</v>
          </cell>
          <cell r="B455" t="str">
            <v>Ottawa</v>
          </cell>
          <cell r="C455">
            <v>8723</v>
          </cell>
          <cell r="D455" t="str">
            <v>Holland City of</v>
          </cell>
          <cell r="E455">
            <v>1830</v>
          </cell>
          <cell r="F455" t="str">
            <v>James De Young</v>
          </cell>
          <cell r="G455">
            <v>22</v>
          </cell>
          <cell r="H455" t="str">
            <v>4</v>
          </cell>
          <cell r="I455">
            <v>22</v>
          </cell>
          <cell r="J455">
            <v>20.5</v>
          </cell>
          <cell r="K455">
            <v>20.5</v>
          </cell>
          <cell r="M455" t="str">
            <v>ST</v>
          </cell>
          <cell r="N455" t="str">
            <v>BIT</v>
          </cell>
          <cell r="O455" t="str">
            <v>NG</v>
          </cell>
          <cell r="P455">
            <v>5</v>
          </cell>
          <cell r="Q455">
            <v>1962</v>
          </cell>
          <cell r="R455" t="str">
            <v>OP</v>
          </cell>
          <cell r="T455" t="str">
            <v>N</v>
          </cell>
        </row>
        <row r="456">
          <cell r="A456" t="str">
            <v>MI</v>
          </cell>
          <cell r="B456" t="str">
            <v>Ottawa</v>
          </cell>
          <cell r="C456">
            <v>8723</v>
          </cell>
          <cell r="D456" t="str">
            <v>Holland City of</v>
          </cell>
          <cell r="E456">
            <v>1830</v>
          </cell>
          <cell r="F456" t="str">
            <v>James De Young</v>
          </cell>
          <cell r="G456">
            <v>22</v>
          </cell>
          <cell r="H456" t="str">
            <v>5</v>
          </cell>
          <cell r="I456">
            <v>29.3</v>
          </cell>
          <cell r="J456">
            <v>27</v>
          </cell>
          <cell r="K456">
            <v>27</v>
          </cell>
          <cell r="M456" t="str">
            <v>ST</v>
          </cell>
          <cell r="N456" t="str">
            <v>BIT</v>
          </cell>
          <cell r="O456" t="str">
            <v>NG</v>
          </cell>
          <cell r="P456">
            <v>6</v>
          </cell>
          <cell r="Q456">
            <v>1969</v>
          </cell>
          <cell r="R456" t="str">
            <v>OP</v>
          </cell>
          <cell r="T456" t="str">
            <v>N</v>
          </cell>
        </row>
        <row r="457">
          <cell r="A457" t="str">
            <v>MI</v>
          </cell>
          <cell r="B457" t="str">
            <v>Marquette</v>
          </cell>
          <cell r="C457">
            <v>11701</v>
          </cell>
          <cell r="D457" t="str">
            <v>Marquette City of</v>
          </cell>
          <cell r="E457">
            <v>1843</v>
          </cell>
          <cell r="F457" t="str">
            <v>Shiras</v>
          </cell>
          <cell r="G457">
            <v>22</v>
          </cell>
          <cell r="H457" t="str">
            <v>1</v>
          </cell>
          <cell r="I457">
            <v>12.5</v>
          </cell>
          <cell r="J457">
            <v>11.6</v>
          </cell>
          <cell r="K457">
            <v>11.6</v>
          </cell>
          <cell r="M457" t="str">
            <v>ST</v>
          </cell>
          <cell r="N457" t="str">
            <v>BIT</v>
          </cell>
          <cell r="P457">
            <v>0</v>
          </cell>
          <cell r="Q457">
            <v>1967</v>
          </cell>
          <cell r="R457" t="str">
            <v>OS</v>
          </cell>
          <cell r="S457">
            <v>0</v>
          </cell>
          <cell r="T457" t="str">
            <v>N</v>
          </cell>
        </row>
        <row r="458">
          <cell r="A458" t="str">
            <v>MI</v>
          </cell>
          <cell r="B458" t="str">
            <v>Marquette</v>
          </cell>
          <cell r="C458">
            <v>11701</v>
          </cell>
          <cell r="D458" t="str">
            <v>Marquette City of</v>
          </cell>
          <cell r="E458">
            <v>1843</v>
          </cell>
          <cell r="F458" t="str">
            <v>Shiras</v>
          </cell>
          <cell r="G458">
            <v>22</v>
          </cell>
          <cell r="H458" t="str">
            <v>2</v>
          </cell>
          <cell r="I458">
            <v>21</v>
          </cell>
          <cell r="J458">
            <v>19.5</v>
          </cell>
          <cell r="K458">
            <v>19.5</v>
          </cell>
          <cell r="M458" t="str">
            <v>ST</v>
          </cell>
          <cell r="N458" t="str">
            <v>BIT</v>
          </cell>
          <cell r="P458">
            <v>0</v>
          </cell>
          <cell r="Q458">
            <v>1972</v>
          </cell>
          <cell r="R458" t="str">
            <v>OP</v>
          </cell>
          <cell r="S458">
            <v>0</v>
          </cell>
          <cell r="T458" t="str">
            <v>N</v>
          </cell>
        </row>
        <row r="459">
          <cell r="A459" t="str">
            <v>MI</v>
          </cell>
          <cell r="B459" t="str">
            <v>Ingham</v>
          </cell>
          <cell r="C459">
            <v>12436</v>
          </cell>
          <cell r="D459" t="str">
            <v>Michigan State University</v>
          </cell>
          <cell r="E459">
            <v>10328</v>
          </cell>
          <cell r="F459" t="str">
            <v>T B Simon Power Plant</v>
          </cell>
          <cell r="G459">
            <v>611</v>
          </cell>
          <cell r="H459" t="str">
            <v>GEN1</v>
          </cell>
          <cell r="I459">
            <v>12.5</v>
          </cell>
          <cell r="J459">
            <v>12.5</v>
          </cell>
          <cell r="K459">
            <v>12.5</v>
          </cell>
          <cell r="M459" t="str">
            <v>ST</v>
          </cell>
          <cell r="N459" t="str">
            <v>BIT</v>
          </cell>
          <cell r="O459" t="str">
            <v>NG</v>
          </cell>
          <cell r="P459">
            <v>12</v>
          </cell>
          <cell r="Q459">
            <v>1965</v>
          </cell>
          <cell r="R459" t="str">
            <v>OP</v>
          </cell>
          <cell r="S459">
            <v>0</v>
          </cell>
          <cell r="T459" t="str">
            <v>Y</v>
          </cell>
        </row>
        <row r="460">
          <cell r="A460" t="str">
            <v>MI</v>
          </cell>
          <cell r="B460" t="str">
            <v>Ingham</v>
          </cell>
          <cell r="C460">
            <v>12436</v>
          </cell>
          <cell r="D460" t="str">
            <v>Michigan State University</v>
          </cell>
          <cell r="E460">
            <v>10328</v>
          </cell>
          <cell r="F460" t="str">
            <v>T B Simon Power Plant</v>
          </cell>
          <cell r="G460">
            <v>611</v>
          </cell>
          <cell r="H460" t="str">
            <v>GEN2</v>
          </cell>
          <cell r="I460">
            <v>12.5</v>
          </cell>
          <cell r="J460">
            <v>12.5</v>
          </cell>
          <cell r="K460">
            <v>12.5</v>
          </cell>
          <cell r="M460" t="str">
            <v>ST</v>
          </cell>
          <cell r="N460" t="str">
            <v>BIT</v>
          </cell>
          <cell r="O460" t="str">
            <v>NG</v>
          </cell>
          <cell r="P460">
            <v>9</v>
          </cell>
          <cell r="Q460">
            <v>1966</v>
          </cell>
          <cell r="R460" t="str">
            <v>OP</v>
          </cell>
          <cell r="S460">
            <v>0</v>
          </cell>
          <cell r="T460" t="str">
            <v>Y</v>
          </cell>
        </row>
        <row r="461">
          <cell r="A461" t="str">
            <v>MI</v>
          </cell>
          <cell r="B461" t="str">
            <v>Ingham</v>
          </cell>
          <cell r="C461">
            <v>12436</v>
          </cell>
          <cell r="D461" t="str">
            <v>Michigan State University</v>
          </cell>
          <cell r="E461">
            <v>10328</v>
          </cell>
          <cell r="F461" t="str">
            <v>T B Simon Power Plant</v>
          </cell>
          <cell r="G461">
            <v>611</v>
          </cell>
          <cell r="H461" t="str">
            <v>GEN3</v>
          </cell>
          <cell r="I461">
            <v>15</v>
          </cell>
          <cell r="J461">
            <v>9</v>
          </cell>
          <cell r="K461">
            <v>15</v>
          </cell>
          <cell r="M461" t="str">
            <v>ST</v>
          </cell>
          <cell r="N461" t="str">
            <v>BIT</v>
          </cell>
          <cell r="O461" t="str">
            <v>NG</v>
          </cell>
          <cell r="P461">
            <v>12</v>
          </cell>
          <cell r="Q461">
            <v>1974</v>
          </cell>
          <cell r="R461" t="str">
            <v>OP</v>
          </cell>
          <cell r="S461">
            <v>0</v>
          </cell>
          <cell r="T461" t="str">
            <v>Y</v>
          </cell>
        </row>
        <row r="462">
          <cell r="A462" t="str">
            <v>MI</v>
          </cell>
          <cell r="B462" t="str">
            <v>Ingham</v>
          </cell>
          <cell r="C462">
            <v>12436</v>
          </cell>
          <cell r="D462" t="str">
            <v>Michigan State University</v>
          </cell>
          <cell r="E462">
            <v>10328</v>
          </cell>
          <cell r="F462" t="str">
            <v>T B Simon Power Plant</v>
          </cell>
          <cell r="G462">
            <v>611</v>
          </cell>
          <cell r="H462" t="str">
            <v>GEN4</v>
          </cell>
          <cell r="I462">
            <v>21</v>
          </cell>
          <cell r="J462">
            <v>21</v>
          </cell>
          <cell r="K462">
            <v>21</v>
          </cell>
          <cell r="M462" t="str">
            <v>ST</v>
          </cell>
          <cell r="N462" t="str">
            <v>BIT</v>
          </cell>
          <cell r="O462" t="str">
            <v>NG</v>
          </cell>
          <cell r="P462">
            <v>8</v>
          </cell>
          <cell r="Q462">
            <v>1993</v>
          </cell>
          <cell r="R462" t="str">
            <v>OP</v>
          </cell>
          <cell r="S462">
            <v>0</v>
          </cell>
          <cell r="T462" t="str">
            <v>Y</v>
          </cell>
        </row>
        <row r="463">
          <cell r="A463" t="str">
            <v>MI</v>
          </cell>
          <cell r="B463" t="str">
            <v>Hillsdale</v>
          </cell>
          <cell r="C463">
            <v>12807</v>
          </cell>
          <cell r="D463" t="str">
            <v>Michigan South Central Pwr Agy</v>
          </cell>
          <cell r="E463">
            <v>4259</v>
          </cell>
          <cell r="F463" t="str">
            <v>Endicott Station</v>
          </cell>
          <cell r="G463">
            <v>22</v>
          </cell>
          <cell r="H463" t="str">
            <v>1</v>
          </cell>
          <cell r="I463">
            <v>55</v>
          </cell>
          <cell r="J463">
            <v>50</v>
          </cell>
          <cell r="K463">
            <v>55</v>
          </cell>
          <cell r="M463" t="str">
            <v>ST</v>
          </cell>
          <cell r="N463" t="str">
            <v>BIT</v>
          </cell>
          <cell r="O463" t="str">
            <v>DFO</v>
          </cell>
          <cell r="P463">
            <v>12</v>
          </cell>
          <cell r="Q463">
            <v>1982</v>
          </cell>
          <cell r="R463" t="str">
            <v>OP</v>
          </cell>
          <cell r="T463" t="str">
            <v>N</v>
          </cell>
        </row>
        <row r="464">
          <cell r="A464" t="str">
            <v>MI</v>
          </cell>
          <cell r="B464" t="str">
            <v>Muskegon</v>
          </cell>
          <cell r="C464">
            <v>16719</v>
          </cell>
          <cell r="D464" t="str">
            <v>S D Warren Co</v>
          </cell>
          <cell r="E464">
            <v>50438</v>
          </cell>
          <cell r="F464" t="str">
            <v>S D Warren Muskegon</v>
          </cell>
          <cell r="G464">
            <v>322122</v>
          </cell>
          <cell r="H464" t="str">
            <v>GEN2</v>
          </cell>
          <cell r="I464">
            <v>3.5</v>
          </cell>
          <cell r="J464">
            <v>3.5</v>
          </cell>
          <cell r="K464">
            <v>3.5</v>
          </cell>
          <cell r="M464" t="str">
            <v>ST</v>
          </cell>
          <cell r="N464" t="str">
            <v>BIT</v>
          </cell>
          <cell r="O464" t="str">
            <v>WDS</v>
          </cell>
          <cell r="P464">
            <v>1</v>
          </cell>
          <cell r="Q464">
            <v>1938</v>
          </cell>
          <cell r="R464" t="str">
            <v>OP</v>
          </cell>
          <cell r="T464" t="str">
            <v>Y</v>
          </cell>
        </row>
        <row r="465">
          <cell r="A465" t="str">
            <v>MI</v>
          </cell>
          <cell r="B465" t="str">
            <v>Muskegon</v>
          </cell>
          <cell r="C465">
            <v>16719</v>
          </cell>
          <cell r="D465" t="str">
            <v>S D Warren Co</v>
          </cell>
          <cell r="E465">
            <v>50438</v>
          </cell>
          <cell r="F465" t="str">
            <v>S D Warren Muskegon</v>
          </cell>
          <cell r="G465">
            <v>322122</v>
          </cell>
          <cell r="H465" t="str">
            <v>GEN4</v>
          </cell>
          <cell r="I465">
            <v>19.100000000000001</v>
          </cell>
          <cell r="J465">
            <v>16.5</v>
          </cell>
          <cell r="K465">
            <v>16.5</v>
          </cell>
          <cell r="M465" t="str">
            <v>ST</v>
          </cell>
          <cell r="N465" t="str">
            <v>BIT</v>
          </cell>
          <cell r="O465" t="str">
            <v>WDS</v>
          </cell>
          <cell r="P465">
            <v>1</v>
          </cell>
          <cell r="Q465">
            <v>1968</v>
          </cell>
          <cell r="R465" t="str">
            <v>OP</v>
          </cell>
          <cell r="T465" t="str">
            <v>Y</v>
          </cell>
        </row>
        <row r="466">
          <cell r="A466" t="str">
            <v>MI</v>
          </cell>
          <cell r="B466" t="str">
            <v>Muskegon</v>
          </cell>
          <cell r="C466">
            <v>16719</v>
          </cell>
          <cell r="D466" t="str">
            <v>S D Warren Co</v>
          </cell>
          <cell r="E466">
            <v>50438</v>
          </cell>
          <cell r="F466" t="str">
            <v>S D Warren Muskegon</v>
          </cell>
          <cell r="G466">
            <v>322122</v>
          </cell>
          <cell r="H466" t="str">
            <v>GEN5</v>
          </cell>
          <cell r="I466">
            <v>28.3</v>
          </cell>
          <cell r="J466">
            <v>17.3</v>
          </cell>
          <cell r="K466">
            <v>17.3</v>
          </cell>
          <cell r="M466" t="str">
            <v>ST</v>
          </cell>
          <cell r="N466" t="str">
            <v>BIT</v>
          </cell>
          <cell r="O466" t="str">
            <v>WDS</v>
          </cell>
          <cell r="P466">
            <v>4</v>
          </cell>
          <cell r="Q466">
            <v>1989</v>
          </cell>
          <cell r="R466" t="str">
            <v>OP</v>
          </cell>
          <cell r="T466" t="str">
            <v>Y</v>
          </cell>
        </row>
        <row r="467">
          <cell r="A467" t="str">
            <v>MI</v>
          </cell>
          <cell r="B467" t="str">
            <v>Manistee</v>
          </cell>
          <cell r="C467">
            <v>18414</v>
          </cell>
          <cell r="D467" t="str">
            <v>TES Filer City Station LP</v>
          </cell>
          <cell r="E467">
            <v>50835</v>
          </cell>
          <cell r="F467" t="str">
            <v>TES Filer City Station</v>
          </cell>
          <cell r="G467">
            <v>22</v>
          </cell>
          <cell r="H467" t="str">
            <v>GEN1</v>
          </cell>
          <cell r="I467">
            <v>70</v>
          </cell>
          <cell r="J467">
            <v>60</v>
          </cell>
          <cell r="K467">
            <v>60</v>
          </cell>
          <cell r="M467" t="str">
            <v>ST</v>
          </cell>
          <cell r="N467" t="str">
            <v>BIT</v>
          </cell>
          <cell r="O467" t="str">
            <v>WDS</v>
          </cell>
          <cell r="P467">
            <v>5</v>
          </cell>
          <cell r="Q467">
            <v>1990</v>
          </cell>
          <cell r="R467" t="str">
            <v>OP</v>
          </cell>
          <cell r="S467">
            <v>0</v>
          </cell>
          <cell r="T467" t="str">
            <v>Y</v>
          </cell>
        </row>
        <row r="468">
          <cell r="A468" t="str">
            <v>MI</v>
          </cell>
          <cell r="B468" t="str">
            <v>Delta</v>
          </cell>
          <cell r="C468">
            <v>19578</v>
          </cell>
          <cell r="D468" t="str">
            <v>Upper Peninsula Power Co</v>
          </cell>
          <cell r="E468">
            <v>1771</v>
          </cell>
          <cell r="F468" t="str">
            <v>Escanaba</v>
          </cell>
          <cell r="G468">
            <v>22</v>
          </cell>
          <cell r="H468" t="str">
            <v>1</v>
          </cell>
          <cell r="I468">
            <v>11.5</v>
          </cell>
          <cell r="J468">
            <v>12.5</v>
          </cell>
          <cell r="K468">
            <v>13.5</v>
          </cell>
          <cell r="M468" t="str">
            <v>ST</v>
          </cell>
          <cell r="N468" t="str">
            <v>BIT</v>
          </cell>
          <cell r="P468">
            <v>5</v>
          </cell>
          <cell r="Q468">
            <v>1958</v>
          </cell>
          <cell r="R468" t="str">
            <v>OP</v>
          </cell>
          <cell r="S468">
            <v>0</v>
          </cell>
          <cell r="T468" t="str">
            <v>Y</v>
          </cell>
        </row>
        <row r="469">
          <cell r="A469" t="str">
            <v>MI</v>
          </cell>
          <cell r="B469" t="str">
            <v>Delta</v>
          </cell>
          <cell r="C469">
            <v>19578</v>
          </cell>
          <cell r="D469" t="str">
            <v>Upper Peninsula Power Co</v>
          </cell>
          <cell r="E469">
            <v>1771</v>
          </cell>
          <cell r="F469" t="str">
            <v>Escanaba</v>
          </cell>
          <cell r="G469">
            <v>22</v>
          </cell>
          <cell r="H469" t="str">
            <v>2</v>
          </cell>
          <cell r="I469">
            <v>11.5</v>
          </cell>
          <cell r="J469">
            <v>12.5</v>
          </cell>
          <cell r="K469">
            <v>13.5</v>
          </cell>
          <cell r="M469" t="str">
            <v>ST</v>
          </cell>
          <cell r="N469" t="str">
            <v>BIT</v>
          </cell>
          <cell r="P469">
            <v>5</v>
          </cell>
          <cell r="Q469">
            <v>1958</v>
          </cell>
          <cell r="R469" t="str">
            <v>OP</v>
          </cell>
          <cell r="S469">
            <v>0</v>
          </cell>
          <cell r="T469" t="str">
            <v>Y</v>
          </cell>
        </row>
        <row r="470">
          <cell r="A470" t="str">
            <v>MI</v>
          </cell>
          <cell r="B470" t="str">
            <v>Marquette</v>
          </cell>
          <cell r="C470">
            <v>20847</v>
          </cell>
          <cell r="D470" t="str">
            <v>Wisconsin Electric Power Co</v>
          </cell>
          <cell r="E470">
            <v>1769</v>
          </cell>
          <cell r="F470" t="str">
            <v>Presque Isle</v>
          </cell>
          <cell r="G470">
            <v>22</v>
          </cell>
          <cell r="H470" t="str">
            <v>1</v>
          </cell>
          <cell r="I470">
            <v>25</v>
          </cell>
          <cell r="J470">
            <v>25</v>
          </cell>
          <cell r="K470">
            <v>25</v>
          </cell>
          <cell r="M470" t="str">
            <v>ST</v>
          </cell>
          <cell r="N470" t="str">
            <v>BIT</v>
          </cell>
          <cell r="O470" t="str">
            <v>DFO</v>
          </cell>
          <cell r="P470">
            <v>9</v>
          </cell>
          <cell r="Q470">
            <v>1955</v>
          </cell>
          <cell r="R470" t="str">
            <v>OP</v>
          </cell>
          <cell r="S470">
            <v>0</v>
          </cell>
          <cell r="T470" t="str">
            <v>N</v>
          </cell>
        </row>
        <row r="471">
          <cell r="A471" t="str">
            <v>MI</v>
          </cell>
          <cell r="B471" t="str">
            <v>Marquette</v>
          </cell>
          <cell r="C471">
            <v>20847</v>
          </cell>
          <cell r="D471" t="str">
            <v>Wisconsin Electric Power Co</v>
          </cell>
          <cell r="E471">
            <v>1769</v>
          </cell>
          <cell r="F471" t="str">
            <v>Presque Isle</v>
          </cell>
          <cell r="G471">
            <v>22</v>
          </cell>
          <cell r="H471" t="str">
            <v>2</v>
          </cell>
          <cell r="I471">
            <v>37.5</v>
          </cell>
          <cell r="J471">
            <v>37</v>
          </cell>
          <cell r="K471">
            <v>37</v>
          </cell>
          <cell r="M471" t="str">
            <v>ST</v>
          </cell>
          <cell r="N471" t="str">
            <v>BIT</v>
          </cell>
          <cell r="O471" t="str">
            <v>DFO</v>
          </cell>
          <cell r="P471">
            <v>7</v>
          </cell>
          <cell r="Q471">
            <v>1962</v>
          </cell>
          <cell r="R471" t="str">
            <v>OP</v>
          </cell>
          <cell r="S471">
            <v>0</v>
          </cell>
          <cell r="T471" t="str">
            <v>N</v>
          </cell>
        </row>
        <row r="472">
          <cell r="A472" t="str">
            <v>MI</v>
          </cell>
          <cell r="B472" t="str">
            <v>Marquette</v>
          </cell>
          <cell r="C472">
            <v>20847</v>
          </cell>
          <cell r="D472" t="str">
            <v>Wisconsin Electric Power Co</v>
          </cell>
          <cell r="E472">
            <v>1769</v>
          </cell>
          <cell r="F472" t="str">
            <v>Presque Isle</v>
          </cell>
          <cell r="G472">
            <v>22</v>
          </cell>
          <cell r="H472" t="str">
            <v>3</v>
          </cell>
          <cell r="I472">
            <v>54.4</v>
          </cell>
          <cell r="J472">
            <v>58</v>
          </cell>
          <cell r="K472">
            <v>58</v>
          </cell>
          <cell r="M472" t="str">
            <v>ST</v>
          </cell>
          <cell r="N472" t="str">
            <v>BIT</v>
          </cell>
          <cell r="O472" t="str">
            <v>DFO</v>
          </cell>
          <cell r="P472">
            <v>1</v>
          </cell>
          <cell r="Q472">
            <v>1964</v>
          </cell>
          <cell r="R472" t="str">
            <v>OP</v>
          </cell>
          <cell r="S472">
            <v>0</v>
          </cell>
          <cell r="T472" t="str">
            <v>N</v>
          </cell>
        </row>
        <row r="473">
          <cell r="A473" t="str">
            <v>MI</v>
          </cell>
          <cell r="B473" t="str">
            <v>Marquette</v>
          </cell>
          <cell r="C473">
            <v>20847</v>
          </cell>
          <cell r="D473" t="str">
            <v>Wisconsin Electric Power Co</v>
          </cell>
          <cell r="E473">
            <v>1769</v>
          </cell>
          <cell r="F473" t="str">
            <v>Presque Isle</v>
          </cell>
          <cell r="G473">
            <v>22</v>
          </cell>
          <cell r="H473" t="str">
            <v>4</v>
          </cell>
          <cell r="I473">
            <v>57.8</v>
          </cell>
          <cell r="J473">
            <v>58</v>
          </cell>
          <cell r="K473">
            <v>58</v>
          </cell>
          <cell r="M473" t="str">
            <v>ST</v>
          </cell>
          <cell r="N473" t="str">
            <v>BIT</v>
          </cell>
          <cell r="O473" t="str">
            <v>DFO</v>
          </cell>
          <cell r="P473">
            <v>12</v>
          </cell>
          <cell r="Q473">
            <v>1966</v>
          </cell>
          <cell r="R473" t="str">
            <v>OP</v>
          </cell>
          <cell r="S473">
            <v>0</v>
          </cell>
          <cell r="T473" t="str">
            <v>N</v>
          </cell>
        </row>
        <row r="474">
          <cell r="A474" t="str">
            <v>MI</v>
          </cell>
          <cell r="B474" t="str">
            <v>Marquette</v>
          </cell>
          <cell r="C474">
            <v>20847</v>
          </cell>
          <cell r="D474" t="str">
            <v>Wisconsin Electric Power Co</v>
          </cell>
          <cell r="E474">
            <v>1769</v>
          </cell>
          <cell r="F474" t="str">
            <v>Presque Isle</v>
          </cell>
          <cell r="G474">
            <v>22</v>
          </cell>
          <cell r="H474" t="str">
            <v>5</v>
          </cell>
          <cell r="I474">
            <v>90</v>
          </cell>
          <cell r="J474">
            <v>88</v>
          </cell>
          <cell r="K474">
            <v>88</v>
          </cell>
          <cell r="M474" t="str">
            <v>ST</v>
          </cell>
          <cell r="N474" t="str">
            <v>BIT</v>
          </cell>
          <cell r="O474" t="str">
            <v>DFO</v>
          </cell>
          <cell r="P474">
            <v>12</v>
          </cell>
          <cell r="Q474">
            <v>1974</v>
          </cell>
          <cell r="R474" t="str">
            <v>OP</v>
          </cell>
          <cell r="S474">
            <v>0</v>
          </cell>
          <cell r="T474" t="str">
            <v>N</v>
          </cell>
        </row>
        <row r="475">
          <cell r="A475" t="str">
            <v>MI</v>
          </cell>
          <cell r="B475" t="str">
            <v>Marquette</v>
          </cell>
          <cell r="C475">
            <v>20847</v>
          </cell>
          <cell r="D475" t="str">
            <v>Wisconsin Electric Power Co</v>
          </cell>
          <cell r="E475">
            <v>1769</v>
          </cell>
          <cell r="F475" t="str">
            <v>Presque Isle</v>
          </cell>
          <cell r="G475">
            <v>22</v>
          </cell>
          <cell r="H475" t="str">
            <v>6</v>
          </cell>
          <cell r="I475">
            <v>90</v>
          </cell>
          <cell r="J475">
            <v>88</v>
          </cell>
          <cell r="K475">
            <v>88</v>
          </cell>
          <cell r="M475" t="str">
            <v>ST</v>
          </cell>
          <cell r="N475" t="str">
            <v>BIT</v>
          </cell>
          <cell r="O475" t="str">
            <v>DFO</v>
          </cell>
          <cell r="P475">
            <v>4</v>
          </cell>
          <cell r="Q475">
            <v>1975</v>
          </cell>
          <cell r="R475" t="str">
            <v>OP</v>
          </cell>
          <cell r="S475">
            <v>0</v>
          </cell>
          <cell r="T475" t="str">
            <v>N</v>
          </cell>
        </row>
        <row r="476">
          <cell r="A476" t="str">
            <v>MI</v>
          </cell>
          <cell r="B476" t="str">
            <v>Wayne</v>
          </cell>
          <cell r="C476">
            <v>21048</v>
          </cell>
          <cell r="D476" t="str">
            <v>Wyandotte Municipal Serv Comm</v>
          </cell>
          <cell r="E476">
            <v>1866</v>
          </cell>
          <cell r="F476" t="str">
            <v>Wyandotte</v>
          </cell>
          <cell r="G476">
            <v>22</v>
          </cell>
          <cell r="H476" t="str">
            <v>4</v>
          </cell>
          <cell r="I476">
            <v>11.5</v>
          </cell>
          <cell r="J476">
            <v>10.5</v>
          </cell>
          <cell r="K476">
            <v>11.5</v>
          </cell>
          <cell r="M476" t="str">
            <v>ST</v>
          </cell>
          <cell r="N476" t="str">
            <v>BIT</v>
          </cell>
          <cell r="O476" t="str">
            <v>NG</v>
          </cell>
          <cell r="P476">
            <v>88</v>
          </cell>
          <cell r="Q476">
            <v>1948</v>
          </cell>
          <cell r="R476" t="str">
            <v>OP</v>
          </cell>
          <cell r="T476" t="str">
            <v>N</v>
          </cell>
        </row>
        <row r="477">
          <cell r="A477" t="str">
            <v>MI</v>
          </cell>
          <cell r="B477" t="str">
            <v>Wayne</v>
          </cell>
          <cell r="C477">
            <v>21048</v>
          </cell>
          <cell r="D477" t="str">
            <v>Wyandotte Municipal Serv Comm</v>
          </cell>
          <cell r="E477">
            <v>1866</v>
          </cell>
          <cell r="F477" t="str">
            <v>Wyandotte</v>
          </cell>
          <cell r="G477">
            <v>22</v>
          </cell>
          <cell r="H477" t="str">
            <v>5</v>
          </cell>
          <cell r="I477">
            <v>22</v>
          </cell>
          <cell r="J477">
            <v>22</v>
          </cell>
          <cell r="K477">
            <v>24</v>
          </cell>
          <cell r="M477" t="str">
            <v>ST</v>
          </cell>
          <cell r="N477" t="str">
            <v>BIT</v>
          </cell>
          <cell r="O477" t="str">
            <v>TDF</v>
          </cell>
          <cell r="P477">
            <v>88</v>
          </cell>
          <cell r="Q477">
            <v>1958</v>
          </cell>
          <cell r="R477" t="str">
            <v>OP</v>
          </cell>
          <cell r="T477" t="str">
            <v>N</v>
          </cell>
        </row>
        <row r="478">
          <cell r="A478" t="str">
            <v>MI</v>
          </cell>
          <cell r="B478" t="str">
            <v>Wayne</v>
          </cell>
          <cell r="C478">
            <v>21048</v>
          </cell>
          <cell r="D478" t="str">
            <v>Wyandotte Municipal Serv Comm</v>
          </cell>
          <cell r="E478">
            <v>1866</v>
          </cell>
          <cell r="F478" t="str">
            <v>Wyandotte</v>
          </cell>
          <cell r="G478">
            <v>22</v>
          </cell>
          <cell r="H478" t="str">
            <v>6</v>
          </cell>
          <cell r="I478">
            <v>7.5</v>
          </cell>
          <cell r="J478">
            <v>7.5</v>
          </cell>
          <cell r="K478">
            <v>7.5</v>
          </cell>
          <cell r="M478" t="str">
            <v>ST</v>
          </cell>
          <cell r="N478" t="str">
            <v>BIT</v>
          </cell>
          <cell r="O478" t="str">
            <v>TDF</v>
          </cell>
          <cell r="P478">
            <v>88</v>
          </cell>
          <cell r="Q478">
            <v>1969</v>
          </cell>
          <cell r="R478" t="str">
            <v>OP</v>
          </cell>
          <cell r="T478" t="str">
            <v>N</v>
          </cell>
        </row>
        <row r="479">
          <cell r="A479" t="str">
            <v>MI</v>
          </cell>
          <cell r="B479" t="str">
            <v>Wayne</v>
          </cell>
          <cell r="C479">
            <v>21048</v>
          </cell>
          <cell r="D479" t="str">
            <v>Wyandotte Municipal Serv Comm</v>
          </cell>
          <cell r="E479">
            <v>1866</v>
          </cell>
          <cell r="F479" t="str">
            <v>Wyandotte</v>
          </cell>
          <cell r="G479">
            <v>22</v>
          </cell>
          <cell r="H479" t="str">
            <v>7</v>
          </cell>
          <cell r="I479">
            <v>32</v>
          </cell>
          <cell r="J479">
            <v>32</v>
          </cell>
          <cell r="K479">
            <v>32</v>
          </cell>
          <cell r="M479" t="str">
            <v>ST</v>
          </cell>
          <cell r="N479" t="str">
            <v>BIT</v>
          </cell>
          <cell r="O479" t="str">
            <v>NG</v>
          </cell>
          <cell r="P479">
            <v>7</v>
          </cell>
          <cell r="Q479">
            <v>1986</v>
          </cell>
          <cell r="R479" t="str">
            <v>OP</v>
          </cell>
          <cell r="T479" t="str">
            <v>N</v>
          </cell>
        </row>
        <row r="480">
          <cell r="A480" t="str">
            <v>MI</v>
          </cell>
          <cell r="B480" t="str">
            <v>Menominee</v>
          </cell>
          <cell r="C480">
            <v>24263</v>
          </cell>
          <cell r="D480" t="str">
            <v>Cellu Tissue Holdings Inc</v>
          </cell>
          <cell r="E480">
            <v>52017</v>
          </cell>
          <cell r="F480" t="str">
            <v>Menominee Acquisition</v>
          </cell>
          <cell r="G480">
            <v>322122</v>
          </cell>
          <cell r="H480" t="str">
            <v>ST1</v>
          </cell>
          <cell r="I480">
            <v>1.5</v>
          </cell>
          <cell r="J480">
            <v>1.5</v>
          </cell>
          <cell r="K480">
            <v>1.5</v>
          </cell>
          <cell r="M480" t="str">
            <v>ST</v>
          </cell>
          <cell r="N480" t="str">
            <v>BIT</v>
          </cell>
          <cell r="P480">
            <v>6</v>
          </cell>
          <cell r="Q480">
            <v>1962</v>
          </cell>
          <cell r="R480" t="str">
            <v>OS</v>
          </cell>
          <cell r="S480">
            <v>0</v>
          </cell>
          <cell r="T480" t="str">
            <v>Y</v>
          </cell>
        </row>
        <row r="481">
          <cell r="A481" t="str">
            <v>MI</v>
          </cell>
          <cell r="B481" t="str">
            <v>Menominee</v>
          </cell>
          <cell r="C481">
            <v>24263</v>
          </cell>
          <cell r="D481" t="str">
            <v>Cellu Tissue Holdings Inc</v>
          </cell>
          <cell r="E481">
            <v>52017</v>
          </cell>
          <cell r="F481" t="str">
            <v>Menominee Acquisition</v>
          </cell>
          <cell r="G481">
            <v>322122</v>
          </cell>
          <cell r="H481" t="str">
            <v>ST2</v>
          </cell>
          <cell r="I481">
            <v>2.5</v>
          </cell>
          <cell r="J481">
            <v>2.5</v>
          </cell>
          <cell r="K481">
            <v>2.5</v>
          </cell>
          <cell r="M481" t="str">
            <v>ST</v>
          </cell>
          <cell r="N481" t="str">
            <v>BIT</v>
          </cell>
          <cell r="P481">
            <v>6</v>
          </cell>
          <cell r="Q481">
            <v>1950</v>
          </cell>
          <cell r="R481" t="str">
            <v>OP</v>
          </cell>
          <cell r="S481">
            <v>0</v>
          </cell>
          <cell r="T481" t="str">
            <v>Y</v>
          </cell>
        </row>
        <row r="482">
          <cell r="A482" t="str">
            <v>MI</v>
          </cell>
          <cell r="B482" t="str">
            <v>Ontonagon</v>
          </cell>
          <cell r="C482">
            <v>29820</v>
          </cell>
          <cell r="D482" t="str">
            <v>Smurfit-Stone Corp MI Plant</v>
          </cell>
          <cell r="E482">
            <v>50812</v>
          </cell>
          <cell r="F482" t="str">
            <v>Stone Container Ontonagon Mill</v>
          </cell>
          <cell r="G482">
            <v>322122</v>
          </cell>
          <cell r="H482" t="str">
            <v>GEN1</v>
          </cell>
          <cell r="I482">
            <v>15.6</v>
          </cell>
          <cell r="J482">
            <v>11.6</v>
          </cell>
          <cell r="K482">
            <v>11</v>
          </cell>
          <cell r="M482" t="str">
            <v>ST</v>
          </cell>
          <cell r="N482" t="str">
            <v>BIT</v>
          </cell>
          <cell r="O482" t="str">
            <v>NG</v>
          </cell>
          <cell r="P482">
            <v>5</v>
          </cell>
          <cell r="Q482">
            <v>1966</v>
          </cell>
          <cell r="R482" t="str">
            <v>OP</v>
          </cell>
          <cell r="S482">
            <v>0</v>
          </cell>
          <cell r="T482" t="str">
            <v>Y</v>
          </cell>
        </row>
        <row r="483">
          <cell r="A483" t="str">
            <v>MI</v>
          </cell>
          <cell r="B483" t="str">
            <v>Alpena</v>
          </cell>
          <cell r="C483">
            <v>40430</v>
          </cell>
          <cell r="D483" t="str">
            <v>Lafarge Corp</v>
          </cell>
          <cell r="E483">
            <v>50305</v>
          </cell>
          <cell r="F483" t="str">
            <v>LaFarge Alpena</v>
          </cell>
          <cell r="G483">
            <v>327</v>
          </cell>
          <cell r="H483" t="str">
            <v>GE10</v>
          </cell>
          <cell r="I483">
            <v>3.2</v>
          </cell>
          <cell r="J483">
            <v>3.2</v>
          </cell>
          <cell r="K483">
            <v>3.2</v>
          </cell>
          <cell r="M483" t="str">
            <v>ST</v>
          </cell>
          <cell r="N483" t="str">
            <v>BIT</v>
          </cell>
          <cell r="O483" t="str">
            <v>PC</v>
          </cell>
          <cell r="P483">
            <v>2</v>
          </cell>
          <cell r="Q483">
            <v>1999</v>
          </cell>
          <cell r="R483" t="str">
            <v>OP</v>
          </cell>
          <cell r="T483" t="str">
            <v>Y</v>
          </cell>
        </row>
        <row r="484">
          <cell r="A484" t="str">
            <v>MI</v>
          </cell>
          <cell r="B484" t="str">
            <v>Alpena</v>
          </cell>
          <cell r="C484">
            <v>40430</v>
          </cell>
          <cell r="D484" t="str">
            <v>Lafarge Corp</v>
          </cell>
          <cell r="E484">
            <v>50305</v>
          </cell>
          <cell r="F484" t="str">
            <v>LaFarge Alpena</v>
          </cell>
          <cell r="G484">
            <v>327</v>
          </cell>
          <cell r="H484" t="str">
            <v>GEN6</v>
          </cell>
          <cell r="I484">
            <v>12</v>
          </cell>
          <cell r="J484">
            <v>12</v>
          </cell>
          <cell r="K484">
            <v>12</v>
          </cell>
          <cell r="M484" t="str">
            <v>ST</v>
          </cell>
          <cell r="N484" t="str">
            <v>BIT</v>
          </cell>
          <cell r="O484" t="str">
            <v>PC</v>
          </cell>
          <cell r="P484">
            <v>1</v>
          </cell>
          <cell r="Q484">
            <v>1952</v>
          </cell>
          <cell r="R484" t="str">
            <v>OP</v>
          </cell>
          <cell r="S484">
            <v>0</v>
          </cell>
          <cell r="T484" t="str">
            <v>Y</v>
          </cell>
        </row>
        <row r="485">
          <cell r="A485" t="str">
            <v>MI</v>
          </cell>
          <cell r="B485" t="str">
            <v>Alpena</v>
          </cell>
          <cell r="C485">
            <v>40430</v>
          </cell>
          <cell r="D485" t="str">
            <v>Lafarge Corp</v>
          </cell>
          <cell r="E485">
            <v>50305</v>
          </cell>
          <cell r="F485" t="str">
            <v>LaFarge Alpena</v>
          </cell>
          <cell r="G485">
            <v>327</v>
          </cell>
          <cell r="H485" t="str">
            <v>GEN7</v>
          </cell>
          <cell r="I485">
            <v>10</v>
          </cell>
          <cell r="J485">
            <v>10</v>
          </cell>
          <cell r="K485">
            <v>10</v>
          </cell>
          <cell r="M485" t="str">
            <v>ST</v>
          </cell>
          <cell r="N485" t="str">
            <v>BIT</v>
          </cell>
          <cell r="O485" t="str">
            <v>PC</v>
          </cell>
          <cell r="P485">
            <v>1</v>
          </cell>
          <cell r="Q485">
            <v>1955</v>
          </cell>
          <cell r="R485" t="str">
            <v>OP</v>
          </cell>
          <cell r="S485">
            <v>0</v>
          </cell>
          <cell r="T485" t="str">
            <v>Y</v>
          </cell>
        </row>
        <row r="486">
          <cell r="A486" t="str">
            <v>MI</v>
          </cell>
          <cell r="B486" t="str">
            <v>Alpena</v>
          </cell>
          <cell r="C486">
            <v>40430</v>
          </cell>
          <cell r="D486" t="str">
            <v>Lafarge Corp</v>
          </cell>
          <cell r="E486">
            <v>50305</v>
          </cell>
          <cell r="F486" t="str">
            <v>LaFarge Alpena</v>
          </cell>
          <cell r="G486">
            <v>327</v>
          </cell>
          <cell r="H486" t="str">
            <v>GEN8</v>
          </cell>
          <cell r="I486">
            <v>11</v>
          </cell>
          <cell r="J486">
            <v>11</v>
          </cell>
          <cell r="K486">
            <v>11</v>
          </cell>
          <cell r="M486" t="str">
            <v>ST</v>
          </cell>
          <cell r="N486" t="str">
            <v>BIT</v>
          </cell>
          <cell r="O486" t="str">
            <v>PC</v>
          </cell>
          <cell r="P486">
            <v>4</v>
          </cell>
          <cell r="Q486">
            <v>1991</v>
          </cell>
          <cell r="R486" t="str">
            <v>OP</v>
          </cell>
          <cell r="S486">
            <v>0</v>
          </cell>
          <cell r="T486" t="str">
            <v>Y</v>
          </cell>
        </row>
        <row r="487">
          <cell r="A487" t="str">
            <v>MI</v>
          </cell>
          <cell r="B487" t="str">
            <v>Alpena</v>
          </cell>
          <cell r="C487">
            <v>40430</v>
          </cell>
          <cell r="D487" t="str">
            <v>Lafarge Corp</v>
          </cell>
          <cell r="E487">
            <v>50305</v>
          </cell>
          <cell r="F487" t="str">
            <v>LaFarge Alpena</v>
          </cell>
          <cell r="G487">
            <v>327</v>
          </cell>
          <cell r="H487" t="str">
            <v>GEN9</v>
          </cell>
          <cell r="I487">
            <v>11</v>
          </cell>
          <cell r="J487">
            <v>11</v>
          </cell>
          <cell r="K487">
            <v>11</v>
          </cell>
          <cell r="M487" t="str">
            <v>ST</v>
          </cell>
          <cell r="N487" t="str">
            <v>BIT</v>
          </cell>
          <cell r="O487" t="str">
            <v>PC</v>
          </cell>
          <cell r="P487">
            <v>4</v>
          </cell>
          <cell r="Q487">
            <v>1994</v>
          </cell>
          <cell r="R487" t="str">
            <v>OP</v>
          </cell>
          <cell r="S487">
            <v>0</v>
          </cell>
          <cell r="T487" t="str">
            <v>Y</v>
          </cell>
        </row>
        <row r="488">
          <cell r="A488" t="str">
            <v>MI</v>
          </cell>
          <cell r="B488" t="str">
            <v>Alpena</v>
          </cell>
          <cell r="C488">
            <v>49967</v>
          </cell>
          <cell r="D488" t="str">
            <v>Decorative Panels International, Inc.</v>
          </cell>
          <cell r="E488">
            <v>10149</v>
          </cell>
          <cell r="F488" t="str">
            <v>Louisiana Pacific</v>
          </cell>
          <cell r="G488">
            <v>321</v>
          </cell>
          <cell r="H488" t="str">
            <v>GEN1</v>
          </cell>
          <cell r="I488">
            <v>7.5</v>
          </cell>
          <cell r="J488">
            <v>6.8</v>
          </cell>
          <cell r="K488">
            <v>7.2</v>
          </cell>
          <cell r="M488" t="str">
            <v>ST</v>
          </cell>
          <cell r="N488" t="str">
            <v>BIT</v>
          </cell>
          <cell r="O488" t="str">
            <v>NG</v>
          </cell>
          <cell r="P488">
            <v>11</v>
          </cell>
          <cell r="Q488">
            <v>1957</v>
          </cell>
          <cell r="R488" t="str">
            <v>OP</v>
          </cell>
          <cell r="T488" t="str">
            <v>Y</v>
          </cell>
        </row>
        <row r="489">
          <cell r="A489" t="str">
            <v>MI</v>
          </cell>
          <cell r="B489" t="str">
            <v>Alger</v>
          </cell>
          <cell r="C489">
            <v>50021</v>
          </cell>
          <cell r="D489" t="str">
            <v>Neenah Paper Michigan Inc.</v>
          </cell>
          <cell r="E489">
            <v>54867</v>
          </cell>
          <cell r="F489" t="str">
            <v>Neenah Paper Munising Mill</v>
          </cell>
          <cell r="G489">
            <v>322122</v>
          </cell>
          <cell r="H489" t="str">
            <v>M387</v>
          </cell>
          <cell r="I489">
            <v>6.2</v>
          </cell>
          <cell r="J489">
            <v>5.81</v>
          </cell>
          <cell r="K489">
            <v>5.83</v>
          </cell>
          <cell r="M489" t="str">
            <v>ST</v>
          </cell>
          <cell r="N489" t="str">
            <v>BIT</v>
          </cell>
          <cell r="P489">
            <v>1</v>
          </cell>
          <cell r="Q489">
            <v>1930</v>
          </cell>
          <cell r="R489" t="str">
            <v>OP</v>
          </cell>
          <cell r="S489">
            <v>0</v>
          </cell>
          <cell r="T489" t="str">
            <v>Y</v>
          </cell>
        </row>
        <row r="490">
          <cell r="A490" t="str">
            <v>MN</v>
          </cell>
          <cell r="B490" t="str">
            <v>Mower</v>
          </cell>
          <cell r="C490">
            <v>1009</v>
          </cell>
          <cell r="D490" t="str">
            <v>Austin City of</v>
          </cell>
          <cell r="E490">
            <v>1961</v>
          </cell>
          <cell r="F490" t="str">
            <v>Austin Northeast</v>
          </cell>
          <cell r="G490">
            <v>22</v>
          </cell>
          <cell r="H490" t="str">
            <v>1</v>
          </cell>
          <cell r="I490">
            <v>31.9</v>
          </cell>
          <cell r="J490">
            <v>29.3</v>
          </cell>
          <cell r="K490">
            <v>29.3</v>
          </cell>
          <cell r="M490" t="str">
            <v>ST</v>
          </cell>
          <cell r="N490" t="str">
            <v>BIT</v>
          </cell>
          <cell r="O490" t="str">
            <v>NG</v>
          </cell>
          <cell r="P490">
            <v>4</v>
          </cell>
          <cell r="Q490">
            <v>1971</v>
          </cell>
          <cell r="R490" t="str">
            <v>OP</v>
          </cell>
          <cell r="T490" t="str">
            <v>N</v>
          </cell>
        </row>
        <row r="491">
          <cell r="A491" t="str">
            <v>MN</v>
          </cell>
          <cell r="B491" t="str">
            <v>Benton</v>
          </cell>
          <cell r="C491">
            <v>9368</v>
          </cell>
          <cell r="D491" t="str">
            <v>International Paper Co-Sartell</v>
          </cell>
          <cell r="E491">
            <v>50252</v>
          </cell>
          <cell r="F491" t="str">
            <v>International Paper Sartell Mill</v>
          </cell>
          <cell r="G491">
            <v>322122</v>
          </cell>
          <cell r="H491" t="str">
            <v>ABB2</v>
          </cell>
          <cell r="I491">
            <v>20.399999999999999</v>
          </cell>
          <cell r="J491">
            <v>20.399999999999999</v>
          </cell>
          <cell r="K491">
            <v>20.399999999999999</v>
          </cell>
          <cell r="M491" t="str">
            <v>ST</v>
          </cell>
          <cell r="N491" t="str">
            <v>BIT</v>
          </cell>
          <cell r="O491" t="str">
            <v>WDS</v>
          </cell>
          <cell r="P491">
            <v>6</v>
          </cell>
          <cell r="Q491">
            <v>1982</v>
          </cell>
          <cell r="R491" t="str">
            <v>OP</v>
          </cell>
          <cell r="S491">
            <v>0</v>
          </cell>
          <cell r="T491" t="str">
            <v>Y</v>
          </cell>
        </row>
        <row r="492">
          <cell r="A492" t="str">
            <v>MN</v>
          </cell>
          <cell r="B492" t="str">
            <v>Olmsted</v>
          </cell>
          <cell r="C492">
            <v>16181</v>
          </cell>
          <cell r="D492" t="str">
            <v>Rochester Public Utilities</v>
          </cell>
          <cell r="E492">
            <v>2008</v>
          </cell>
          <cell r="F492" t="str">
            <v>Silver Lake</v>
          </cell>
          <cell r="G492">
            <v>22</v>
          </cell>
          <cell r="H492" t="str">
            <v>1</v>
          </cell>
          <cell r="I492">
            <v>8</v>
          </cell>
          <cell r="J492">
            <v>10.4</v>
          </cell>
          <cell r="K492">
            <v>10.4</v>
          </cell>
          <cell r="M492" t="str">
            <v>ST</v>
          </cell>
          <cell r="N492" t="str">
            <v>BIT</v>
          </cell>
          <cell r="O492" t="str">
            <v>NG</v>
          </cell>
          <cell r="P492">
            <v>8</v>
          </cell>
          <cell r="Q492">
            <v>1948</v>
          </cell>
          <cell r="R492" t="str">
            <v>OP</v>
          </cell>
          <cell r="T492" t="str">
            <v>N</v>
          </cell>
        </row>
        <row r="493">
          <cell r="A493" t="str">
            <v>MN</v>
          </cell>
          <cell r="B493" t="str">
            <v>Olmsted</v>
          </cell>
          <cell r="C493">
            <v>16181</v>
          </cell>
          <cell r="D493" t="str">
            <v>Rochester Public Utilities</v>
          </cell>
          <cell r="E493">
            <v>2008</v>
          </cell>
          <cell r="F493" t="str">
            <v>Silver Lake</v>
          </cell>
          <cell r="G493">
            <v>22</v>
          </cell>
          <cell r="H493" t="str">
            <v>2</v>
          </cell>
          <cell r="I493">
            <v>12</v>
          </cell>
          <cell r="J493">
            <v>13.9</v>
          </cell>
          <cell r="K493">
            <v>13.9</v>
          </cell>
          <cell r="M493" t="str">
            <v>ST</v>
          </cell>
          <cell r="N493" t="str">
            <v>BIT</v>
          </cell>
          <cell r="O493" t="str">
            <v>NG</v>
          </cell>
          <cell r="P493">
            <v>12</v>
          </cell>
          <cell r="Q493">
            <v>1953</v>
          </cell>
          <cell r="R493" t="str">
            <v>OP</v>
          </cell>
          <cell r="T493" t="str">
            <v>N</v>
          </cell>
        </row>
        <row r="494">
          <cell r="A494" t="str">
            <v>MN</v>
          </cell>
          <cell r="B494" t="str">
            <v>Olmsted</v>
          </cell>
          <cell r="C494">
            <v>16181</v>
          </cell>
          <cell r="D494" t="str">
            <v>Rochester Public Utilities</v>
          </cell>
          <cell r="E494">
            <v>2008</v>
          </cell>
          <cell r="F494" t="str">
            <v>Silver Lake</v>
          </cell>
          <cell r="G494">
            <v>22</v>
          </cell>
          <cell r="H494" t="str">
            <v>3</v>
          </cell>
          <cell r="I494">
            <v>25</v>
          </cell>
          <cell r="J494">
            <v>24.7</v>
          </cell>
          <cell r="K494">
            <v>24.7</v>
          </cell>
          <cell r="M494" t="str">
            <v>ST</v>
          </cell>
          <cell r="N494" t="str">
            <v>BIT</v>
          </cell>
          <cell r="O494" t="str">
            <v>NG</v>
          </cell>
          <cell r="P494">
            <v>11</v>
          </cell>
          <cell r="Q494">
            <v>1962</v>
          </cell>
          <cell r="R494" t="str">
            <v>OP</v>
          </cell>
          <cell r="T494" t="str">
            <v>N</v>
          </cell>
        </row>
        <row r="495">
          <cell r="A495" t="str">
            <v>MN</v>
          </cell>
          <cell r="B495" t="str">
            <v>Olmsted</v>
          </cell>
          <cell r="C495">
            <v>16181</v>
          </cell>
          <cell r="D495" t="str">
            <v>Rochester Public Utilities</v>
          </cell>
          <cell r="E495">
            <v>2008</v>
          </cell>
          <cell r="F495" t="str">
            <v>Silver Lake</v>
          </cell>
          <cell r="G495">
            <v>22</v>
          </cell>
          <cell r="H495" t="str">
            <v>4</v>
          </cell>
          <cell r="I495">
            <v>54</v>
          </cell>
          <cell r="J495">
            <v>61.2</v>
          </cell>
          <cell r="K495">
            <v>61.2</v>
          </cell>
          <cell r="M495" t="str">
            <v>ST</v>
          </cell>
          <cell r="N495" t="str">
            <v>BIT</v>
          </cell>
          <cell r="O495" t="str">
            <v>NG</v>
          </cell>
          <cell r="P495">
            <v>12</v>
          </cell>
          <cell r="Q495">
            <v>1969</v>
          </cell>
          <cell r="R495" t="str">
            <v>OP</v>
          </cell>
          <cell r="T495" t="str">
            <v>N</v>
          </cell>
        </row>
        <row r="496">
          <cell r="A496" t="str">
            <v>MN</v>
          </cell>
          <cell r="B496" t="str">
            <v>Crow Wing</v>
          </cell>
          <cell r="C496">
            <v>54823</v>
          </cell>
          <cell r="D496" t="str">
            <v>Wausau Paper of Minnesota LLC</v>
          </cell>
          <cell r="E496">
            <v>50636</v>
          </cell>
          <cell r="F496" t="str">
            <v>Potlatch Minnesota Pulp Paper</v>
          </cell>
          <cell r="G496">
            <v>322122</v>
          </cell>
          <cell r="H496" t="str">
            <v>VPLS</v>
          </cell>
          <cell r="I496">
            <v>0.6</v>
          </cell>
          <cell r="J496">
            <v>0.4</v>
          </cell>
          <cell r="K496">
            <v>0.5</v>
          </cell>
          <cell r="M496" t="str">
            <v>ST</v>
          </cell>
          <cell r="N496" t="str">
            <v>BIT</v>
          </cell>
          <cell r="O496" t="str">
            <v>NG</v>
          </cell>
          <cell r="P496">
            <v>1</v>
          </cell>
          <cell r="Q496">
            <v>1959</v>
          </cell>
          <cell r="R496" t="str">
            <v>OP</v>
          </cell>
          <cell r="T496" t="str">
            <v>Y</v>
          </cell>
        </row>
        <row r="497">
          <cell r="A497" t="str">
            <v>MO</v>
          </cell>
          <cell r="B497" t="str">
            <v>St Louis City</v>
          </cell>
          <cell r="C497">
            <v>623</v>
          </cell>
          <cell r="D497" t="str">
            <v>Anheuser-Busch Inc</v>
          </cell>
          <cell r="E497">
            <v>10430</v>
          </cell>
          <cell r="F497" t="str">
            <v>Anheuser Busch St Louis</v>
          </cell>
          <cell r="G497">
            <v>311</v>
          </cell>
          <cell r="H497" t="str">
            <v>GEN1</v>
          </cell>
          <cell r="I497">
            <v>11</v>
          </cell>
          <cell r="J497">
            <v>11</v>
          </cell>
          <cell r="K497">
            <v>11</v>
          </cell>
          <cell r="M497" t="str">
            <v>ST</v>
          </cell>
          <cell r="N497" t="str">
            <v>BIT</v>
          </cell>
          <cell r="O497" t="str">
            <v>NG</v>
          </cell>
          <cell r="P497">
            <v>1</v>
          </cell>
          <cell r="Q497">
            <v>1947</v>
          </cell>
          <cell r="R497" t="str">
            <v>OP</v>
          </cell>
          <cell r="S497">
            <v>0</v>
          </cell>
          <cell r="T497" t="str">
            <v>Y</v>
          </cell>
        </row>
        <row r="498">
          <cell r="A498" t="str">
            <v>MO</v>
          </cell>
          <cell r="B498" t="str">
            <v>St Louis City</v>
          </cell>
          <cell r="C498">
            <v>623</v>
          </cell>
          <cell r="D498" t="str">
            <v>Anheuser-Busch Inc</v>
          </cell>
          <cell r="E498">
            <v>10430</v>
          </cell>
          <cell r="F498" t="str">
            <v>Anheuser Busch St Louis</v>
          </cell>
          <cell r="G498">
            <v>311</v>
          </cell>
          <cell r="H498" t="str">
            <v>GEN3</v>
          </cell>
          <cell r="I498">
            <v>11</v>
          </cell>
          <cell r="J498">
            <v>11</v>
          </cell>
          <cell r="K498">
            <v>11</v>
          </cell>
          <cell r="M498" t="str">
            <v>ST</v>
          </cell>
          <cell r="N498" t="str">
            <v>BIT</v>
          </cell>
          <cell r="O498" t="str">
            <v>NG</v>
          </cell>
          <cell r="P498">
            <v>1</v>
          </cell>
          <cell r="Q498">
            <v>1948</v>
          </cell>
          <cell r="R498" t="str">
            <v>OP</v>
          </cell>
          <cell r="S498">
            <v>0</v>
          </cell>
          <cell r="T498" t="str">
            <v>Y</v>
          </cell>
        </row>
        <row r="499">
          <cell r="A499" t="str">
            <v>MO</v>
          </cell>
          <cell r="B499" t="str">
            <v>St Louis City</v>
          </cell>
          <cell r="C499">
            <v>623</v>
          </cell>
          <cell r="D499" t="str">
            <v>Anheuser-Busch Inc</v>
          </cell>
          <cell r="E499">
            <v>10430</v>
          </cell>
          <cell r="F499" t="str">
            <v>Anheuser Busch St Louis</v>
          </cell>
          <cell r="G499">
            <v>311</v>
          </cell>
          <cell r="H499" t="str">
            <v>GEN4</v>
          </cell>
          <cell r="I499">
            <v>4.0999999999999996</v>
          </cell>
          <cell r="J499">
            <v>4.0999999999999996</v>
          </cell>
          <cell r="K499">
            <v>4.0999999999999996</v>
          </cell>
          <cell r="M499" t="str">
            <v>ST</v>
          </cell>
          <cell r="N499" t="str">
            <v>BIT</v>
          </cell>
          <cell r="O499" t="str">
            <v>NG</v>
          </cell>
          <cell r="P499">
            <v>1</v>
          </cell>
          <cell r="Q499">
            <v>1939</v>
          </cell>
          <cell r="R499" t="str">
            <v>OP</v>
          </cell>
          <cell r="S499">
            <v>0</v>
          </cell>
          <cell r="T499" t="str">
            <v>Y</v>
          </cell>
        </row>
        <row r="500">
          <cell r="A500" t="str">
            <v>MO</v>
          </cell>
          <cell r="B500" t="str">
            <v>Osage</v>
          </cell>
          <cell r="C500">
            <v>3242</v>
          </cell>
          <cell r="D500" t="str">
            <v>Central Electric Power Coop</v>
          </cell>
          <cell r="E500">
            <v>2169</v>
          </cell>
          <cell r="F500" t="str">
            <v>Chamois</v>
          </cell>
          <cell r="G500">
            <v>22</v>
          </cell>
          <cell r="H500" t="str">
            <v>1</v>
          </cell>
          <cell r="I500">
            <v>15</v>
          </cell>
          <cell r="J500">
            <v>17</v>
          </cell>
          <cell r="K500">
            <v>18</v>
          </cell>
          <cell r="M500" t="str">
            <v>ST</v>
          </cell>
          <cell r="N500" t="str">
            <v>BIT</v>
          </cell>
          <cell r="P500">
            <v>12</v>
          </cell>
          <cell r="Q500">
            <v>1953</v>
          </cell>
          <cell r="R500" t="str">
            <v>OP</v>
          </cell>
          <cell r="T500" t="str">
            <v>N</v>
          </cell>
        </row>
        <row r="501">
          <cell r="A501" t="str">
            <v>MO</v>
          </cell>
          <cell r="B501" t="str">
            <v>Boone</v>
          </cell>
          <cell r="C501">
            <v>4045</v>
          </cell>
          <cell r="D501" t="str">
            <v>Columbia City of</v>
          </cell>
          <cell r="E501">
            <v>2123</v>
          </cell>
          <cell r="F501" t="str">
            <v>Columbia</v>
          </cell>
          <cell r="G501">
            <v>22</v>
          </cell>
          <cell r="H501" t="str">
            <v>5</v>
          </cell>
          <cell r="I501">
            <v>16.5</v>
          </cell>
          <cell r="J501">
            <v>16.5</v>
          </cell>
          <cell r="K501">
            <v>16.5</v>
          </cell>
          <cell r="M501" t="str">
            <v>ST</v>
          </cell>
          <cell r="N501" t="str">
            <v>BIT</v>
          </cell>
          <cell r="P501">
            <v>88</v>
          </cell>
          <cell r="Q501">
            <v>1957</v>
          </cell>
          <cell r="R501" t="str">
            <v>OP</v>
          </cell>
          <cell r="S501">
            <v>0</v>
          </cell>
          <cell r="T501" t="str">
            <v>N</v>
          </cell>
        </row>
        <row r="502">
          <cell r="A502" t="str">
            <v>MO</v>
          </cell>
          <cell r="B502" t="str">
            <v>Boone</v>
          </cell>
          <cell r="C502">
            <v>4045</v>
          </cell>
          <cell r="D502" t="str">
            <v>Columbia City of</v>
          </cell>
          <cell r="E502">
            <v>2123</v>
          </cell>
          <cell r="F502" t="str">
            <v>Columbia</v>
          </cell>
          <cell r="G502">
            <v>22</v>
          </cell>
          <cell r="H502" t="str">
            <v>7</v>
          </cell>
          <cell r="I502">
            <v>22</v>
          </cell>
          <cell r="J502">
            <v>22</v>
          </cell>
          <cell r="K502">
            <v>22</v>
          </cell>
          <cell r="M502" t="str">
            <v>ST</v>
          </cell>
          <cell r="N502" t="str">
            <v>BIT</v>
          </cell>
          <cell r="P502">
            <v>88</v>
          </cell>
          <cell r="Q502">
            <v>1965</v>
          </cell>
          <cell r="R502" t="str">
            <v>OP</v>
          </cell>
          <cell r="S502">
            <v>0</v>
          </cell>
          <cell r="T502" t="str">
            <v>N</v>
          </cell>
        </row>
        <row r="503">
          <cell r="A503" t="str">
            <v>MO</v>
          </cell>
          <cell r="B503" t="str">
            <v>Pike</v>
          </cell>
          <cell r="C503">
            <v>8483</v>
          </cell>
          <cell r="D503" t="str">
            <v>Hercules Incorporated</v>
          </cell>
          <cell r="E503">
            <v>10207</v>
          </cell>
          <cell r="F503" t="str">
            <v>Hercules Missouri Chemical Works</v>
          </cell>
          <cell r="G503">
            <v>325</v>
          </cell>
          <cell r="H503" t="str">
            <v>GEN1</v>
          </cell>
          <cell r="I503">
            <v>8.6</v>
          </cell>
          <cell r="J503">
            <v>8.6</v>
          </cell>
          <cell r="K503">
            <v>8.6</v>
          </cell>
          <cell r="M503" t="str">
            <v>ST</v>
          </cell>
          <cell r="N503" t="str">
            <v>BIT</v>
          </cell>
          <cell r="O503" t="str">
            <v>DFO</v>
          </cell>
          <cell r="P503">
            <v>1</v>
          </cell>
          <cell r="Q503">
            <v>1943</v>
          </cell>
          <cell r="R503" t="str">
            <v>OP</v>
          </cell>
          <cell r="T503" t="str">
            <v>Y</v>
          </cell>
        </row>
        <row r="504">
          <cell r="A504" t="str">
            <v>MO</v>
          </cell>
          <cell r="B504" t="str">
            <v>Pike</v>
          </cell>
          <cell r="C504">
            <v>8483</v>
          </cell>
          <cell r="D504" t="str">
            <v>Hercules Incorporated</v>
          </cell>
          <cell r="E504">
            <v>10207</v>
          </cell>
          <cell r="F504" t="str">
            <v>Hercules Missouri Chemical Works</v>
          </cell>
          <cell r="G504">
            <v>325</v>
          </cell>
          <cell r="H504" t="str">
            <v>GEN2</v>
          </cell>
          <cell r="I504">
            <v>8.6</v>
          </cell>
          <cell r="J504">
            <v>8.6</v>
          </cell>
          <cell r="K504">
            <v>8.6</v>
          </cell>
          <cell r="M504" t="str">
            <v>ST</v>
          </cell>
          <cell r="N504" t="str">
            <v>BIT</v>
          </cell>
          <cell r="O504" t="str">
            <v>DFO</v>
          </cell>
          <cell r="P504">
            <v>1</v>
          </cell>
          <cell r="Q504">
            <v>1943</v>
          </cell>
          <cell r="R504" t="str">
            <v>OP</v>
          </cell>
          <cell r="T504" t="str">
            <v>Y</v>
          </cell>
        </row>
        <row r="505">
          <cell r="A505" t="str">
            <v>MO</v>
          </cell>
          <cell r="B505" t="str">
            <v>Jackson</v>
          </cell>
          <cell r="C505">
            <v>9231</v>
          </cell>
          <cell r="D505" t="str">
            <v>Independence City of</v>
          </cell>
          <cell r="E505">
            <v>2132</v>
          </cell>
          <cell r="F505" t="str">
            <v>Blue Valley</v>
          </cell>
          <cell r="G505">
            <v>22</v>
          </cell>
          <cell r="H505" t="str">
            <v>2</v>
          </cell>
          <cell r="I505">
            <v>25</v>
          </cell>
          <cell r="J505">
            <v>21</v>
          </cell>
          <cell r="K505">
            <v>21</v>
          </cell>
          <cell r="M505" t="str">
            <v>ST</v>
          </cell>
          <cell r="N505" t="str">
            <v>BIT</v>
          </cell>
          <cell r="O505" t="str">
            <v>NG</v>
          </cell>
          <cell r="P505">
            <v>5</v>
          </cell>
          <cell r="Q505">
            <v>1958</v>
          </cell>
          <cell r="R505" t="str">
            <v>OP</v>
          </cell>
          <cell r="S505">
            <v>0</v>
          </cell>
          <cell r="T505" t="str">
            <v>N</v>
          </cell>
        </row>
        <row r="506">
          <cell r="A506" t="str">
            <v>MO</v>
          </cell>
          <cell r="B506" t="str">
            <v>Jackson</v>
          </cell>
          <cell r="C506">
            <v>9231</v>
          </cell>
          <cell r="D506" t="str">
            <v>Independence City of</v>
          </cell>
          <cell r="E506">
            <v>2132</v>
          </cell>
          <cell r="F506" t="str">
            <v>Blue Valley</v>
          </cell>
          <cell r="G506">
            <v>22</v>
          </cell>
          <cell r="H506" t="str">
            <v>3</v>
          </cell>
          <cell r="I506">
            <v>65</v>
          </cell>
          <cell r="J506">
            <v>51</v>
          </cell>
          <cell r="K506">
            <v>51</v>
          </cell>
          <cell r="M506" t="str">
            <v>ST</v>
          </cell>
          <cell r="N506" t="str">
            <v>BIT</v>
          </cell>
          <cell r="O506" t="str">
            <v>NG</v>
          </cell>
          <cell r="P506">
            <v>8</v>
          </cell>
          <cell r="Q506">
            <v>1965</v>
          </cell>
          <cell r="R506" t="str">
            <v>OP</v>
          </cell>
          <cell r="S506">
            <v>0</v>
          </cell>
          <cell r="T506" t="str">
            <v>N</v>
          </cell>
        </row>
        <row r="507">
          <cell r="A507" t="str">
            <v>MO</v>
          </cell>
          <cell r="B507" t="str">
            <v>Jackson</v>
          </cell>
          <cell r="C507">
            <v>9231</v>
          </cell>
          <cell r="D507" t="str">
            <v>Independence City of</v>
          </cell>
          <cell r="E507">
            <v>2132</v>
          </cell>
          <cell r="F507" t="str">
            <v>Blue Valley</v>
          </cell>
          <cell r="G507">
            <v>22</v>
          </cell>
          <cell r="H507" t="str">
            <v>ST1</v>
          </cell>
          <cell r="I507">
            <v>25</v>
          </cell>
          <cell r="J507">
            <v>21</v>
          </cell>
          <cell r="K507">
            <v>21</v>
          </cell>
          <cell r="M507" t="str">
            <v>ST</v>
          </cell>
          <cell r="N507" t="str">
            <v>BIT</v>
          </cell>
          <cell r="O507" t="str">
            <v>NG</v>
          </cell>
          <cell r="P507">
            <v>4</v>
          </cell>
          <cell r="Q507">
            <v>1958</v>
          </cell>
          <cell r="R507" t="str">
            <v>OP</v>
          </cell>
          <cell r="S507">
            <v>0</v>
          </cell>
          <cell r="T507" t="str">
            <v>N</v>
          </cell>
        </row>
        <row r="508">
          <cell r="A508" t="str">
            <v>MO</v>
          </cell>
          <cell r="B508" t="str">
            <v>Clay</v>
          </cell>
          <cell r="C508">
            <v>9231</v>
          </cell>
          <cell r="D508" t="str">
            <v>Independence City of</v>
          </cell>
          <cell r="E508">
            <v>2171</v>
          </cell>
          <cell r="F508" t="str">
            <v>Missouri City</v>
          </cell>
          <cell r="G508">
            <v>22</v>
          </cell>
          <cell r="H508" t="str">
            <v>1</v>
          </cell>
          <cell r="I508">
            <v>23</v>
          </cell>
          <cell r="J508">
            <v>19</v>
          </cell>
          <cell r="K508">
            <v>19</v>
          </cell>
          <cell r="M508" t="str">
            <v>ST</v>
          </cell>
          <cell r="N508" t="str">
            <v>BIT</v>
          </cell>
          <cell r="O508" t="str">
            <v>DFO</v>
          </cell>
          <cell r="P508">
            <v>6</v>
          </cell>
          <cell r="Q508">
            <v>1954</v>
          </cell>
          <cell r="R508" t="str">
            <v>OP</v>
          </cell>
          <cell r="S508">
            <v>0</v>
          </cell>
          <cell r="T508" t="str">
            <v>N</v>
          </cell>
        </row>
        <row r="509">
          <cell r="A509" t="str">
            <v>MO</v>
          </cell>
          <cell r="B509" t="str">
            <v>Clay</v>
          </cell>
          <cell r="C509">
            <v>9231</v>
          </cell>
          <cell r="D509" t="str">
            <v>Independence City of</v>
          </cell>
          <cell r="E509">
            <v>2171</v>
          </cell>
          <cell r="F509" t="str">
            <v>Missouri City</v>
          </cell>
          <cell r="G509">
            <v>22</v>
          </cell>
          <cell r="H509" t="str">
            <v>2</v>
          </cell>
          <cell r="I509">
            <v>23</v>
          </cell>
          <cell r="J509">
            <v>19</v>
          </cell>
          <cell r="K509">
            <v>19</v>
          </cell>
          <cell r="M509" t="str">
            <v>ST</v>
          </cell>
          <cell r="N509" t="str">
            <v>BIT</v>
          </cell>
          <cell r="O509" t="str">
            <v>DFO</v>
          </cell>
          <cell r="P509">
            <v>6</v>
          </cell>
          <cell r="Q509">
            <v>1954</v>
          </cell>
          <cell r="R509" t="str">
            <v>OP</v>
          </cell>
          <cell r="S509">
            <v>0</v>
          </cell>
          <cell r="T509" t="str">
            <v>N</v>
          </cell>
        </row>
        <row r="510">
          <cell r="A510" t="str">
            <v>MO</v>
          </cell>
          <cell r="B510" t="str">
            <v>Saline</v>
          </cell>
          <cell r="C510">
            <v>11732</v>
          </cell>
          <cell r="D510" t="str">
            <v>Marshall City of</v>
          </cell>
          <cell r="E510">
            <v>2144</v>
          </cell>
          <cell r="F510" t="str">
            <v>Marshall</v>
          </cell>
          <cell r="G510">
            <v>22</v>
          </cell>
          <cell r="H510" t="str">
            <v>4</v>
          </cell>
          <cell r="I510">
            <v>6</v>
          </cell>
          <cell r="J510">
            <v>5.8</v>
          </cell>
          <cell r="K510">
            <v>5.9</v>
          </cell>
          <cell r="M510" t="str">
            <v>ST</v>
          </cell>
          <cell r="N510" t="str">
            <v>BIT</v>
          </cell>
          <cell r="O510" t="str">
            <v>NG</v>
          </cell>
          <cell r="P510">
            <v>7</v>
          </cell>
          <cell r="Q510">
            <v>1956</v>
          </cell>
          <cell r="R510" t="str">
            <v>OP</v>
          </cell>
          <cell r="T510" t="str">
            <v>N</v>
          </cell>
        </row>
        <row r="511">
          <cell r="A511" t="str">
            <v>MO</v>
          </cell>
          <cell r="B511" t="str">
            <v>Saline</v>
          </cell>
          <cell r="C511">
            <v>11732</v>
          </cell>
          <cell r="D511" t="str">
            <v>Marshall City of</v>
          </cell>
          <cell r="E511">
            <v>2144</v>
          </cell>
          <cell r="F511" t="str">
            <v>Marshall</v>
          </cell>
          <cell r="G511">
            <v>22</v>
          </cell>
          <cell r="H511" t="str">
            <v>5</v>
          </cell>
          <cell r="I511">
            <v>16.5</v>
          </cell>
          <cell r="J511">
            <v>16</v>
          </cell>
          <cell r="K511">
            <v>16.2</v>
          </cell>
          <cell r="M511" t="str">
            <v>ST</v>
          </cell>
          <cell r="N511" t="str">
            <v>BIT</v>
          </cell>
          <cell r="O511" t="str">
            <v>NG</v>
          </cell>
          <cell r="P511">
            <v>7</v>
          </cell>
          <cell r="Q511">
            <v>1967</v>
          </cell>
          <cell r="R511" t="str">
            <v>OP</v>
          </cell>
          <cell r="T511" t="str">
            <v>N</v>
          </cell>
        </row>
        <row r="512">
          <cell r="A512" t="str">
            <v>MO</v>
          </cell>
          <cell r="B512" t="str">
            <v>Cape Girardeau</v>
          </cell>
          <cell r="C512">
            <v>17594</v>
          </cell>
          <cell r="D512" t="str">
            <v>Southeast Missouri State Univ</v>
          </cell>
          <cell r="E512">
            <v>50264</v>
          </cell>
          <cell r="F512" t="str">
            <v>Southeast Missouri State University</v>
          </cell>
          <cell r="G512">
            <v>611</v>
          </cell>
          <cell r="H512" t="str">
            <v>GEN3</v>
          </cell>
          <cell r="I512">
            <v>6.2</v>
          </cell>
          <cell r="J512">
            <v>6.2</v>
          </cell>
          <cell r="K512">
            <v>6.2</v>
          </cell>
          <cell r="M512" t="str">
            <v>ST</v>
          </cell>
          <cell r="N512" t="str">
            <v>BIT</v>
          </cell>
          <cell r="P512">
            <v>1</v>
          </cell>
          <cell r="Q512">
            <v>1972</v>
          </cell>
          <cell r="R512" t="str">
            <v>OP</v>
          </cell>
          <cell r="S512">
            <v>0</v>
          </cell>
          <cell r="T512" t="str">
            <v>Y</v>
          </cell>
        </row>
        <row r="513">
          <cell r="A513" t="str">
            <v>MO</v>
          </cell>
          <cell r="B513" t="str">
            <v>Boone</v>
          </cell>
          <cell r="C513">
            <v>34359</v>
          </cell>
          <cell r="D513" t="str">
            <v>University of Missouri-Columba</v>
          </cell>
          <cell r="E513">
            <v>50969</v>
          </cell>
          <cell r="F513" t="str">
            <v>University of Missouri Columbia</v>
          </cell>
          <cell r="G513">
            <v>611</v>
          </cell>
          <cell r="H513" t="str">
            <v>GEN1</v>
          </cell>
          <cell r="I513">
            <v>6.2</v>
          </cell>
          <cell r="J513">
            <v>6</v>
          </cell>
          <cell r="K513">
            <v>6.1</v>
          </cell>
          <cell r="M513" t="str">
            <v>ST</v>
          </cell>
          <cell r="N513" t="str">
            <v>BIT</v>
          </cell>
          <cell r="O513" t="str">
            <v>NG</v>
          </cell>
          <cell r="P513">
            <v>7</v>
          </cell>
          <cell r="Q513">
            <v>1961</v>
          </cell>
          <cell r="R513" t="str">
            <v>OP</v>
          </cell>
          <cell r="S513">
            <v>0</v>
          </cell>
          <cell r="T513" t="str">
            <v>Y</v>
          </cell>
        </row>
        <row r="514">
          <cell r="A514" t="str">
            <v>MO</v>
          </cell>
          <cell r="B514" t="str">
            <v>Boone</v>
          </cell>
          <cell r="C514">
            <v>34359</v>
          </cell>
          <cell r="D514" t="str">
            <v>University of Missouri-Columba</v>
          </cell>
          <cell r="E514">
            <v>50969</v>
          </cell>
          <cell r="F514" t="str">
            <v>University of Missouri Columbia</v>
          </cell>
          <cell r="G514">
            <v>611</v>
          </cell>
          <cell r="H514" t="str">
            <v>GEN2</v>
          </cell>
          <cell r="I514">
            <v>12.5</v>
          </cell>
          <cell r="J514">
            <v>12.2</v>
          </cell>
          <cell r="K514">
            <v>12.3</v>
          </cell>
          <cell r="M514" t="str">
            <v>ST</v>
          </cell>
          <cell r="N514" t="str">
            <v>BIT</v>
          </cell>
          <cell r="O514" t="str">
            <v>NG</v>
          </cell>
          <cell r="P514">
            <v>7</v>
          </cell>
          <cell r="Q514">
            <v>1974</v>
          </cell>
          <cell r="R514" t="str">
            <v>OP</v>
          </cell>
          <cell r="S514">
            <v>0</v>
          </cell>
          <cell r="T514" t="str">
            <v>Y</v>
          </cell>
        </row>
        <row r="515">
          <cell r="A515" t="str">
            <v>MO</v>
          </cell>
          <cell r="B515" t="str">
            <v>Boone</v>
          </cell>
          <cell r="C515">
            <v>34359</v>
          </cell>
          <cell r="D515" t="str">
            <v>University of Missouri-Columba</v>
          </cell>
          <cell r="E515">
            <v>50969</v>
          </cell>
          <cell r="F515" t="str">
            <v>University of Missouri Columbia</v>
          </cell>
          <cell r="G515">
            <v>611</v>
          </cell>
          <cell r="H515" t="str">
            <v>GEN3</v>
          </cell>
          <cell r="I515">
            <v>19.8</v>
          </cell>
          <cell r="J515">
            <v>19.2</v>
          </cell>
          <cell r="K515">
            <v>19.399999999999999</v>
          </cell>
          <cell r="M515" t="str">
            <v>ST</v>
          </cell>
          <cell r="N515" t="str">
            <v>BIT</v>
          </cell>
          <cell r="O515" t="str">
            <v>NG</v>
          </cell>
          <cell r="P515">
            <v>8</v>
          </cell>
          <cell r="Q515">
            <v>1986</v>
          </cell>
          <cell r="R515" t="str">
            <v>OP</v>
          </cell>
          <cell r="S515">
            <v>0</v>
          </cell>
          <cell r="T515" t="str">
            <v>Y</v>
          </cell>
        </row>
        <row r="516">
          <cell r="A516" t="str">
            <v>MO</v>
          </cell>
          <cell r="B516" t="str">
            <v>Boone</v>
          </cell>
          <cell r="C516">
            <v>34359</v>
          </cell>
          <cell r="D516" t="str">
            <v>University of Missouri-Columba</v>
          </cell>
          <cell r="E516">
            <v>50969</v>
          </cell>
          <cell r="F516" t="str">
            <v>University of Missouri Columbia</v>
          </cell>
          <cell r="G516">
            <v>611</v>
          </cell>
          <cell r="H516" t="str">
            <v>GEN4</v>
          </cell>
          <cell r="I516">
            <v>14.5</v>
          </cell>
          <cell r="J516">
            <v>13.3</v>
          </cell>
          <cell r="K516">
            <v>13.4</v>
          </cell>
          <cell r="M516" t="str">
            <v>ST</v>
          </cell>
          <cell r="N516" t="str">
            <v>BIT</v>
          </cell>
          <cell r="O516" t="str">
            <v>NG</v>
          </cell>
          <cell r="P516">
            <v>7</v>
          </cell>
          <cell r="Q516">
            <v>1988</v>
          </cell>
          <cell r="R516" t="str">
            <v>OP</v>
          </cell>
          <cell r="S516">
            <v>0</v>
          </cell>
          <cell r="T516" t="str">
            <v>Y</v>
          </cell>
        </row>
        <row r="517">
          <cell r="A517" t="str">
            <v>MS</v>
          </cell>
          <cell r="B517" t="str">
            <v>Leflore</v>
          </cell>
          <cell r="C517">
            <v>7651</v>
          </cell>
          <cell r="D517" t="str">
            <v>Greenwood Utilities Comm</v>
          </cell>
          <cell r="E517">
            <v>2062</v>
          </cell>
          <cell r="F517" t="str">
            <v>Henderson</v>
          </cell>
          <cell r="G517">
            <v>22</v>
          </cell>
          <cell r="H517" t="str">
            <v>1</v>
          </cell>
          <cell r="I517">
            <v>12.6</v>
          </cell>
          <cell r="J517">
            <v>11</v>
          </cell>
          <cell r="K517">
            <v>11.9</v>
          </cell>
          <cell r="M517" t="str">
            <v>ST</v>
          </cell>
          <cell r="N517" t="str">
            <v>BIT</v>
          </cell>
          <cell r="O517" t="str">
            <v>NG</v>
          </cell>
          <cell r="P517">
            <v>0</v>
          </cell>
          <cell r="Q517">
            <v>1960</v>
          </cell>
          <cell r="R517" t="str">
            <v>OP</v>
          </cell>
          <cell r="T517" t="str">
            <v>N</v>
          </cell>
        </row>
        <row r="518">
          <cell r="A518" t="str">
            <v>MS</v>
          </cell>
          <cell r="B518" t="str">
            <v>Leflore</v>
          </cell>
          <cell r="C518">
            <v>7651</v>
          </cell>
          <cell r="D518" t="str">
            <v>Greenwood Utilities Comm</v>
          </cell>
          <cell r="E518">
            <v>2062</v>
          </cell>
          <cell r="F518" t="str">
            <v>Henderson</v>
          </cell>
          <cell r="G518">
            <v>22</v>
          </cell>
          <cell r="H518" t="str">
            <v>3</v>
          </cell>
          <cell r="I518">
            <v>20</v>
          </cell>
          <cell r="J518">
            <v>17.899999999999999</v>
          </cell>
          <cell r="K518">
            <v>18.899999999999999</v>
          </cell>
          <cell r="M518" t="str">
            <v>ST</v>
          </cell>
          <cell r="N518" t="str">
            <v>BIT</v>
          </cell>
          <cell r="O518" t="str">
            <v>NG</v>
          </cell>
          <cell r="P518">
            <v>0</v>
          </cell>
          <cell r="Q518">
            <v>1967</v>
          </cell>
          <cell r="R518" t="str">
            <v>OP</v>
          </cell>
          <cell r="T518" t="str">
            <v>N</v>
          </cell>
        </row>
        <row r="519">
          <cell r="A519" t="str">
            <v>MS</v>
          </cell>
          <cell r="B519" t="str">
            <v>Harrison</v>
          </cell>
          <cell r="C519">
            <v>12686</v>
          </cell>
          <cell r="D519" t="str">
            <v>Mississippi Power Co</v>
          </cell>
          <cell r="E519">
            <v>2049</v>
          </cell>
          <cell r="F519" t="str">
            <v>Jack Watson</v>
          </cell>
          <cell r="G519">
            <v>22</v>
          </cell>
          <cell r="H519" t="str">
            <v>4</v>
          </cell>
          <cell r="I519">
            <v>250</v>
          </cell>
          <cell r="J519">
            <v>230</v>
          </cell>
          <cell r="K519">
            <v>230</v>
          </cell>
          <cell r="M519" t="str">
            <v>ST</v>
          </cell>
          <cell r="N519" t="str">
            <v>BIT</v>
          </cell>
          <cell r="O519" t="str">
            <v>NG</v>
          </cell>
          <cell r="P519">
            <v>6</v>
          </cell>
          <cell r="Q519">
            <v>1968</v>
          </cell>
          <cell r="R519" t="str">
            <v>OP</v>
          </cell>
          <cell r="S519">
            <v>0</v>
          </cell>
          <cell r="T519" t="str">
            <v>N</v>
          </cell>
        </row>
        <row r="520">
          <cell r="A520" t="str">
            <v>MS</v>
          </cell>
          <cell r="B520" t="str">
            <v>Harrison</v>
          </cell>
          <cell r="C520">
            <v>12686</v>
          </cell>
          <cell r="D520" t="str">
            <v>Mississippi Power Co</v>
          </cell>
          <cell r="E520">
            <v>2049</v>
          </cell>
          <cell r="F520" t="str">
            <v>Jack Watson</v>
          </cell>
          <cell r="G520">
            <v>22</v>
          </cell>
          <cell r="H520" t="str">
            <v>5</v>
          </cell>
          <cell r="I520">
            <v>500</v>
          </cell>
          <cell r="J520">
            <v>476</v>
          </cell>
          <cell r="K520">
            <v>476</v>
          </cell>
          <cell r="M520" t="str">
            <v>ST</v>
          </cell>
          <cell r="N520" t="str">
            <v>BIT</v>
          </cell>
          <cell r="O520" t="str">
            <v>NG</v>
          </cell>
          <cell r="P520">
            <v>5</v>
          </cell>
          <cell r="Q520">
            <v>1973</v>
          </cell>
          <cell r="R520" t="str">
            <v>OP</v>
          </cell>
          <cell r="S520">
            <v>0</v>
          </cell>
          <cell r="T520" t="str">
            <v>N</v>
          </cell>
        </row>
        <row r="521">
          <cell r="A521" t="str">
            <v>MS</v>
          </cell>
          <cell r="B521" t="str">
            <v>Jackson</v>
          </cell>
          <cell r="C521">
            <v>12686</v>
          </cell>
          <cell r="D521" t="str">
            <v>Mississippi Power Co</v>
          </cell>
          <cell r="E521">
            <v>6073</v>
          </cell>
          <cell r="F521" t="str">
            <v>Victor J Daniel Jr</v>
          </cell>
          <cell r="G521">
            <v>22</v>
          </cell>
          <cell r="H521" t="str">
            <v>1</v>
          </cell>
          <cell r="I521">
            <v>500</v>
          </cell>
          <cell r="J521">
            <v>514</v>
          </cell>
          <cell r="K521">
            <v>514</v>
          </cell>
          <cell r="M521" t="str">
            <v>ST</v>
          </cell>
          <cell r="N521" t="str">
            <v>BIT</v>
          </cell>
          <cell r="O521" t="str">
            <v>SUB</v>
          </cell>
          <cell r="P521">
            <v>9</v>
          </cell>
          <cell r="Q521">
            <v>1977</v>
          </cell>
          <cell r="R521" t="str">
            <v>OP</v>
          </cell>
          <cell r="S521">
            <v>0</v>
          </cell>
          <cell r="T521" t="str">
            <v>N</v>
          </cell>
        </row>
        <row r="522">
          <cell r="A522" t="str">
            <v>MS</v>
          </cell>
          <cell r="B522" t="str">
            <v>Jackson</v>
          </cell>
          <cell r="C522">
            <v>12686</v>
          </cell>
          <cell r="D522" t="str">
            <v>Mississippi Power Co</v>
          </cell>
          <cell r="E522">
            <v>6073</v>
          </cell>
          <cell r="F522" t="str">
            <v>Victor J Daniel Jr</v>
          </cell>
          <cell r="G522">
            <v>22</v>
          </cell>
          <cell r="H522" t="str">
            <v>2</v>
          </cell>
          <cell r="I522">
            <v>500</v>
          </cell>
          <cell r="J522">
            <v>514</v>
          </cell>
          <cell r="K522">
            <v>514</v>
          </cell>
          <cell r="M522" t="str">
            <v>ST</v>
          </cell>
          <cell r="N522" t="str">
            <v>BIT</v>
          </cell>
          <cell r="O522" t="str">
            <v>SUB</v>
          </cell>
          <cell r="P522">
            <v>6</v>
          </cell>
          <cell r="Q522">
            <v>1981</v>
          </cell>
          <cell r="R522" t="str">
            <v>OP</v>
          </cell>
          <cell r="S522">
            <v>0</v>
          </cell>
          <cell r="T522" t="str">
            <v>N</v>
          </cell>
        </row>
        <row r="523">
          <cell r="A523" t="str">
            <v>MS</v>
          </cell>
          <cell r="B523" t="str">
            <v>Lamar</v>
          </cell>
          <cell r="C523">
            <v>17568</v>
          </cell>
          <cell r="D523" t="str">
            <v>South Mississippi El Pwr Assn</v>
          </cell>
          <cell r="E523">
            <v>6061</v>
          </cell>
          <cell r="F523" t="str">
            <v>R D Morrow</v>
          </cell>
          <cell r="G523">
            <v>22</v>
          </cell>
          <cell r="H523" t="str">
            <v>1</v>
          </cell>
          <cell r="I523">
            <v>200</v>
          </cell>
          <cell r="J523">
            <v>180</v>
          </cell>
          <cell r="K523">
            <v>200</v>
          </cell>
          <cell r="M523" t="str">
            <v>ST</v>
          </cell>
          <cell r="N523" t="str">
            <v>BIT</v>
          </cell>
          <cell r="P523">
            <v>4</v>
          </cell>
          <cell r="Q523">
            <v>1978</v>
          </cell>
          <cell r="R523" t="str">
            <v>OP</v>
          </cell>
          <cell r="S523">
            <v>0</v>
          </cell>
          <cell r="T523" t="str">
            <v>N</v>
          </cell>
        </row>
        <row r="524">
          <cell r="A524" t="str">
            <v>MS</v>
          </cell>
          <cell r="B524" t="str">
            <v>Lamar</v>
          </cell>
          <cell r="C524">
            <v>17568</v>
          </cell>
          <cell r="D524" t="str">
            <v>South Mississippi El Pwr Assn</v>
          </cell>
          <cell r="E524">
            <v>6061</v>
          </cell>
          <cell r="F524" t="str">
            <v>R D Morrow</v>
          </cell>
          <cell r="G524">
            <v>22</v>
          </cell>
          <cell r="H524" t="str">
            <v>2</v>
          </cell>
          <cell r="I524">
            <v>200</v>
          </cell>
          <cell r="J524">
            <v>180</v>
          </cell>
          <cell r="K524">
            <v>200</v>
          </cell>
          <cell r="M524" t="str">
            <v>ST</v>
          </cell>
          <cell r="N524" t="str">
            <v>BIT</v>
          </cell>
          <cell r="P524">
            <v>12</v>
          </cell>
          <cell r="Q524">
            <v>1978</v>
          </cell>
          <cell r="R524" t="str">
            <v>OP</v>
          </cell>
          <cell r="S524">
            <v>0</v>
          </cell>
          <cell r="T524" t="str">
            <v>N</v>
          </cell>
        </row>
        <row r="525">
          <cell r="A525" t="str">
            <v>NC</v>
          </cell>
          <cell r="B525" t="str">
            <v>Buncombe</v>
          </cell>
          <cell r="C525">
            <v>3046</v>
          </cell>
          <cell r="D525" t="str">
            <v>Progress Energy Carolinas Inc</v>
          </cell>
          <cell r="E525">
            <v>2706</v>
          </cell>
          <cell r="F525" t="str">
            <v>Asheville</v>
          </cell>
          <cell r="G525">
            <v>22</v>
          </cell>
          <cell r="H525" t="str">
            <v>1</v>
          </cell>
          <cell r="I525">
            <v>206.6</v>
          </cell>
          <cell r="J525">
            <v>190</v>
          </cell>
          <cell r="K525">
            <v>192</v>
          </cell>
          <cell r="M525" t="str">
            <v>ST</v>
          </cell>
          <cell r="N525" t="str">
            <v>BIT</v>
          </cell>
          <cell r="P525">
            <v>5</v>
          </cell>
          <cell r="Q525">
            <v>1964</v>
          </cell>
          <cell r="R525" t="str">
            <v>OP</v>
          </cell>
          <cell r="S525">
            <v>0</v>
          </cell>
          <cell r="T525" t="str">
            <v>N</v>
          </cell>
        </row>
        <row r="526">
          <cell r="A526" t="str">
            <v>NC</v>
          </cell>
          <cell r="B526" t="str">
            <v>Buncombe</v>
          </cell>
          <cell r="C526">
            <v>3046</v>
          </cell>
          <cell r="D526" t="str">
            <v>Progress Energy Carolinas Inc</v>
          </cell>
          <cell r="E526">
            <v>2706</v>
          </cell>
          <cell r="F526" t="str">
            <v>Asheville</v>
          </cell>
          <cell r="G526">
            <v>22</v>
          </cell>
          <cell r="H526" t="str">
            <v>2</v>
          </cell>
          <cell r="I526">
            <v>207</v>
          </cell>
          <cell r="J526">
            <v>194</v>
          </cell>
          <cell r="K526">
            <v>194</v>
          </cell>
          <cell r="M526" t="str">
            <v>ST</v>
          </cell>
          <cell r="N526" t="str">
            <v>BIT</v>
          </cell>
          <cell r="P526">
            <v>5</v>
          </cell>
          <cell r="Q526">
            <v>1971</v>
          </cell>
          <cell r="R526" t="str">
            <v>OP</v>
          </cell>
          <cell r="S526">
            <v>0</v>
          </cell>
          <cell r="T526" t="str">
            <v>N</v>
          </cell>
        </row>
        <row r="527">
          <cell r="A527" t="str">
            <v>NC</v>
          </cell>
          <cell r="B527" t="str">
            <v>Chatham</v>
          </cell>
          <cell r="C527">
            <v>3046</v>
          </cell>
          <cell r="D527" t="str">
            <v>Progress Energy Carolinas Inc</v>
          </cell>
          <cell r="E527">
            <v>2708</v>
          </cell>
          <cell r="F527" t="str">
            <v>Cape Fear</v>
          </cell>
          <cell r="G527">
            <v>22</v>
          </cell>
          <cell r="H527" t="str">
            <v>5</v>
          </cell>
          <cell r="I527">
            <v>140.6</v>
          </cell>
          <cell r="J527">
            <v>143</v>
          </cell>
          <cell r="K527">
            <v>148</v>
          </cell>
          <cell r="M527" t="str">
            <v>ST</v>
          </cell>
          <cell r="N527" t="str">
            <v>BIT</v>
          </cell>
          <cell r="P527">
            <v>12</v>
          </cell>
          <cell r="Q527">
            <v>1956</v>
          </cell>
          <cell r="R527" t="str">
            <v>OP</v>
          </cell>
          <cell r="S527">
            <v>0</v>
          </cell>
          <cell r="T527" t="str">
            <v>N</v>
          </cell>
        </row>
        <row r="528">
          <cell r="A528" t="str">
            <v>NC</v>
          </cell>
          <cell r="B528" t="str">
            <v>Chatham</v>
          </cell>
          <cell r="C528">
            <v>3046</v>
          </cell>
          <cell r="D528" t="str">
            <v>Progress Energy Carolinas Inc</v>
          </cell>
          <cell r="E528">
            <v>2708</v>
          </cell>
          <cell r="F528" t="str">
            <v>Cape Fear</v>
          </cell>
          <cell r="G528">
            <v>22</v>
          </cell>
          <cell r="H528" t="str">
            <v>6</v>
          </cell>
          <cell r="I528">
            <v>187.9</v>
          </cell>
          <cell r="J528">
            <v>173</v>
          </cell>
          <cell r="K528">
            <v>175</v>
          </cell>
          <cell r="M528" t="str">
            <v>ST</v>
          </cell>
          <cell r="N528" t="str">
            <v>BIT</v>
          </cell>
          <cell r="P528">
            <v>7</v>
          </cell>
          <cell r="Q528">
            <v>1958</v>
          </cell>
          <cell r="R528" t="str">
            <v>OP</v>
          </cell>
          <cell r="S528">
            <v>0</v>
          </cell>
          <cell r="T528" t="str">
            <v>N</v>
          </cell>
        </row>
        <row r="529">
          <cell r="A529" t="str">
            <v>NC</v>
          </cell>
          <cell r="B529" t="str">
            <v>Wayne</v>
          </cell>
          <cell r="C529">
            <v>3046</v>
          </cell>
          <cell r="D529" t="str">
            <v>Progress Energy Carolinas Inc</v>
          </cell>
          <cell r="E529">
            <v>2709</v>
          </cell>
          <cell r="F529" t="str">
            <v>Lee</v>
          </cell>
          <cell r="G529">
            <v>22</v>
          </cell>
          <cell r="H529" t="str">
            <v>1</v>
          </cell>
          <cell r="I529">
            <v>75</v>
          </cell>
          <cell r="J529">
            <v>79</v>
          </cell>
          <cell r="K529">
            <v>84</v>
          </cell>
          <cell r="M529" t="str">
            <v>ST</v>
          </cell>
          <cell r="N529" t="str">
            <v>BIT</v>
          </cell>
          <cell r="P529">
            <v>6</v>
          </cell>
          <cell r="Q529">
            <v>1952</v>
          </cell>
          <cell r="R529" t="str">
            <v>OP</v>
          </cell>
          <cell r="S529">
            <v>0</v>
          </cell>
          <cell r="T529" t="str">
            <v>N</v>
          </cell>
        </row>
        <row r="530">
          <cell r="A530" t="str">
            <v>NC</v>
          </cell>
          <cell r="B530" t="str">
            <v>Wayne</v>
          </cell>
          <cell r="C530">
            <v>3046</v>
          </cell>
          <cell r="D530" t="str">
            <v>Progress Energy Carolinas Inc</v>
          </cell>
          <cell r="E530">
            <v>2709</v>
          </cell>
          <cell r="F530" t="str">
            <v>Lee</v>
          </cell>
          <cell r="G530">
            <v>22</v>
          </cell>
          <cell r="H530" t="str">
            <v>2</v>
          </cell>
          <cell r="I530">
            <v>75</v>
          </cell>
          <cell r="J530">
            <v>76</v>
          </cell>
          <cell r="K530">
            <v>80</v>
          </cell>
          <cell r="M530" t="str">
            <v>ST</v>
          </cell>
          <cell r="N530" t="str">
            <v>BIT</v>
          </cell>
          <cell r="P530">
            <v>5</v>
          </cell>
          <cell r="Q530">
            <v>1951</v>
          </cell>
          <cell r="R530" t="str">
            <v>OP</v>
          </cell>
          <cell r="S530">
            <v>0</v>
          </cell>
          <cell r="T530" t="str">
            <v>N</v>
          </cell>
        </row>
        <row r="531">
          <cell r="A531" t="str">
            <v>NC</v>
          </cell>
          <cell r="B531" t="str">
            <v>Wayne</v>
          </cell>
          <cell r="C531">
            <v>3046</v>
          </cell>
          <cell r="D531" t="str">
            <v>Progress Energy Carolinas Inc</v>
          </cell>
          <cell r="E531">
            <v>2709</v>
          </cell>
          <cell r="F531" t="str">
            <v>Lee</v>
          </cell>
          <cell r="G531">
            <v>22</v>
          </cell>
          <cell r="H531" t="str">
            <v>3</v>
          </cell>
          <cell r="I531">
            <v>252.4</v>
          </cell>
          <cell r="J531">
            <v>252</v>
          </cell>
          <cell r="K531">
            <v>257</v>
          </cell>
          <cell r="M531" t="str">
            <v>ST</v>
          </cell>
          <cell r="N531" t="str">
            <v>BIT</v>
          </cell>
          <cell r="P531">
            <v>8</v>
          </cell>
          <cell r="Q531">
            <v>1962</v>
          </cell>
          <cell r="R531" t="str">
            <v>OP</v>
          </cell>
          <cell r="S531">
            <v>0</v>
          </cell>
          <cell r="T531" t="str">
            <v>N</v>
          </cell>
        </row>
        <row r="532">
          <cell r="A532" t="str">
            <v>NC</v>
          </cell>
          <cell r="B532" t="str">
            <v>Person</v>
          </cell>
          <cell r="C532">
            <v>3046</v>
          </cell>
          <cell r="D532" t="str">
            <v>Progress Energy Carolinas Inc</v>
          </cell>
          <cell r="E532">
            <v>2712</v>
          </cell>
          <cell r="F532" t="str">
            <v>Roxboro</v>
          </cell>
          <cell r="G532">
            <v>22</v>
          </cell>
          <cell r="H532" t="str">
            <v>1</v>
          </cell>
          <cell r="I532">
            <v>410.8</v>
          </cell>
          <cell r="J532">
            <v>385</v>
          </cell>
          <cell r="K532">
            <v>390</v>
          </cell>
          <cell r="M532" t="str">
            <v>ST</v>
          </cell>
          <cell r="N532" t="str">
            <v>BIT</v>
          </cell>
          <cell r="P532">
            <v>5</v>
          </cell>
          <cell r="Q532">
            <v>1966</v>
          </cell>
          <cell r="R532" t="str">
            <v>OP</v>
          </cell>
          <cell r="S532">
            <v>0</v>
          </cell>
          <cell r="T532" t="str">
            <v>N</v>
          </cell>
        </row>
        <row r="533">
          <cell r="A533" t="str">
            <v>NC</v>
          </cell>
          <cell r="B533" t="str">
            <v>Person</v>
          </cell>
          <cell r="C533">
            <v>3046</v>
          </cell>
          <cell r="D533" t="str">
            <v>Progress Energy Carolinas Inc</v>
          </cell>
          <cell r="E533">
            <v>2712</v>
          </cell>
          <cell r="F533" t="str">
            <v>Roxboro</v>
          </cell>
          <cell r="G533">
            <v>22</v>
          </cell>
          <cell r="H533" t="str">
            <v>2</v>
          </cell>
          <cell r="I533">
            <v>657</v>
          </cell>
          <cell r="J533">
            <v>670</v>
          </cell>
          <cell r="K533">
            <v>675</v>
          </cell>
          <cell r="M533" t="str">
            <v>ST</v>
          </cell>
          <cell r="N533" t="str">
            <v>BIT</v>
          </cell>
          <cell r="P533">
            <v>5</v>
          </cell>
          <cell r="Q533">
            <v>1968</v>
          </cell>
          <cell r="R533" t="str">
            <v>OP</v>
          </cell>
          <cell r="S533">
            <v>0</v>
          </cell>
          <cell r="T533" t="str">
            <v>N</v>
          </cell>
        </row>
        <row r="534">
          <cell r="A534" t="str">
            <v>NC</v>
          </cell>
          <cell r="B534" t="str">
            <v>Person</v>
          </cell>
          <cell r="C534">
            <v>3046</v>
          </cell>
          <cell r="D534" t="str">
            <v>Progress Energy Carolinas Inc</v>
          </cell>
          <cell r="E534">
            <v>2712</v>
          </cell>
          <cell r="F534" t="str">
            <v>Roxboro</v>
          </cell>
          <cell r="G534">
            <v>22</v>
          </cell>
          <cell r="H534" t="str">
            <v>3</v>
          </cell>
          <cell r="I534">
            <v>745.2</v>
          </cell>
          <cell r="J534">
            <v>707</v>
          </cell>
          <cell r="K534">
            <v>715</v>
          </cell>
          <cell r="M534" t="str">
            <v>ST</v>
          </cell>
          <cell r="N534" t="str">
            <v>BIT</v>
          </cell>
          <cell r="P534">
            <v>7</v>
          </cell>
          <cell r="Q534">
            <v>1973</v>
          </cell>
          <cell r="R534" t="str">
            <v>OP</v>
          </cell>
          <cell r="S534">
            <v>0</v>
          </cell>
          <cell r="T534" t="str">
            <v>N</v>
          </cell>
        </row>
        <row r="535">
          <cell r="A535" t="str">
            <v>NC</v>
          </cell>
          <cell r="B535" t="str">
            <v>Person</v>
          </cell>
          <cell r="C535">
            <v>3046</v>
          </cell>
          <cell r="D535" t="str">
            <v>Progress Energy Carolinas Inc</v>
          </cell>
          <cell r="E535">
            <v>2712</v>
          </cell>
          <cell r="F535" t="str">
            <v>Roxboro</v>
          </cell>
          <cell r="G535">
            <v>22</v>
          </cell>
          <cell r="H535" t="str">
            <v>4</v>
          </cell>
          <cell r="I535">
            <v>745.2</v>
          </cell>
          <cell r="J535">
            <v>700</v>
          </cell>
          <cell r="K535">
            <v>710</v>
          </cell>
          <cell r="M535" t="str">
            <v>ST</v>
          </cell>
          <cell r="N535" t="str">
            <v>BIT</v>
          </cell>
          <cell r="P535">
            <v>9</v>
          </cell>
          <cell r="Q535">
            <v>1980</v>
          </cell>
          <cell r="R535" t="str">
            <v>OP</v>
          </cell>
          <cell r="S535">
            <v>0</v>
          </cell>
          <cell r="T535" t="str">
            <v>N</v>
          </cell>
        </row>
        <row r="536">
          <cell r="A536" t="str">
            <v>NC</v>
          </cell>
          <cell r="B536" t="str">
            <v>New Hanover</v>
          </cell>
          <cell r="C536">
            <v>3046</v>
          </cell>
          <cell r="D536" t="str">
            <v>Progress Energy Carolinas Inc</v>
          </cell>
          <cell r="E536">
            <v>2713</v>
          </cell>
          <cell r="F536" t="str">
            <v>L V Sutton</v>
          </cell>
          <cell r="G536">
            <v>22</v>
          </cell>
          <cell r="H536" t="str">
            <v>1</v>
          </cell>
          <cell r="I536">
            <v>112.5</v>
          </cell>
          <cell r="J536">
            <v>97</v>
          </cell>
          <cell r="K536">
            <v>105</v>
          </cell>
          <cell r="M536" t="str">
            <v>ST</v>
          </cell>
          <cell r="N536" t="str">
            <v>BIT</v>
          </cell>
          <cell r="P536">
            <v>8</v>
          </cell>
          <cell r="Q536">
            <v>1954</v>
          </cell>
          <cell r="R536" t="str">
            <v>OP</v>
          </cell>
          <cell r="S536">
            <v>0</v>
          </cell>
          <cell r="T536" t="str">
            <v>N</v>
          </cell>
        </row>
        <row r="537">
          <cell r="A537" t="str">
            <v>NC</v>
          </cell>
          <cell r="B537" t="str">
            <v>New Hanover</v>
          </cell>
          <cell r="C537">
            <v>3046</v>
          </cell>
          <cell r="D537" t="str">
            <v>Progress Energy Carolinas Inc</v>
          </cell>
          <cell r="E537">
            <v>2713</v>
          </cell>
          <cell r="F537" t="str">
            <v>L V Sutton</v>
          </cell>
          <cell r="G537">
            <v>22</v>
          </cell>
          <cell r="H537" t="str">
            <v>2</v>
          </cell>
          <cell r="I537">
            <v>112.5</v>
          </cell>
          <cell r="J537">
            <v>106</v>
          </cell>
          <cell r="K537">
            <v>108</v>
          </cell>
          <cell r="M537" t="str">
            <v>ST</v>
          </cell>
          <cell r="N537" t="str">
            <v>BIT</v>
          </cell>
          <cell r="P537">
            <v>5</v>
          </cell>
          <cell r="Q537">
            <v>1955</v>
          </cell>
          <cell r="R537" t="str">
            <v>OP</v>
          </cell>
          <cell r="S537">
            <v>0</v>
          </cell>
          <cell r="T537" t="str">
            <v>N</v>
          </cell>
        </row>
        <row r="538">
          <cell r="A538" t="str">
            <v>NC</v>
          </cell>
          <cell r="B538" t="str">
            <v>New Hanover</v>
          </cell>
          <cell r="C538">
            <v>3046</v>
          </cell>
          <cell r="D538" t="str">
            <v>Progress Energy Carolinas Inc</v>
          </cell>
          <cell r="E538">
            <v>2713</v>
          </cell>
          <cell r="F538" t="str">
            <v>L V Sutton</v>
          </cell>
          <cell r="G538">
            <v>22</v>
          </cell>
          <cell r="H538" t="str">
            <v>3</v>
          </cell>
          <cell r="I538">
            <v>446.6</v>
          </cell>
          <cell r="J538">
            <v>410</v>
          </cell>
          <cell r="K538">
            <v>416</v>
          </cell>
          <cell r="M538" t="str">
            <v>ST</v>
          </cell>
          <cell r="N538" t="str">
            <v>BIT</v>
          </cell>
          <cell r="P538">
            <v>6</v>
          </cell>
          <cell r="Q538">
            <v>1972</v>
          </cell>
          <cell r="R538" t="str">
            <v>OP</v>
          </cell>
          <cell r="S538">
            <v>0</v>
          </cell>
          <cell r="T538" t="str">
            <v>N</v>
          </cell>
        </row>
        <row r="539">
          <cell r="A539" t="str">
            <v>NC</v>
          </cell>
          <cell r="B539" t="str">
            <v>Robeson</v>
          </cell>
          <cell r="C539">
            <v>3046</v>
          </cell>
          <cell r="D539" t="str">
            <v>Progress Energy Carolinas Inc</v>
          </cell>
          <cell r="E539">
            <v>2716</v>
          </cell>
          <cell r="F539" t="str">
            <v>W H Weatherspoon</v>
          </cell>
          <cell r="G539">
            <v>22</v>
          </cell>
          <cell r="H539" t="str">
            <v>1</v>
          </cell>
          <cell r="I539">
            <v>46</v>
          </cell>
          <cell r="J539">
            <v>49</v>
          </cell>
          <cell r="K539">
            <v>49</v>
          </cell>
          <cell r="M539" t="str">
            <v>ST</v>
          </cell>
          <cell r="N539" t="str">
            <v>BIT</v>
          </cell>
          <cell r="P539">
            <v>9</v>
          </cell>
          <cell r="Q539">
            <v>1949</v>
          </cell>
          <cell r="R539" t="str">
            <v>OP</v>
          </cell>
          <cell r="S539">
            <v>0</v>
          </cell>
          <cell r="T539" t="str">
            <v>N</v>
          </cell>
        </row>
        <row r="540">
          <cell r="A540" t="str">
            <v>NC</v>
          </cell>
          <cell r="B540" t="str">
            <v>Robeson</v>
          </cell>
          <cell r="C540">
            <v>3046</v>
          </cell>
          <cell r="D540" t="str">
            <v>Progress Energy Carolinas Inc</v>
          </cell>
          <cell r="E540">
            <v>2716</v>
          </cell>
          <cell r="F540" t="str">
            <v>W H Weatherspoon</v>
          </cell>
          <cell r="G540">
            <v>22</v>
          </cell>
          <cell r="H540" t="str">
            <v>2</v>
          </cell>
          <cell r="I540">
            <v>46</v>
          </cell>
          <cell r="J540">
            <v>49</v>
          </cell>
          <cell r="K540">
            <v>49</v>
          </cell>
          <cell r="M540" t="str">
            <v>ST</v>
          </cell>
          <cell r="N540" t="str">
            <v>BIT</v>
          </cell>
          <cell r="P540">
            <v>6</v>
          </cell>
          <cell r="Q540">
            <v>1950</v>
          </cell>
          <cell r="R540" t="str">
            <v>OP</v>
          </cell>
          <cell r="S540">
            <v>0</v>
          </cell>
          <cell r="T540" t="str">
            <v>N</v>
          </cell>
        </row>
        <row r="541">
          <cell r="A541" t="str">
            <v>NC</v>
          </cell>
          <cell r="B541" t="str">
            <v>Robeson</v>
          </cell>
          <cell r="C541">
            <v>3046</v>
          </cell>
          <cell r="D541" t="str">
            <v>Progress Energy Carolinas Inc</v>
          </cell>
          <cell r="E541">
            <v>2716</v>
          </cell>
          <cell r="F541" t="str">
            <v>W H Weatherspoon</v>
          </cell>
          <cell r="G541">
            <v>22</v>
          </cell>
          <cell r="H541" t="str">
            <v>3</v>
          </cell>
          <cell r="I541">
            <v>73.5</v>
          </cell>
          <cell r="J541">
            <v>78</v>
          </cell>
          <cell r="K541">
            <v>79</v>
          </cell>
          <cell r="M541" t="str">
            <v>ST</v>
          </cell>
          <cell r="N541" t="str">
            <v>BIT</v>
          </cell>
          <cell r="P541">
            <v>8</v>
          </cell>
          <cell r="Q541">
            <v>1952</v>
          </cell>
          <cell r="R541" t="str">
            <v>OP</v>
          </cell>
          <cell r="S541">
            <v>0</v>
          </cell>
          <cell r="T541" t="str">
            <v>N</v>
          </cell>
        </row>
        <row r="542">
          <cell r="A542" t="str">
            <v>NC</v>
          </cell>
          <cell r="B542" t="str">
            <v>Person</v>
          </cell>
          <cell r="C542">
            <v>3046</v>
          </cell>
          <cell r="D542" t="str">
            <v>Progress Energy Carolinas Inc</v>
          </cell>
          <cell r="E542">
            <v>6250</v>
          </cell>
          <cell r="F542" t="str">
            <v>Mayo</v>
          </cell>
          <cell r="G542">
            <v>22</v>
          </cell>
          <cell r="H542" t="str">
            <v>1</v>
          </cell>
          <cell r="I542">
            <v>735.8</v>
          </cell>
          <cell r="J542">
            <v>745</v>
          </cell>
          <cell r="K542">
            <v>750</v>
          </cell>
          <cell r="M542" t="str">
            <v>ST</v>
          </cell>
          <cell r="N542" t="str">
            <v>BIT</v>
          </cell>
          <cell r="P542">
            <v>3</v>
          </cell>
          <cell r="Q542">
            <v>1983</v>
          </cell>
          <cell r="R542" t="str">
            <v>OP</v>
          </cell>
          <cell r="S542">
            <v>0</v>
          </cell>
          <cell r="T542" t="str">
            <v>N</v>
          </cell>
        </row>
        <row r="543">
          <cell r="A543" t="str">
            <v>NC</v>
          </cell>
          <cell r="B543" t="str">
            <v>Edgecombe</v>
          </cell>
          <cell r="C543">
            <v>3942</v>
          </cell>
          <cell r="D543" t="str">
            <v>Cogentrix of Rocky Mount Inc</v>
          </cell>
          <cell r="E543">
            <v>10384</v>
          </cell>
          <cell r="F543" t="str">
            <v>Cogentrix of Rocky Mount</v>
          </cell>
          <cell r="G543">
            <v>22</v>
          </cell>
          <cell r="H543" t="str">
            <v>GEN1</v>
          </cell>
          <cell r="I543">
            <v>57.4</v>
          </cell>
          <cell r="J543">
            <v>57.75</v>
          </cell>
          <cell r="K543">
            <v>57.75</v>
          </cell>
          <cell r="M543" t="str">
            <v>ST</v>
          </cell>
          <cell r="N543" t="str">
            <v>BIT</v>
          </cell>
          <cell r="P543">
            <v>10</v>
          </cell>
          <cell r="Q543">
            <v>1990</v>
          </cell>
          <cell r="R543" t="str">
            <v>OP</v>
          </cell>
          <cell r="T543" t="str">
            <v>Y</v>
          </cell>
        </row>
        <row r="544">
          <cell r="A544" t="str">
            <v>NC</v>
          </cell>
          <cell r="B544" t="str">
            <v>Edgecombe</v>
          </cell>
          <cell r="C544">
            <v>3942</v>
          </cell>
          <cell r="D544" t="str">
            <v>Cogentrix of Rocky Mount Inc</v>
          </cell>
          <cell r="E544">
            <v>10384</v>
          </cell>
          <cell r="F544" t="str">
            <v>Cogentrix of Rocky Mount</v>
          </cell>
          <cell r="G544">
            <v>22</v>
          </cell>
          <cell r="H544" t="str">
            <v>GEN2</v>
          </cell>
          <cell r="I544">
            <v>57.4</v>
          </cell>
          <cell r="J544">
            <v>57.75</v>
          </cell>
          <cell r="K544">
            <v>57.75</v>
          </cell>
          <cell r="M544" t="str">
            <v>ST</v>
          </cell>
          <cell r="N544" t="str">
            <v>BIT</v>
          </cell>
          <cell r="P544">
            <v>10</v>
          </cell>
          <cell r="Q544">
            <v>1990</v>
          </cell>
          <cell r="R544" t="str">
            <v>OP</v>
          </cell>
          <cell r="T544" t="str">
            <v>Y</v>
          </cell>
        </row>
        <row r="545">
          <cell r="A545" t="str">
            <v>NC</v>
          </cell>
          <cell r="B545" t="str">
            <v>Gaston</v>
          </cell>
          <cell r="C545">
            <v>5416</v>
          </cell>
          <cell r="D545" t="str">
            <v>Duke Energy Corp</v>
          </cell>
          <cell r="E545">
            <v>2718</v>
          </cell>
          <cell r="F545" t="str">
            <v>G G Allen</v>
          </cell>
          <cell r="G545">
            <v>22</v>
          </cell>
          <cell r="H545" t="str">
            <v>1</v>
          </cell>
          <cell r="I545">
            <v>165</v>
          </cell>
          <cell r="J545">
            <v>165</v>
          </cell>
          <cell r="K545">
            <v>170</v>
          </cell>
          <cell r="M545" t="str">
            <v>ST</v>
          </cell>
          <cell r="N545" t="str">
            <v>BIT</v>
          </cell>
          <cell r="P545">
            <v>6</v>
          </cell>
          <cell r="Q545">
            <v>1957</v>
          </cell>
          <cell r="R545" t="str">
            <v>OP</v>
          </cell>
          <cell r="T545" t="str">
            <v>N</v>
          </cell>
        </row>
        <row r="546">
          <cell r="A546" t="str">
            <v>NC</v>
          </cell>
          <cell r="B546" t="str">
            <v>Gaston</v>
          </cell>
          <cell r="C546">
            <v>5416</v>
          </cell>
          <cell r="D546" t="str">
            <v>Duke Energy Corp</v>
          </cell>
          <cell r="E546">
            <v>2718</v>
          </cell>
          <cell r="F546" t="str">
            <v>G G Allen</v>
          </cell>
          <cell r="G546">
            <v>22</v>
          </cell>
          <cell r="H546" t="str">
            <v>2</v>
          </cell>
          <cell r="I546">
            <v>165</v>
          </cell>
          <cell r="J546">
            <v>165</v>
          </cell>
          <cell r="K546">
            <v>170</v>
          </cell>
          <cell r="M546" t="str">
            <v>ST</v>
          </cell>
          <cell r="N546" t="str">
            <v>BIT</v>
          </cell>
          <cell r="P546">
            <v>11</v>
          </cell>
          <cell r="Q546">
            <v>1957</v>
          </cell>
          <cell r="R546" t="str">
            <v>OP</v>
          </cell>
          <cell r="T546" t="str">
            <v>N</v>
          </cell>
        </row>
        <row r="547">
          <cell r="A547" t="str">
            <v>NC</v>
          </cell>
          <cell r="B547" t="str">
            <v>Gaston</v>
          </cell>
          <cell r="C547">
            <v>5416</v>
          </cell>
          <cell r="D547" t="str">
            <v>Duke Energy Corp</v>
          </cell>
          <cell r="E547">
            <v>2718</v>
          </cell>
          <cell r="F547" t="str">
            <v>G G Allen</v>
          </cell>
          <cell r="G547">
            <v>22</v>
          </cell>
          <cell r="H547" t="str">
            <v>3</v>
          </cell>
          <cell r="I547">
            <v>275</v>
          </cell>
          <cell r="J547">
            <v>265</v>
          </cell>
          <cell r="K547">
            <v>274</v>
          </cell>
          <cell r="M547" t="str">
            <v>ST</v>
          </cell>
          <cell r="N547" t="str">
            <v>BIT</v>
          </cell>
          <cell r="P547">
            <v>10</v>
          </cell>
          <cell r="Q547">
            <v>1959</v>
          </cell>
          <cell r="R547" t="str">
            <v>OP</v>
          </cell>
          <cell r="T547" t="str">
            <v>N</v>
          </cell>
        </row>
        <row r="548">
          <cell r="A548" t="str">
            <v>NC</v>
          </cell>
          <cell r="B548" t="str">
            <v>Gaston</v>
          </cell>
          <cell r="C548">
            <v>5416</v>
          </cell>
          <cell r="D548" t="str">
            <v>Duke Energy Corp</v>
          </cell>
          <cell r="E548">
            <v>2718</v>
          </cell>
          <cell r="F548" t="str">
            <v>G G Allen</v>
          </cell>
          <cell r="G548">
            <v>22</v>
          </cell>
          <cell r="H548" t="str">
            <v>4</v>
          </cell>
          <cell r="I548">
            <v>275</v>
          </cell>
          <cell r="J548">
            <v>280</v>
          </cell>
          <cell r="K548">
            <v>286</v>
          </cell>
          <cell r="M548" t="str">
            <v>ST</v>
          </cell>
          <cell r="N548" t="str">
            <v>BIT</v>
          </cell>
          <cell r="P548">
            <v>10</v>
          </cell>
          <cell r="Q548">
            <v>1960</v>
          </cell>
          <cell r="R548" t="str">
            <v>OP</v>
          </cell>
          <cell r="T548" t="str">
            <v>N</v>
          </cell>
        </row>
        <row r="549">
          <cell r="A549" t="str">
            <v>NC</v>
          </cell>
          <cell r="B549" t="str">
            <v>Gaston</v>
          </cell>
          <cell r="C549">
            <v>5416</v>
          </cell>
          <cell r="D549" t="str">
            <v>Duke Energy Corp</v>
          </cell>
          <cell r="E549">
            <v>2718</v>
          </cell>
          <cell r="F549" t="str">
            <v>G G Allen</v>
          </cell>
          <cell r="G549">
            <v>22</v>
          </cell>
          <cell r="H549" t="str">
            <v>5</v>
          </cell>
          <cell r="I549">
            <v>275</v>
          </cell>
          <cell r="J549">
            <v>270</v>
          </cell>
          <cell r="K549">
            <v>279</v>
          </cell>
          <cell r="M549" t="str">
            <v>ST</v>
          </cell>
          <cell r="N549" t="str">
            <v>BIT</v>
          </cell>
          <cell r="P549">
            <v>7</v>
          </cell>
          <cell r="Q549">
            <v>1961</v>
          </cell>
          <cell r="R549" t="str">
            <v>OP</v>
          </cell>
          <cell r="T549" t="str">
            <v>N</v>
          </cell>
        </row>
        <row r="550">
          <cell r="A550" t="str">
            <v>NC</v>
          </cell>
          <cell r="B550" t="str">
            <v>Rowan</v>
          </cell>
          <cell r="C550">
            <v>5416</v>
          </cell>
          <cell r="D550" t="str">
            <v>Duke Energy Corp</v>
          </cell>
          <cell r="E550">
            <v>2720</v>
          </cell>
          <cell r="F550" t="str">
            <v>Buck</v>
          </cell>
          <cell r="G550">
            <v>22</v>
          </cell>
          <cell r="H550" t="str">
            <v>3</v>
          </cell>
          <cell r="I550">
            <v>80</v>
          </cell>
          <cell r="J550">
            <v>75</v>
          </cell>
          <cell r="K550">
            <v>76</v>
          </cell>
          <cell r="M550" t="str">
            <v>ST</v>
          </cell>
          <cell r="N550" t="str">
            <v>BIT</v>
          </cell>
          <cell r="P550">
            <v>7</v>
          </cell>
          <cell r="Q550">
            <v>1941</v>
          </cell>
          <cell r="R550" t="str">
            <v>OP</v>
          </cell>
          <cell r="T550" t="str">
            <v>N</v>
          </cell>
        </row>
        <row r="551">
          <cell r="A551" t="str">
            <v>NC</v>
          </cell>
          <cell r="B551" t="str">
            <v>Rowan</v>
          </cell>
          <cell r="C551">
            <v>5416</v>
          </cell>
          <cell r="D551" t="str">
            <v>Duke Energy Corp</v>
          </cell>
          <cell r="E551">
            <v>2720</v>
          </cell>
          <cell r="F551" t="str">
            <v>Buck</v>
          </cell>
          <cell r="G551">
            <v>22</v>
          </cell>
          <cell r="H551" t="str">
            <v>4</v>
          </cell>
          <cell r="I551">
            <v>40</v>
          </cell>
          <cell r="J551">
            <v>38</v>
          </cell>
          <cell r="K551">
            <v>39</v>
          </cell>
          <cell r="M551" t="str">
            <v>ST</v>
          </cell>
          <cell r="N551" t="str">
            <v>BIT</v>
          </cell>
          <cell r="P551">
            <v>9</v>
          </cell>
          <cell r="Q551">
            <v>1942</v>
          </cell>
          <cell r="R551" t="str">
            <v>OP</v>
          </cell>
          <cell r="T551" t="str">
            <v>N</v>
          </cell>
        </row>
        <row r="552">
          <cell r="A552" t="str">
            <v>NC</v>
          </cell>
          <cell r="B552" t="str">
            <v>Rowan</v>
          </cell>
          <cell r="C552">
            <v>5416</v>
          </cell>
          <cell r="D552" t="str">
            <v>Duke Energy Corp</v>
          </cell>
          <cell r="E552">
            <v>2720</v>
          </cell>
          <cell r="F552" t="str">
            <v>Buck</v>
          </cell>
          <cell r="G552">
            <v>22</v>
          </cell>
          <cell r="H552" t="str">
            <v>5</v>
          </cell>
          <cell r="I552">
            <v>125</v>
          </cell>
          <cell r="J552">
            <v>128</v>
          </cell>
          <cell r="K552">
            <v>131</v>
          </cell>
          <cell r="M552" t="str">
            <v>ST</v>
          </cell>
          <cell r="N552" t="str">
            <v>BIT</v>
          </cell>
          <cell r="P552">
            <v>9</v>
          </cell>
          <cell r="Q552">
            <v>1953</v>
          </cell>
          <cell r="R552" t="str">
            <v>OP</v>
          </cell>
          <cell r="T552" t="str">
            <v>N</v>
          </cell>
        </row>
        <row r="553">
          <cell r="A553" t="str">
            <v>NC</v>
          </cell>
          <cell r="B553" t="str">
            <v>Rowan</v>
          </cell>
          <cell r="C553">
            <v>5416</v>
          </cell>
          <cell r="D553" t="str">
            <v>Duke Energy Corp</v>
          </cell>
          <cell r="E553">
            <v>2720</v>
          </cell>
          <cell r="F553" t="str">
            <v>Buck</v>
          </cell>
          <cell r="G553">
            <v>22</v>
          </cell>
          <cell r="H553" t="str">
            <v>6</v>
          </cell>
          <cell r="I553">
            <v>125</v>
          </cell>
          <cell r="J553">
            <v>128</v>
          </cell>
          <cell r="K553">
            <v>131</v>
          </cell>
          <cell r="M553" t="str">
            <v>ST</v>
          </cell>
          <cell r="N553" t="str">
            <v>BIT</v>
          </cell>
          <cell r="P553">
            <v>12</v>
          </cell>
          <cell r="Q553">
            <v>1953</v>
          </cell>
          <cell r="R553" t="str">
            <v>OP</v>
          </cell>
          <cell r="T553" t="str">
            <v>N</v>
          </cell>
        </row>
        <row r="554">
          <cell r="A554" t="str">
            <v>NC</v>
          </cell>
          <cell r="B554" t="str">
            <v>Cleveland</v>
          </cell>
          <cell r="C554">
            <v>5416</v>
          </cell>
          <cell r="D554" t="str">
            <v>Duke Energy Corp</v>
          </cell>
          <cell r="E554">
            <v>2721</v>
          </cell>
          <cell r="F554" t="str">
            <v>Cliffside</v>
          </cell>
          <cell r="G554">
            <v>22</v>
          </cell>
          <cell r="H554" t="str">
            <v>1</v>
          </cell>
          <cell r="I554">
            <v>40</v>
          </cell>
          <cell r="J554">
            <v>38</v>
          </cell>
          <cell r="K554">
            <v>39</v>
          </cell>
          <cell r="M554" t="str">
            <v>ST</v>
          </cell>
          <cell r="N554" t="str">
            <v>BIT</v>
          </cell>
          <cell r="P554">
            <v>7</v>
          </cell>
          <cell r="Q554">
            <v>1940</v>
          </cell>
          <cell r="R554" t="str">
            <v>OP</v>
          </cell>
          <cell r="T554" t="str">
            <v>N</v>
          </cell>
        </row>
        <row r="555">
          <cell r="A555" t="str">
            <v>NC</v>
          </cell>
          <cell r="B555" t="str">
            <v>Cleveland</v>
          </cell>
          <cell r="C555">
            <v>5416</v>
          </cell>
          <cell r="D555" t="str">
            <v>Duke Energy Corp</v>
          </cell>
          <cell r="E555">
            <v>2721</v>
          </cell>
          <cell r="F555" t="str">
            <v>Cliffside</v>
          </cell>
          <cell r="G555">
            <v>22</v>
          </cell>
          <cell r="H555" t="str">
            <v>2</v>
          </cell>
          <cell r="I555">
            <v>40</v>
          </cell>
          <cell r="J555">
            <v>38</v>
          </cell>
          <cell r="K555">
            <v>39</v>
          </cell>
          <cell r="M555" t="str">
            <v>ST</v>
          </cell>
          <cell r="N555" t="str">
            <v>BIT</v>
          </cell>
          <cell r="P555">
            <v>8</v>
          </cell>
          <cell r="Q555">
            <v>1940</v>
          </cell>
          <cell r="R555" t="str">
            <v>OP</v>
          </cell>
          <cell r="T555" t="str">
            <v>N</v>
          </cell>
        </row>
        <row r="556">
          <cell r="A556" t="str">
            <v>NC</v>
          </cell>
          <cell r="B556" t="str">
            <v>Cleveland</v>
          </cell>
          <cell r="C556">
            <v>5416</v>
          </cell>
          <cell r="D556" t="str">
            <v>Duke Energy Corp</v>
          </cell>
          <cell r="E556">
            <v>2721</v>
          </cell>
          <cell r="F556" t="str">
            <v>Cliffside</v>
          </cell>
          <cell r="G556">
            <v>22</v>
          </cell>
          <cell r="H556" t="str">
            <v>3</v>
          </cell>
          <cell r="I556">
            <v>65</v>
          </cell>
          <cell r="J556">
            <v>61</v>
          </cell>
          <cell r="K556">
            <v>62</v>
          </cell>
          <cell r="M556" t="str">
            <v>ST</v>
          </cell>
          <cell r="N556" t="str">
            <v>BIT</v>
          </cell>
          <cell r="P556">
            <v>5</v>
          </cell>
          <cell r="Q556">
            <v>1948</v>
          </cell>
          <cell r="R556" t="str">
            <v>OP</v>
          </cell>
          <cell r="T556" t="str">
            <v>N</v>
          </cell>
        </row>
        <row r="557">
          <cell r="A557" t="str">
            <v>NC</v>
          </cell>
          <cell r="B557" t="str">
            <v>Cleveland</v>
          </cell>
          <cell r="C557">
            <v>5416</v>
          </cell>
          <cell r="D557" t="str">
            <v>Duke Energy Corp</v>
          </cell>
          <cell r="E557">
            <v>2721</v>
          </cell>
          <cell r="F557" t="str">
            <v>Cliffside</v>
          </cell>
          <cell r="G557">
            <v>22</v>
          </cell>
          <cell r="H557" t="str">
            <v>4</v>
          </cell>
          <cell r="I557">
            <v>65</v>
          </cell>
          <cell r="J557">
            <v>61</v>
          </cell>
          <cell r="K557">
            <v>62</v>
          </cell>
          <cell r="M557" t="str">
            <v>ST</v>
          </cell>
          <cell r="N557" t="str">
            <v>BIT</v>
          </cell>
          <cell r="P557">
            <v>10</v>
          </cell>
          <cell r="Q557">
            <v>1948</v>
          </cell>
          <cell r="R557" t="str">
            <v>OP</v>
          </cell>
          <cell r="T557" t="str">
            <v>N</v>
          </cell>
        </row>
        <row r="558">
          <cell r="A558" t="str">
            <v>NC</v>
          </cell>
          <cell r="B558" t="str">
            <v>Cleveland</v>
          </cell>
          <cell r="C558">
            <v>5416</v>
          </cell>
          <cell r="D558" t="str">
            <v>Duke Energy Corp</v>
          </cell>
          <cell r="E558">
            <v>2721</v>
          </cell>
          <cell r="F558" t="str">
            <v>Cliffside</v>
          </cell>
          <cell r="G558">
            <v>22</v>
          </cell>
          <cell r="H558" t="str">
            <v>5</v>
          </cell>
          <cell r="I558">
            <v>570.9</v>
          </cell>
          <cell r="J558">
            <v>562</v>
          </cell>
          <cell r="K558">
            <v>568</v>
          </cell>
          <cell r="M558" t="str">
            <v>ST</v>
          </cell>
          <cell r="N558" t="str">
            <v>BIT</v>
          </cell>
          <cell r="P558">
            <v>6</v>
          </cell>
          <cell r="Q558">
            <v>1972</v>
          </cell>
          <cell r="R558" t="str">
            <v>OP</v>
          </cell>
          <cell r="T558" t="str">
            <v>N</v>
          </cell>
        </row>
        <row r="559">
          <cell r="A559" t="str">
            <v>NC</v>
          </cell>
          <cell r="B559" t="str">
            <v>Rockingham</v>
          </cell>
          <cell r="C559">
            <v>5416</v>
          </cell>
          <cell r="D559" t="str">
            <v>Duke Energy Corp</v>
          </cell>
          <cell r="E559">
            <v>2723</v>
          </cell>
          <cell r="F559" t="str">
            <v>Dan River</v>
          </cell>
          <cell r="G559">
            <v>22</v>
          </cell>
          <cell r="H559" t="str">
            <v>1</v>
          </cell>
          <cell r="I559">
            <v>70</v>
          </cell>
          <cell r="J559">
            <v>67</v>
          </cell>
          <cell r="K559">
            <v>69</v>
          </cell>
          <cell r="M559" t="str">
            <v>ST</v>
          </cell>
          <cell r="N559" t="str">
            <v>BIT</v>
          </cell>
          <cell r="P559">
            <v>12</v>
          </cell>
          <cell r="Q559">
            <v>1949</v>
          </cell>
          <cell r="R559" t="str">
            <v>OP</v>
          </cell>
          <cell r="S559">
            <v>0</v>
          </cell>
          <cell r="T559" t="str">
            <v>N</v>
          </cell>
        </row>
        <row r="560">
          <cell r="A560" t="str">
            <v>NC</v>
          </cell>
          <cell r="B560" t="str">
            <v>Rockingham</v>
          </cell>
          <cell r="C560">
            <v>5416</v>
          </cell>
          <cell r="D560" t="str">
            <v>Duke Energy Corp</v>
          </cell>
          <cell r="E560">
            <v>2723</v>
          </cell>
          <cell r="F560" t="str">
            <v>Dan River</v>
          </cell>
          <cell r="G560">
            <v>22</v>
          </cell>
          <cell r="H560" t="str">
            <v>2</v>
          </cell>
          <cell r="I560">
            <v>70</v>
          </cell>
          <cell r="J560">
            <v>67</v>
          </cell>
          <cell r="K560">
            <v>69</v>
          </cell>
          <cell r="M560" t="str">
            <v>ST</v>
          </cell>
          <cell r="N560" t="str">
            <v>BIT</v>
          </cell>
          <cell r="P560">
            <v>3</v>
          </cell>
          <cell r="Q560">
            <v>1950</v>
          </cell>
          <cell r="R560" t="str">
            <v>OP</v>
          </cell>
          <cell r="S560">
            <v>0</v>
          </cell>
          <cell r="T560" t="str">
            <v>N</v>
          </cell>
        </row>
        <row r="561">
          <cell r="A561" t="str">
            <v>NC</v>
          </cell>
          <cell r="B561" t="str">
            <v>Rockingham</v>
          </cell>
          <cell r="C561">
            <v>5416</v>
          </cell>
          <cell r="D561" t="str">
            <v>Duke Energy Corp</v>
          </cell>
          <cell r="E561">
            <v>2723</v>
          </cell>
          <cell r="F561" t="str">
            <v>Dan River</v>
          </cell>
          <cell r="G561">
            <v>22</v>
          </cell>
          <cell r="H561" t="str">
            <v>3</v>
          </cell>
          <cell r="I561">
            <v>150</v>
          </cell>
          <cell r="J561">
            <v>142</v>
          </cell>
          <cell r="K561">
            <v>145</v>
          </cell>
          <cell r="M561" t="str">
            <v>ST</v>
          </cell>
          <cell r="N561" t="str">
            <v>BIT</v>
          </cell>
          <cell r="P561">
            <v>8</v>
          </cell>
          <cell r="Q561">
            <v>1955</v>
          </cell>
          <cell r="R561" t="str">
            <v>OP</v>
          </cell>
          <cell r="S561">
            <v>0</v>
          </cell>
          <cell r="T561" t="str">
            <v>N</v>
          </cell>
        </row>
        <row r="562">
          <cell r="A562" t="str">
            <v>NC</v>
          </cell>
          <cell r="B562" t="str">
            <v>Catawba</v>
          </cell>
          <cell r="C562">
            <v>5416</v>
          </cell>
          <cell r="D562" t="str">
            <v>Duke Energy Corp</v>
          </cell>
          <cell r="E562">
            <v>2727</v>
          </cell>
          <cell r="F562" t="str">
            <v>Marshall</v>
          </cell>
          <cell r="G562">
            <v>22</v>
          </cell>
          <cell r="H562" t="str">
            <v>1</v>
          </cell>
          <cell r="I562">
            <v>350</v>
          </cell>
          <cell r="J562">
            <v>385</v>
          </cell>
          <cell r="K562">
            <v>385</v>
          </cell>
          <cell r="M562" t="str">
            <v>ST</v>
          </cell>
          <cell r="N562" t="str">
            <v>BIT</v>
          </cell>
          <cell r="P562">
            <v>3</v>
          </cell>
          <cell r="Q562">
            <v>1965</v>
          </cell>
          <cell r="R562" t="str">
            <v>OP</v>
          </cell>
          <cell r="S562">
            <v>0</v>
          </cell>
          <cell r="T562" t="str">
            <v>N</v>
          </cell>
        </row>
        <row r="563">
          <cell r="A563" t="str">
            <v>NC</v>
          </cell>
          <cell r="B563" t="str">
            <v>Catawba</v>
          </cell>
          <cell r="C563">
            <v>5416</v>
          </cell>
          <cell r="D563" t="str">
            <v>Duke Energy Corp</v>
          </cell>
          <cell r="E563">
            <v>2727</v>
          </cell>
          <cell r="F563" t="str">
            <v>Marshall</v>
          </cell>
          <cell r="G563">
            <v>22</v>
          </cell>
          <cell r="H563" t="str">
            <v>2</v>
          </cell>
          <cell r="I563">
            <v>350</v>
          </cell>
          <cell r="J563">
            <v>385</v>
          </cell>
          <cell r="K563">
            <v>385</v>
          </cell>
          <cell r="M563" t="str">
            <v>ST</v>
          </cell>
          <cell r="N563" t="str">
            <v>BIT</v>
          </cell>
          <cell r="P563">
            <v>4</v>
          </cell>
          <cell r="Q563">
            <v>1966</v>
          </cell>
          <cell r="R563" t="str">
            <v>OP</v>
          </cell>
          <cell r="S563">
            <v>0</v>
          </cell>
          <cell r="T563" t="str">
            <v>N</v>
          </cell>
        </row>
        <row r="564">
          <cell r="A564" t="str">
            <v>NC</v>
          </cell>
          <cell r="B564" t="str">
            <v>Catawba</v>
          </cell>
          <cell r="C564">
            <v>5416</v>
          </cell>
          <cell r="D564" t="str">
            <v>Duke Energy Corp</v>
          </cell>
          <cell r="E564">
            <v>2727</v>
          </cell>
          <cell r="F564" t="str">
            <v>Marshall</v>
          </cell>
          <cell r="G564">
            <v>22</v>
          </cell>
          <cell r="H564" t="str">
            <v>3</v>
          </cell>
          <cell r="I564">
            <v>648</v>
          </cell>
          <cell r="J564">
            <v>670</v>
          </cell>
          <cell r="K564">
            <v>670</v>
          </cell>
          <cell r="M564" t="str">
            <v>ST</v>
          </cell>
          <cell r="N564" t="str">
            <v>BIT</v>
          </cell>
          <cell r="P564">
            <v>5</v>
          </cell>
          <cell r="Q564">
            <v>1969</v>
          </cell>
          <cell r="R564" t="str">
            <v>OP</v>
          </cell>
          <cell r="S564">
            <v>0</v>
          </cell>
          <cell r="T564" t="str">
            <v>N</v>
          </cell>
        </row>
        <row r="565">
          <cell r="A565" t="str">
            <v>NC</v>
          </cell>
          <cell r="B565" t="str">
            <v>Catawba</v>
          </cell>
          <cell r="C565">
            <v>5416</v>
          </cell>
          <cell r="D565" t="str">
            <v>Duke Energy Corp</v>
          </cell>
          <cell r="E565">
            <v>2727</v>
          </cell>
          <cell r="F565" t="str">
            <v>Marshall</v>
          </cell>
          <cell r="G565">
            <v>22</v>
          </cell>
          <cell r="H565" t="str">
            <v>4</v>
          </cell>
          <cell r="I565">
            <v>648</v>
          </cell>
          <cell r="J565">
            <v>670</v>
          </cell>
          <cell r="K565">
            <v>670</v>
          </cell>
          <cell r="M565" t="str">
            <v>ST</v>
          </cell>
          <cell r="N565" t="str">
            <v>BIT</v>
          </cell>
          <cell r="P565">
            <v>5</v>
          </cell>
          <cell r="Q565">
            <v>1970</v>
          </cell>
          <cell r="R565" t="str">
            <v>OP</v>
          </cell>
          <cell r="S565">
            <v>0</v>
          </cell>
          <cell r="T565" t="str">
            <v>N</v>
          </cell>
        </row>
        <row r="566">
          <cell r="A566" t="str">
            <v>NC</v>
          </cell>
          <cell r="B566" t="str">
            <v>Gaston</v>
          </cell>
          <cell r="C566">
            <v>5416</v>
          </cell>
          <cell r="D566" t="str">
            <v>Duke Energy Corp</v>
          </cell>
          <cell r="E566">
            <v>2732</v>
          </cell>
          <cell r="F566" t="str">
            <v>Riverbend</v>
          </cell>
          <cell r="G566">
            <v>22</v>
          </cell>
          <cell r="H566" t="str">
            <v>4</v>
          </cell>
          <cell r="I566">
            <v>100</v>
          </cell>
          <cell r="J566">
            <v>94</v>
          </cell>
          <cell r="K566">
            <v>96</v>
          </cell>
          <cell r="M566" t="str">
            <v>ST</v>
          </cell>
          <cell r="N566" t="str">
            <v>BIT</v>
          </cell>
          <cell r="P566">
            <v>10</v>
          </cell>
          <cell r="Q566">
            <v>1952</v>
          </cell>
          <cell r="R566" t="str">
            <v>OP</v>
          </cell>
          <cell r="S566">
            <v>0</v>
          </cell>
          <cell r="T566" t="str">
            <v>N</v>
          </cell>
        </row>
        <row r="567">
          <cell r="A567" t="str">
            <v>NC</v>
          </cell>
          <cell r="B567" t="str">
            <v>Gaston</v>
          </cell>
          <cell r="C567">
            <v>5416</v>
          </cell>
          <cell r="D567" t="str">
            <v>Duke Energy Corp</v>
          </cell>
          <cell r="E567">
            <v>2732</v>
          </cell>
          <cell r="F567" t="str">
            <v>Riverbend</v>
          </cell>
          <cell r="G567">
            <v>22</v>
          </cell>
          <cell r="H567" t="str">
            <v>5</v>
          </cell>
          <cell r="I567">
            <v>100</v>
          </cell>
          <cell r="J567">
            <v>94</v>
          </cell>
          <cell r="K567">
            <v>96</v>
          </cell>
          <cell r="M567" t="str">
            <v>ST</v>
          </cell>
          <cell r="N567" t="str">
            <v>BIT</v>
          </cell>
          <cell r="P567">
            <v>11</v>
          </cell>
          <cell r="Q567">
            <v>1952</v>
          </cell>
          <cell r="R567" t="str">
            <v>OP</v>
          </cell>
          <cell r="S567">
            <v>0</v>
          </cell>
          <cell r="T567" t="str">
            <v>N</v>
          </cell>
        </row>
        <row r="568">
          <cell r="A568" t="str">
            <v>NC</v>
          </cell>
          <cell r="B568" t="str">
            <v>Gaston</v>
          </cell>
          <cell r="C568">
            <v>5416</v>
          </cell>
          <cell r="D568" t="str">
            <v>Duke Energy Corp</v>
          </cell>
          <cell r="E568">
            <v>2732</v>
          </cell>
          <cell r="F568" t="str">
            <v>Riverbend</v>
          </cell>
          <cell r="G568">
            <v>22</v>
          </cell>
          <cell r="H568" t="str">
            <v>6</v>
          </cell>
          <cell r="I568">
            <v>133</v>
          </cell>
          <cell r="J568">
            <v>133</v>
          </cell>
          <cell r="K568">
            <v>136</v>
          </cell>
          <cell r="M568" t="str">
            <v>ST</v>
          </cell>
          <cell r="N568" t="str">
            <v>BIT</v>
          </cell>
          <cell r="P568">
            <v>8</v>
          </cell>
          <cell r="Q568">
            <v>1954</v>
          </cell>
          <cell r="R568" t="str">
            <v>OP</v>
          </cell>
          <cell r="S568">
            <v>0</v>
          </cell>
          <cell r="T568" t="str">
            <v>N</v>
          </cell>
        </row>
        <row r="569">
          <cell r="A569" t="str">
            <v>NC</v>
          </cell>
          <cell r="B569" t="str">
            <v>Gaston</v>
          </cell>
          <cell r="C569">
            <v>5416</v>
          </cell>
          <cell r="D569" t="str">
            <v>Duke Energy Corp</v>
          </cell>
          <cell r="E569">
            <v>2732</v>
          </cell>
          <cell r="F569" t="str">
            <v>Riverbend</v>
          </cell>
          <cell r="G569">
            <v>22</v>
          </cell>
          <cell r="H569" t="str">
            <v>7</v>
          </cell>
          <cell r="I569">
            <v>133</v>
          </cell>
          <cell r="J569">
            <v>133</v>
          </cell>
          <cell r="K569">
            <v>136</v>
          </cell>
          <cell r="M569" t="str">
            <v>ST</v>
          </cell>
          <cell r="N569" t="str">
            <v>BIT</v>
          </cell>
          <cell r="P569">
            <v>11</v>
          </cell>
          <cell r="Q569">
            <v>1954</v>
          </cell>
          <cell r="R569" t="str">
            <v>OP</v>
          </cell>
          <cell r="S569">
            <v>0</v>
          </cell>
          <cell r="T569" t="str">
            <v>N</v>
          </cell>
        </row>
        <row r="570">
          <cell r="A570" t="str">
            <v>NC</v>
          </cell>
          <cell r="B570" t="str">
            <v>Stokes</v>
          </cell>
          <cell r="C570">
            <v>5416</v>
          </cell>
          <cell r="D570" t="str">
            <v>Duke Energy Corp</v>
          </cell>
          <cell r="E570">
            <v>8042</v>
          </cell>
          <cell r="F570" t="str">
            <v>Belews Creek</v>
          </cell>
          <cell r="G570">
            <v>22</v>
          </cell>
          <cell r="H570" t="str">
            <v>1</v>
          </cell>
          <cell r="I570">
            <v>1080.0999999999999</v>
          </cell>
          <cell r="J570">
            <v>1135</v>
          </cell>
          <cell r="K570">
            <v>1160</v>
          </cell>
          <cell r="M570" t="str">
            <v>ST</v>
          </cell>
          <cell r="N570" t="str">
            <v>BIT</v>
          </cell>
          <cell r="P570">
            <v>8</v>
          </cell>
          <cell r="Q570">
            <v>1974</v>
          </cell>
          <cell r="R570" t="str">
            <v>OP</v>
          </cell>
          <cell r="S570">
            <v>0</v>
          </cell>
          <cell r="T570" t="str">
            <v>N</v>
          </cell>
        </row>
        <row r="571">
          <cell r="A571" t="str">
            <v>NC</v>
          </cell>
          <cell r="B571" t="str">
            <v>Stokes</v>
          </cell>
          <cell r="C571">
            <v>5416</v>
          </cell>
          <cell r="D571" t="str">
            <v>Duke Energy Corp</v>
          </cell>
          <cell r="E571">
            <v>8042</v>
          </cell>
          <cell r="F571" t="str">
            <v>Belews Creek</v>
          </cell>
          <cell r="G571">
            <v>22</v>
          </cell>
          <cell r="H571" t="str">
            <v>2</v>
          </cell>
          <cell r="I571">
            <v>1080.0999999999999</v>
          </cell>
          <cell r="J571">
            <v>1135</v>
          </cell>
          <cell r="K571">
            <v>1160</v>
          </cell>
          <cell r="M571" t="str">
            <v>ST</v>
          </cell>
          <cell r="N571" t="str">
            <v>BIT</v>
          </cell>
          <cell r="P571">
            <v>12</v>
          </cell>
          <cell r="Q571">
            <v>1975</v>
          </cell>
          <cell r="R571" t="str">
            <v>OP</v>
          </cell>
          <cell r="S571">
            <v>0</v>
          </cell>
          <cell r="T571" t="str">
            <v>N</v>
          </cell>
        </row>
        <row r="572">
          <cell r="A572" t="str">
            <v>NC</v>
          </cell>
          <cell r="B572" t="str">
            <v>Halifax</v>
          </cell>
          <cell r="C572">
            <v>9407</v>
          </cell>
          <cell r="D572" t="str">
            <v>International Paper Co-Buckspt</v>
          </cell>
          <cell r="E572">
            <v>50254</v>
          </cell>
          <cell r="F572" t="str">
            <v>International Paper Roanoke Rapid NC</v>
          </cell>
          <cell r="G572">
            <v>32213</v>
          </cell>
          <cell r="H572" t="str">
            <v>GEN1</v>
          </cell>
          <cell r="I572">
            <v>22.5</v>
          </cell>
          <cell r="J572">
            <v>25</v>
          </cell>
          <cell r="K572">
            <v>25</v>
          </cell>
          <cell r="M572" t="str">
            <v>ST</v>
          </cell>
          <cell r="N572" t="str">
            <v>BIT</v>
          </cell>
          <cell r="O572" t="str">
            <v>RFO</v>
          </cell>
          <cell r="P572">
            <v>1</v>
          </cell>
          <cell r="Q572">
            <v>1966</v>
          </cell>
          <cell r="R572" t="str">
            <v>OP</v>
          </cell>
          <cell r="T572" t="str">
            <v>Y</v>
          </cell>
        </row>
        <row r="573">
          <cell r="A573" t="str">
            <v>NC</v>
          </cell>
          <cell r="B573" t="str">
            <v>Bladen</v>
          </cell>
          <cell r="C573">
            <v>13695</v>
          </cell>
          <cell r="D573" t="str">
            <v>North Carolina Power Holdings, LLC</v>
          </cell>
          <cell r="E573">
            <v>10380</v>
          </cell>
          <cell r="F573" t="str">
            <v>Elizabethtown Power LLC</v>
          </cell>
          <cell r="G573">
            <v>22</v>
          </cell>
          <cell r="H573" t="str">
            <v>GEN1</v>
          </cell>
          <cell r="I573">
            <v>34.700000000000003</v>
          </cell>
          <cell r="J573">
            <v>32</v>
          </cell>
          <cell r="K573">
            <v>32</v>
          </cell>
          <cell r="M573" t="str">
            <v>ST</v>
          </cell>
          <cell r="N573" t="str">
            <v>BIT</v>
          </cell>
          <cell r="O573" t="str">
            <v>TDF</v>
          </cell>
          <cell r="P573">
            <v>12</v>
          </cell>
          <cell r="Q573">
            <v>1985</v>
          </cell>
          <cell r="R573" t="str">
            <v>SB</v>
          </cell>
          <cell r="T573" t="str">
            <v>Y</v>
          </cell>
        </row>
        <row r="574">
          <cell r="A574" t="str">
            <v>NC</v>
          </cell>
          <cell r="B574" t="str">
            <v>Robeson</v>
          </cell>
          <cell r="C574">
            <v>13695</v>
          </cell>
          <cell r="D574" t="str">
            <v>North Carolina Power Holdings, LLC</v>
          </cell>
          <cell r="E574">
            <v>10382</v>
          </cell>
          <cell r="F574" t="str">
            <v>Lumberton</v>
          </cell>
          <cell r="G574">
            <v>22</v>
          </cell>
          <cell r="H574" t="str">
            <v>GEN1</v>
          </cell>
          <cell r="I574">
            <v>34.700000000000003</v>
          </cell>
          <cell r="J574">
            <v>32</v>
          </cell>
          <cell r="K574">
            <v>32</v>
          </cell>
          <cell r="M574" t="str">
            <v>ST</v>
          </cell>
          <cell r="N574" t="str">
            <v>BIT</v>
          </cell>
          <cell r="O574" t="str">
            <v>TDF</v>
          </cell>
          <cell r="P574">
            <v>12</v>
          </cell>
          <cell r="Q574">
            <v>1985</v>
          </cell>
          <cell r="R574" t="str">
            <v>SB</v>
          </cell>
          <cell r="T574" t="str">
            <v>Y</v>
          </cell>
        </row>
        <row r="575">
          <cell r="A575" t="str">
            <v>NC</v>
          </cell>
          <cell r="B575" t="str">
            <v>Orange</v>
          </cell>
          <cell r="C575">
            <v>19541</v>
          </cell>
          <cell r="D575" t="str">
            <v>University of North Carolina</v>
          </cell>
          <cell r="E575">
            <v>54276</v>
          </cell>
          <cell r="F575" t="str">
            <v>Univ of NC Chapel Hill Cogen Facility</v>
          </cell>
          <cell r="G575">
            <v>611</v>
          </cell>
          <cell r="H575" t="str">
            <v>TG3</v>
          </cell>
          <cell r="I575">
            <v>28</v>
          </cell>
          <cell r="J575">
            <v>24</v>
          </cell>
          <cell r="K575">
            <v>24</v>
          </cell>
          <cell r="M575" t="str">
            <v>ST</v>
          </cell>
          <cell r="N575" t="str">
            <v>BIT</v>
          </cell>
          <cell r="O575" t="str">
            <v>NG</v>
          </cell>
          <cell r="P575">
            <v>7</v>
          </cell>
          <cell r="Q575">
            <v>1991</v>
          </cell>
          <cell r="R575" t="str">
            <v>OP</v>
          </cell>
          <cell r="T575" t="str">
            <v>Y</v>
          </cell>
        </row>
        <row r="576">
          <cell r="A576" t="str">
            <v>NC</v>
          </cell>
          <cell r="B576" t="str">
            <v>Halifax</v>
          </cell>
          <cell r="C576">
            <v>20366</v>
          </cell>
          <cell r="D576" t="str">
            <v>LG&amp;E Power Services</v>
          </cell>
          <cell r="E576">
            <v>54035</v>
          </cell>
          <cell r="F576" t="str">
            <v>Westmoreland-LG&amp;E Roanoke Valley I</v>
          </cell>
          <cell r="G576">
            <v>22</v>
          </cell>
          <cell r="H576" t="str">
            <v>GEN1</v>
          </cell>
          <cell r="I576">
            <v>182.3</v>
          </cell>
          <cell r="J576">
            <v>165</v>
          </cell>
          <cell r="K576">
            <v>167.2</v>
          </cell>
          <cell r="M576" t="str">
            <v>ST</v>
          </cell>
          <cell r="N576" t="str">
            <v>BIT</v>
          </cell>
          <cell r="O576" t="str">
            <v>DFO</v>
          </cell>
          <cell r="P576">
            <v>3</v>
          </cell>
          <cell r="Q576">
            <v>1994</v>
          </cell>
          <cell r="R576" t="str">
            <v>OP</v>
          </cell>
          <cell r="S576">
            <v>0</v>
          </cell>
          <cell r="T576" t="str">
            <v>Y</v>
          </cell>
        </row>
        <row r="577">
          <cell r="A577" t="str">
            <v>NC</v>
          </cell>
          <cell r="B577" t="str">
            <v>Halifax</v>
          </cell>
          <cell r="C577">
            <v>20366</v>
          </cell>
          <cell r="D577" t="str">
            <v>LG&amp;E Power Services</v>
          </cell>
          <cell r="E577">
            <v>54755</v>
          </cell>
          <cell r="F577" t="str">
            <v>Westmoreland-LG&amp;E Roanoke Valley II</v>
          </cell>
          <cell r="G577">
            <v>22</v>
          </cell>
          <cell r="H577" t="str">
            <v>GEN2</v>
          </cell>
          <cell r="I577">
            <v>57.8</v>
          </cell>
          <cell r="J577">
            <v>44</v>
          </cell>
          <cell r="K577">
            <v>45.1</v>
          </cell>
          <cell r="M577" t="str">
            <v>ST</v>
          </cell>
          <cell r="N577" t="str">
            <v>BIT</v>
          </cell>
          <cell r="O577" t="str">
            <v>DFO</v>
          </cell>
          <cell r="P577">
            <v>2</v>
          </cell>
          <cell r="Q577">
            <v>1995</v>
          </cell>
          <cell r="R577" t="str">
            <v>OP</v>
          </cell>
          <cell r="T577" t="str">
            <v>Y</v>
          </cell>
        </row>
        <row r="578">
          <cell r="A578" t="str">
            <v>NC</v>
          </cell>
          <cell r="B578" t="str">
            <v>Martin</v>
          </cell>
          <cell r="C578">
            <v>20501</v>
          </cell>
          <cell r="D578" t="str">
            <v>Weyerhaeuser Co</v>
          </cell>
          <cell r="E578">
            <v>50189</v>
          </cell>
          <cell r="F578" t="str">
            <v>Weyerhaeuser Plymouth NC</v>
          </cell>
          <cell r="G578">
            <v>322122</v>
          </cell>
          <cell r="H578" t="str">
            <v>TG6</v>
          </cell>
          <cell r="I578">
            <v>7.5</v>
          </cell>
          <cell r="J578">
            <v>7.5</v>
          </cell>
          <cell r="K578">
            <v>7.5</v>
          </cell>
          <cell r="M578" t="str">
            <v>ST</v>
          </cell>
          <cell r="N578" t="str">
            <v>BIT</v>
          </cell>
          <cell r="O578" t="str">
            <v>BLQ</v>
          </cell>
          <cell r="P578">
            <v>1</v>
          </cell>
          <cell r="Q578">
            <v>1956</v>
          </cell>
          <cell r="R578" t="str">
            <v>BU</v>
          </cell>
          <cell r="S578">
            <v>0</v>
          </cell>
          <cell r="T578" t="str">
            <v>Y</v>
          </cell>
        </row>
        <row r="579">
          <cell r="A579" t="str">
            <v>NC</v>
          </cell>
          <cell r="B579" t="str">
            <v>Martin</v>
          </cell>
          <cell r="C579">
            <v>20501</v>
          </cell>
          <cell r="D579" t="str">
            <v>Weyerhaeuser Co</v>
          </cell>
          <cell r="E579">
            <v>50189</v>
          </cell>
          <cell r="F579" t="str">
            <v>Weyerhaeuser Plymouth NC</v>
          </cell>
          <cell r="G579">
            <v>322122</v>
          </cell>
          <cell r="H579" t="str">
            <v>TG7</v>
          </cell>
          <cell r="I579">
            <v>7.5</v>
          </cell>
          <cell r="J579">
            <v>7.5</v>
          </cell>
          <cell r="K579">
            <v>7.5</v>
          </cell>
          <cell r="M579" t="str">
            <v>ST</v>
          </cell>
          <cell r="N579" t="str">
            <v>BIT</v>
          </cell>
          <cell r="O579" t="str">
            <v>WDS</v>
          </cell>
          <cell r="P579">
            <v>9</v>
          </cell>
          <cell r="Q579">
            <v>1952</v>
          </cell>
          <cell r="R579" t="str">
            <v>OP</v>
          </cell>
          <cell r="S579">
            <v>0</v>
          </cell>
          <cell r="T579" t="str">
            <v>Y</v>
          </cell>
        </row>
        <row r="580">
          <cell r="A580" t="str">
            <v>NC</v>
          </cell>
          <cell r="B580" t="str">
            <v>Martin</v>
          </cell>
          <cell r="C580">
            <v>20501</v>
          </cell>
          <cell r="D580" t="str">
            <v>Weyerhaeuser Co</v>
          </cell>
          <cell r="E580">
            <v>50189</v>
          </cell>
          <cell r="F580" t="str">
            <v>Weyerhaeuser Plymouth NC</v>
          </cell>
          <cell r="G580">
            <v>322122</v>
          </cell>
          <cell r="H580" t="str">
            <v>TG8</v>
          </cell>
          <cell r="I580">
            <v>25</v>
          </cell>
          <cell r="J580">
            <v>25</v>
          </cell>
          <cell r="K580">
            <v>25</v>
          </cell>
          <cell r="M580" t="str">
            <v>ST</v>
          </cell>
          <cell r="N580" t="str">
            <v>BIT</v>
          </cell>
          <cell r="O580" t="str">
            <v>BLQ</v>
          </cell>
          <cell r="P580">
            <v>6</v>
          </cell>
          <cell r="Q580">
            <v>1964</v>
          </cell>
          <cell r="R580" t="str">
            <v>OP</v>
          </cell>
          <cell r="S580">
            <v>0</v>
          </cell>
          <cell r="T580" t="str">
            <v>Y</v>
          </cell>
        </row>
        <row r="581">
          <cell r="A581" t="str">
            <v>NC</v>
          </cell>
          <cell r="B581" t="str">
            <v>Haywood</v>
          </cell>
          <cell r="C581">
            <v>23815</v>
          </cell>
          <cell r="D581" t="str">
            <v>Blue Ridge Paper Products Inc</v>
          </cell>
          <cell r="E581">
            <v>50244</v>
          </cell>
          <cell r="F581" t="str">
            <v>Canton North Carolina</v>
          </cell>
          <cell r="G581">
            <v>322122</v>
          </cell>
          <cell r="H581" t="str">
            <v>GEN8</v>
          </cell>
          <cell r="I581">
            <v>7.5</v>
          </cell>
          <cell r="J581">
            <v>7.5</v>
          </cell>
          <cell r="K581">
            <v>7.5</v>
          </cell>
          <cell r="M581" t="str">
            <v>ST</v>
          </cell>
          <cell r="N581" t="str">
            <v>BIT</v>
          </cell>
          <cell r="O581" t="str">
            <v>BLQ</v>
          </cell>
          <cell r="P581">
            <v>1</v>
          </cell>
          <cell r="Q581">
            <v>1937</v>
          </cell>
          <cell r="R581" t="str">
            <v>OP</v>
          </cell>
          <cell r="S581">
            <v>0</v>
          </cell>
          <cell r="T581" t="str">
            <v>Y</v>
          </cell>
        </row>
        <row r="582">
          <cell r="A582" t="str">
            <v>NC</v>
          </cell>
          <cell r="B582" t="str">
            <v>Haywood</v>
          </cell>
          <cell r="C582">
            <v>23815</v>
          </cell>
          <cell r="D582" t="str">
            <v>Blue Ridge Paper Products Inc</v>
          </cell>
          <cell r="E582">
            <v>50244</v>
          </cell>
          <cell r="F582" t="str">
            <v>Canton North Carolina</v>
          </cell>
          <cell r="G582">
            <v>322122</v>
          </cell>
          <cell r="H582" t="str">
            <v>GEN9</v>
          </cell>
          <cell r="I582">
            <v>7.5</v>
          </cell>
          <cell r="J582">
            <v>7.5</v>
          </cell>
          <cell r="K582">
            <v>7.5</v>
          </cell>
          <cell r="M582" t="str">
            <v>ST</v>
          </cell>
          <cell r="N582" t="str">
            <v>BIT</v>
          </cell>
          <cell r="O582" t="str">
            <v>BLQ</v>
          </cell>
          <cell r="P582">
            <v>1</v>
          </cell>
          <cell r="Q582">
            <v>1941</v>
          </cell>
          <cell r="R582" t="str">
            <v>OP</v>
          </cell>
          <cell r="S582">
            <v>0</v>
          </cell>
          <cell r="T582" t="str">
            <v>Y</v>
          </cell>
        </row>
        <row r="583">
          <cell r="A583" t="str">
            <v>NC</v>
          </cell>
          <cell r="B583" t="str">
            <v>Haywood</v>
          </cell>
          <cell r="C583">
            <v>23815</v>
          </cell>
          <cell r="D583" t="str">
            <v>Blue Ridge Paper Products Inc</v>
          </cell>
          <cell r="E583">
            <v>50244</v>
          </cell>
          <cell r="F583" t="str">
            <v>Canton North Carolina</v>
          </cell>
          <cell r="G583">
            <v>322122</v>
          </cell>
          <cell r="H583" t="str">
            <v>GN10</v>
          </cell>
          <cell r="I583">
            <v>7.5</v>
          </cell>
          <cell r="J583">
            <v>7.5</v>
          </cell>
          <cell r="K583">
            <v>7.5</v>
          </cell>
          <cell r="M583" t="str">
            <v>ST</v>
          </cell>
          <cell r="N583" t="str">
            <v>BIT</v>
          </cell>
          <cell r="O583" t="str">
            <v>BLQ</v>
          </cell>
          <cell r="P583">
            <v>1</v>
          </cell>
          <cell r="Q583">
            <v>1946</v>
          </cell>
          <cell r="R583" t="str">
            <v>OP</v>
          </cell>
          <cell r="S583">
            <v>0</v>
          </cell>
          <cell r="T583" t="str">
            <v>Y</v>
          </cell>
        </row>
        <row r="584">
          <cell r="A584" t="str">
            <v>NC</v>
          </cell>
          <cell r="B584" t="str">
            <v>Haywood</v>
          </cell>
          <cell r="C584">
            <v>23815</v>
          </cell>
          <cell r="D584" t="str">
            <v>Blue Ridge Paper Products Inc</v>
          </cell>
          <cell r="E584">
            <v>50244</v>
          </cell>
          <cell r="F584" t="str">
            <v>Canton North Carolina</v>
          </cell>
          <cell r="G584">
            <v>322122</v>
          </cell>
          <cell r="H584" t="str">
            <v>GN11</v>
          </cell>
          <cell r="I584">
            <v>7.5</v>
          </cell>
          <cell r="J584">
            <v>7.5</v>
          </cell>
          <cell r="K584">
            <v>7.5</v>
          </cell>
          <cell r="M584" t="str">
            <v>ST</v>
          </cell>
          <cell r="N584" t="str">
            <v>BIT</v>
          </cell>
          <cell r="O584" t="str">
            <v>BLQ</v>
          </cell>
          <cell r="P584">
            <v>1</v>
          </cell>
          <cell r="Q584">
            <v>1949</v>
          </cell>
          <cell r="R584" t="str">
            <v>OP</v>
          </cell>
          <cell r="S584">
            <v>0</v>
          </cell>
          <cell r="T584" t="str">
            <v>Y</v>
          </cell>
        </row>
        <row r="585">
          <cell r="A585" t="str">
            <v>NC</v>
          </cell>
          <cell r="B585" t="str">
            <v>Haywood</v>
          </cell>
          <cell r="C585">
            <v>23815</v>
          </cell>
          <cell r="D585" t="str">
            <v>Blue Ridge Paper Products Inc</v>
          </cell>
          <cell r="E585">
            <v>50244</v>
          </cell>
          <cell r="F585" t="str">
            <v>Canton North Carolina</v>
          </cell>
          <cell r="G585">
            <v>322122</v>
          </cell>
          <cell r="H585" t="str">
            <v>GN12</v>
          </cell>
          <cell r="I585">
            <v>10</v>
          </cell>
          <cell r="J585">
            <v>10</v>
          </cell>
          <cell r="K585">
            <v>10</v>
          </cell>
          <cell r="M585" t="str">
            <v>ST</v>
          </cell>
          <cell r="N585" t="str">
            <v>BIT</v>
          </cell>
          <cell r="O585" t="str">
            <v>BLQ</v>
          </cell>
          <cell r="P585">
            <v>1</v>
          </cell>
          <cell r="Q585">
            <v>1952</v>
          </cell>
          <cell r="R585" t="str">
            <v>OP</v>
          </cell>
          <cell r="S585">
            <v>0</v>
          </cell>
          <cell r="T585" t="str">
            <v>Y</v>
          </cell>
        </row>
        <row r="586">
          <cell r="A586" t="str">
            <v>NC</v>
          </cell>
          <cell r="B586" t="str">
            <v>Haywood</v>
          </cell>
          <cell r="C586">
            <v>23815</v>
          </cell>
          <cell r="D586" t="str">
            <v>Blue Ridge Paper Products Inc</v>
          </cell>
          <cell r="E586">
            <v>50244</v>
          </cell>
          <cell r="F586" t="str">
            <v>Canton North Carolina</v>
          </cell>
          <cell r="G586">
            <v>322122</v>
          </cell>
          <cell r="H586" t="str">
            <v>GN13</v>
          </cell>
          <cell r="I586">
            <v>12.5</v>
          </cell>
          <cell r="J586">
            <v>12.5</v>
          </cell>
          <cell r="K586">
            <v>12.5</v>
          </cell>
          <cell r="M586" t="str">
            <v>ST</v>
          </cell>
          <cell r="N586" t="str">
            <v>BIT</v>
          </cell>
          <cell r="O586" t="str">
            <v>BLQ</v>
          </cell>
          <cell r="P586">
            <v>6</v>
          </cell>
          <cell r="Q586">
            <v>1979</v>
          </cell>
          <cell r="R586" t="str">
            <v>OP</v>
          </cell>
          <cell r="S586">
            <v>0</v>
          </cell>
          <cell r="T586" t="str">
            <v>Y</v>
          </cell>
        </row>
        <row r="587">
          <cell r="A587" t="str">
            <v>NC</v>
          </cell>
          <cell r="B587" t="str">
            <v>Lenoir</v>
          </cell>
          <cell r="C587">
            <v>50007</v>
          </cell>
          <cell r="D587" t="str">
            <v>Unifi Kinston, LLC</v>
          </cell>
          <cell r="E587">
            <v>10792</v>
          </cell>
          <cell r="F587" t="str">
            <v>Unifi Kinston LLC</v>
          </cell>
          <cell r="G587">
            <v>314</v>
          </cell>
          <cell r="H587" t="str">
            <v>GEN1</v>
          </cell>
          <cell r="I587">
            <v>7.5</v>
          </cell>
          <cell r="J587">
            <v>8</v>
          </cell>
          <cell r="K587">
            <v>8</v>
          </cell>
          <cell r="M587" t="str">
            <v>ST</v>
          </cell>
          <cell r="N587" t="str">
            <v>BIT</v>
          </cell>
          <cell r="P587">
            <v>12</v>
          </cell>
          <cell r="Q587">
            <v>1952</v>
          </cell>
          <cell r="R587" t="str">
            <v>OP</v>
          </cell>
          <cell r="S587">
            <v>0</v>
          </cell>
          <cell r="T587" t="str">
            <v>Y</v>
          </cell>
        </row>
        <row r="588">
          <cell r="A588" t="str">
            <v>NC</v>
          </cell>
          <cell r="B588" t="str">
            <v>Lenoir</v>
          </cell>
          <cell r="C588">
            <v>50007</v>
          </cell>
          <cell r="D588" t="str">
            <v>Unifi Kinston, LLC</v>
          </cell>
          <cell r="E588">
            <v>10792</v>
          </cell>
          <cell r="F588" t="str">
            <v>Unifi Kinston LLC</v>
          </cell>
          <cell r="G588">
            <v>314</v>
          </cell>
          <cell r="H588" t="str">
            <v>GEN2</v>
          </cell>
          <cell r="I588">
            <v>7.5</v>
          </cell>
          <cell r="J588">
            <v>8</v>
          </cell>
          <cell r="K588">
            <v>8</v>
          </cell>
          <cell r="M588" t="str">
            <v>ST</v>
          </cell>
          <cell r="N588" t="str">
            <v>BIT</v>
          </cell>
          <cell r="P588">
            <v>12</v>
          </cell>
          <cell r="Q588">
            <v>1952</v>
          </cell>
          <cell r="R588" t="str">
            <v>OP</v>
          </cell>
          <cell r="S588">
            <v>0</v>
          </cell>
          <cell r="T588" t="str">
            <v>Y</v>
          </cell>
        </row>
        <row r="589">
          <cell r="A589" t="str">
            <v>NC</v>
          </cell>
          <cell r="B589" t="str">
            <v>Brunswick</v>
          </cell>
          <cell r="C589">
            <v>54708</v>
          </cell>
          <cell r="D589" t="str">
            <v>Primary Energy of North Carolina LLC</v>
          </cell>
          <cell r="E589">
            <v>10378</v>
          </cell>
          <cell r="F589" t="str">
            <v>Primary Energy Southport</v>
          </cell>
          <cell r="G589">
            <v>22</v>
          </cell>
          <cell r="H589" t="str">
            <v>GEN1</v>
          </cell>
          <cell r="I589">
            <v>67.5</v>
          </cell>
          <cell r="J589">
            <v>53.5</v>
          </cell>
          <cell r="K589">
            <v>53.5</v>
          </cell>
          <cell r="M589" t="str">
            <v>ST</v>
          </cell>
          <cell r="N589" t="str">
            <v>BIT</v>
          </cell>
          <cell r="O589" t="str">
            <v>TDF</v>
          </cell>
          <cell r="P589">
            <v>8</v>
          </cell>
          <cell r="Q589">
            <v>1987</v>
          </cell>
          <cell r="R589" t="str">
            <v>OP</v>
          </cell>
          <cell r="S589">
            <v>0</v>
          </cell>
          <cell r="T589" t="str">
            <v>Y</v>
          </cell>
        </row>
        <row r="590">
          <cell r="A590" t="str">
            <v>NC</v>
          </cell>
          <cell r="B590" t="str">
            <v>Brunswick</v>
          </cell>
          <cell r="C590">
            <v>54708</v>
          </cell>
          <cell r="D590" t="str">
            <v>Primary Energy of North Carolina LLC</v>
          </cell>
          <cell r="E590">
            <v>10378</v>
          </cell>
          <cell r="F590" t="str">
            <v>Primary Energy Southport</v>
          </cell>
          <cell r="G590">
            <v>22</v>
          </cell>
          <cell r="H590" t="str">
            <v>GEN2</v>
          </cell>
          <cell r="I590">
            <v>67.5</v>
          </cell>
          <cell r="J590">
            <v>53.5</v>
          </cell>
          <cell r="K590">
            <v>53.5</v>
          </cell>
          <cell r="M590" t="str">
            <v>ST</v>
          </cell>
          <cell r="N590" t="str">
            <v>BIT</v>
          </cell>
          <cell r="O590" t="str">
            <v>TDF</v>
          </cell>
          <cell r="P590">
            <v>9</v>
          </cell>
          <cell r="Q590">
            <v>1987</v>
          </cell>
          <cell r="R590" t="str">
            <v>OP</v>
          </cell>
          <cell r="S590">
            <v>0</v>
          </cell>
          <cell r="T590" t="str">
            <v>Y</v>
          </cell>
        </row>
        <row r="591">
          <cell r="A591" t="str">
            <v>NC</v>
          </cell>
          <cell r="B591" t="str">
            <v>Person</v>
          </cell>
          <cell r="C591">
            <v>54708</v>
          </cell>
          <cell r="D591" t="str">
            <v>Primary Energy of North Carolina LLC</v>
          </cell>
          <cell r="E591">
            <v>10379</v>
          </cell>
          <cell r="F591" t="str">
            <v>Primary Energy Roxboro</v>
          </cell>
          <cell r="G591">
            <v>22</v>
          </cell>
          <cell r="H591" t="str">
            <v>GEN1</v>
          </cell>
          <cell r="I591">
            <v>67.5</v>
          </cell>
          <cell r="J591">
            <v>56</v>
          </cell>
          <cell r="K591">
            <v>56</v>
          </cell>
          <cell r="M591" t="str">
            <v>ST</v>
          </cell>
          <cell r="N591" t="str">
            <v>BIT</v>
          </cell>
          <cell r="O591" t="str">
            <v>TDF</v>
          </cell>
          <cell r="P591">
            <v>8</v>
          </cell>
          <cell r="Q591">
            <v>1987</v>
          </cell>
          <cell r="R591" t="str">
            <v>OP</v>
          </cell>
          <cell r="S591">
            <v>0</v>
          </cell>
          <cell r="T591" t="str">
            <v>Y</v>
          </cell>
        </row>
        <row r="592">
          <cell r="A592" t="str">
            <v>NH</v>
          </cell>
          <cell r="B592" t="str">
            <v>Merrimack</v>
          </cell>
          <cell r="C592">
            <v>15472</v>
          </cell>
          <cell r="D592" t="str">
            <v>Public Service Co of NH</v>
          </cell>
          <cell r="E592">
            <v>2364</v>
          </cell>
          <cell r="F592" t="str">
            <v>Merrimack</v>
          </cell>
          <cell r="G592">
            <v>22</v>
          </cell>
          <cell r="H592" t="str">
            <v>1</v>
          </cell>
          <cell r="I592">
            <v>113.6</v>
          </cell>
          <cell r="J592">
            <v>112.5</v>
          </cell>
          <cell r="K592">
            <v>114</v>
          </cell>
          <cell r="M592" t="str">
            <v>ST</v>
          </cell>
          <cell r="N592" t="str">
            <v>BIT</v>
          </cell>
          <cell r="P592">
            <v>12</v>
          </cell>
          <cell r="Q592">
            <v>1960</v>
          </cell>
          <cell r="R592" t="str">
            <v>OP</v>
          </cell>
          <cell r="S592">
            <v>0</v>
          </cell>
          <cell r="T592" t="str">
            <v>N</v>
          </cell>
        </row>
        <row r="593">
          <cell r="A593" t="str">
            <v>NH</v>
          </cell>
          <cell r="B593" t="str">
            <v>Merrimack</v>
          </cell>
          <cell r="C593">
            <v>15472</v>
          </cell>
          <cell r="D593" t="str">
            <v>Public Service Co of NH</v>
          </cell>
          <cell r="E593">
            <v>2364</v>
          </cell>
          <cell r="F593" t="str">
            <v>Merrimack</v>
          </cell>
          <cell r="G593">
            <v>22</v>
          </cell>
          <cell r="H593" t="str">
            <v>2</v>
          </cell>
          <cell r="I593">
            <v>345.6</v>
          </cell>
          <cell r="J593">
            <v>320</v>
          </cell>
          <cell r="K593">
            <v>320</v>
          </cell>
          <cell r="M593" t="str">
            <v>ST</v>
          </cell>
          <cell r="N593" t="str">
            <v>BIT</v>
          </cell>
          <cell r="P593">
            <v>5</v>
          </cell>
          <cell r="Q593">
            <v>1968</v>
          </cell>
          <cell r="R593" t="str">
            <v>OP</v>
          </cell>
          <cell r="S593">
            <v>0</v>
          </cell>
          <cell r="T593" t="str">
            <v>N</v>
          </cell>
        </row>
        <row r="594">
          <cell r="A594" t="str">
            <v>NH</v>
          </cell>
          <cell r="B594" t="str">
            <v>Rockingham</v>
          </cell>
          <cell r="C594">
            <v>15472</v>
          </cell>
          <cell r="D594" t="str">
            <v>Public Service Co of NH</v>
          </cell>
          <cell r="E594">
            <v>2367</v>
          </cell>
          <cell r="F594" t="str">
            <v>Schiller</v>
          </cell>
          <cell r="G594">
            <v>22</v>
          </cell>
          <cell r="H594" t="str">
            <v>4</v>
          </cell>
          <cell r="I594">
            <v>50</v>
          </cell>
          <cell r="J594">
            <v>47.5</v>
          </cell>
          <cell r="K594">
            <v>48</v>
          </cell>
          <cell r="M594" t="str">
            <v>ST</v>
          </cell>
          <cell r="N594" t="str">
            <v>BIT</v>
          </cell>
          <cell r="O594" t="str">
            <v>RFO</v>
          </cell>
          <cell r="P594">
            <v>10</v>
          </cell>
          <cell r="Q594">
            <v>1952</v>
          </cell>
          <cell r="R594" t="str">
            <v>OP</v>
          </cell>
          <cell r="S594">
            <v>0</v>
          </cell>
          <cell r="T594" t="str">
            <v>N</v>
          </cell>
        </row>
        <row r="595">
          <cell r="A595" t="str">
            <v>NH</v>
          </cell>
          <cell r="B595" t="str">
            <v>Rockingham</v>
          </cell>
          <cell r="C595">
            <v>15472</v>
          </cell>
          <cell r="D595" t="str">
            <v>Public Service Co of NH</v>
          </cell>
          <cell r="E595">
            <v>2367</v>
          </cell>
          <cell r="F595" t="str">
            <v>Schiller</v>
          </cell>
          <cell r="G595">
            <v>22</v>
          </cell>
          <cell r="H595" t="str">
            <v>5</v>
          </cell>
          <cell r="I595">
            <v>50</v>
          </cell>
          <cell r="J595">
            <v>47.2</v>
          </cell>
          <cell r="K595">
            <v>49.6</v>
          </cell>
          <cell r="M595" t="str">
            <v>ST</v>
          </cell>
          <cell r="N595" t="str">
            <v>BIT</v>
          </cell>
          <cell r="O595" t="str">
            <v>RFO</v>
          </cell>
          <cell r="P595">
            <v>5</v>
          </cell>
          <cell r="Q595">
            <v>1955</v>
          </cell>
          <cell r="R595" t="str">
            <v>OP</v>
          </cell>
          <cell r="S595">
            <v>0</v>
          </cell>
          <cell r="T595" t="str">
            <v>N</v>
          </cell>
        </row>
        <row r="596">
          <cell r="A596" t="str">
            <v>NH</v>
          </cell>
          <cell r="B596" t="str">
            <v>Rockingham</v>
          </cell>
          <cell r="C596">
            <v>15472</v>
          </cell>
          <cell r="D596" t="str">
            <v>Public Service Co of NH</v>
          </cell>
          <cell r="E596">
            <v>2367</v>
          </cell>
          <cell r="F596" t="str">
            <v>Schiller</v>
          </cell>
          <cell r="G596">
            <v>22</v>
          </cell>
          <cell r="H596" t="str">
            <v>6</v>
          </cell>
          <cell r="I596">
            <v>50</v>
          </cell>
          <cell r="J596">
            <v>47.9</v>
          </cell>
          <cell r="K596">
            <v>48.6</v>
          </cell>
          <cell r="M596" t="str">
            <v>ST</v>
          </cell>
          <cell r="N596" t="str">
            <v>BIT</v>
          </cell>
          <cell r="O596" t="str">
            <v>RFO</v>
          </cell>
          <cell r="P596">
            <v>7</v>
          </cell>
          <cell r="Q596">
            <v>1957</v>
          </cell>
          <cell r="R596" t="str">
            <v>OP</v>
          </cell>
          <cell r="S596">
            <v>0</v>
          </cell>
          <cell r="T596" t="str">
            <v>N</v>
          </cell>
        </row>
        <row r="597">
          <cell r="A597" t="str">
            <v>NJ</v>
          </cell>
          <cell r="B597" t="str">
            <v>Cape May</v>
          </cell>
          <cell r="C597">
            <v>963</v>
          </cell>
          <cell r="D597" t="str">
            <v>Atlantic City Electric Co</v>
          </cell>
          <cell r="E597">
            <v>2378</v>
          </cell>
          <cell r="F597" t="str">
            <v>B L England</v>
          </cell>
          <cell r="G597">
            <v>22</v>
          </cell>
          <cell r="H597" t="str">
            <v>1</v>
          </cell>
          <cell r="I597">
            <v>136</v>
          </cell>
          <cell r="J597">
            <v>129</v>
          </cell>
          <cell r="K597">
            <v>129</v>
          </cell>
          <cell r="M597" t="str">
            <v>ST</v>
          </cell>
          <cell r="N597" t="str">
            <v>BIT</v>
          </cell>
          <cell r="O597" t="str">
            <v>SUB</v>
          </cell>
          <cell r="P597">
            <v>10</v>
          </cell>
          <cell r="Q597">
            <v>1962</v>
          </cell>
          <cell r="R597" t="str">
            <v>OP</v>
          </cell>
          <cell r="T597" t="str">
            <v>N</v>
          </cell>
        </row>
        <row r="598">
          <cell r="A598" t="str">
            <v>NJ</v>
          </cell>
          <cell r="B598" t="str">
            <v>Cape May</v>
          </cell>
          <cell r="C598">
            <v>963</v>
          </cell>
          <cell r="D598" t="str">
            <v>Atlantic City Electric Co</v>
          </cell>
          <cell r="E598">
            <v>2378</v>
          </cell>
          <cell r="F598" t="str">
            <v>B L England</v>
          </cell>
          <cell r="G598">
            <v>22</v>
          </cell>
          <cell r="H598" t="str">
            <v>2</v>
          </cell>
          <cell r="I598">
            <v>163.19999999999999</v>
          </cell>
          <cell r="J598">
            <v>155</v>
          </cell>
          <cell r="K598">
            <v>155</v>
          </cell>
          <cell r="M598" t="str">
            <v>ST</v>
          </cell>
          <cell r="N598" t="str">
            <v>BIT</v>
          </cell>
          <cell r="O598" t="str">
            <v>DFO</v>
          </cell>
          <cell r="P598">
            <v>11</v>
          </cell>
          <cell r="Q598">
            <v>1964</v>
          </cell>
          <cell r="R598" t="str">
            <v>OP</v>
          </cell>
          <cell r="T598" t="str">
            <v>N</v>
          </cell>
        </row>
        <row r="599">
          <cell r="A599" t="str">
            <v>NJ</v>
          </cell>
          <cell r="B599" t="str">
            <v>Salem</v>
          </cell>
          <cell r="C599">
            <v>4158</v>
          </cell>
          <cell r="D599" t="str">
            <v>Conectiv Atlantic Generatn Inc</v>
          </cell>
          <cell r="E599">
            <v>2384</v>
          </cell>
          <cell r="F599" t="str">
            <v>Deepwater</v>
          </cell>
          <cell r="G599">
            <v>22</v>
          </cell>
          <cell r="H599" t="str">
            <v>6</v>
          </cell>
          <cell r="I599">
            <v>73.5</v>
          </cell>
          <cell r="J599">
            <v>80</v>
          </cell>
          <cell r="K599">
            <v>81</v>
          </cell>
          <cell r="M599" t="str">
            <v>ST</v>
          </cell>
          <cell r="N599" t="str">
            <v>BIT</v>
          </cell>
          <cell r="O599" t="str">
            <v>NG</v>
          </cell>
          <cell r="P599">
            <v>12</v>
          </cell>
          <cell r="Q599">
            <v>1954</v>
          </cell>
          <cell r="R599" t="str">
            <v>OP</v>
          </cell>
          <cell r="T599" t="str">
            <v>Y</v>
          </cell>
        </row>
        <row r="600">
          <cell r="A600" t="str">
            <v>NJ</v>
          </cell>
          <cell r="B600" t="str">
            <v>Gloucester</v>
          </cell>
          <cell r="C600">
            <v>14932</v>
          </cell>
          <cell r="D600" t="str">
            <v>US Operating Services Company</v>
          </cell>
          <cell r="E600">
            <v>10043</v>
          </cell>
          <cell r="F600" t="str">
            <v>Logan Generating</v>
          </cell>
          <cell r="G600">
            <v>22</v>
          </cell>
          <cell r="H600" t="str">
            <v>GEN1</v>
          </cell>
          <cell r="I600">
            <v>242</v>
          </cell>
          <cell r="J600">
            <v>219</v>
          </cell>
          <cell r="K600">
            <v>219</v>
          </cell>
          <cell r="M600" t="str">
            <v>ST</v>
          </cell>
          <cell r="N600" t="str">
            <v>BIT</v>
          </cell>
          <cell r="O600" t="str">
            <v>DFO</v>
          </cell>
          <cell r="P600">
            <v>9</v>
          </cell>
          <cell r="Q600">
            <v>1994</v>
          </cell>
          <cell r="R600" t="str">
            <v>OP</v>
          </cell>
          <cell r="T600" t="str">
            <v>Y</v>
          </cell>
        </row>
        <row r="601">
          <cell r="A601" t="str">
            <v>NJ</v>
          </cell>
          <cell r="B601" t="str">
            <v>Salem</v>
          </cell>
          <cell r="C601">
            <v>14932</v>
          </cell>
          <cell r="D601" t="str">
            <v>US Operating Services Company</v>
          </cell>
          <cell r="E601">
            <v>10566</v>
          </cell>
          <cell r="F601" t="str">
            <v>Chambers Cogeneration LP</v>
          </cell>
          <cell r="G601">
            <v>22</v>
          </cell>
          <cell r="H601" t="str">
            <v>GEN1</v>
          </cell>
          <cell r="I601">
            <v>285</v>
          </cell>
          <cell r="J601">
            <v>262</v>
          </cell>
          <cell r="K601">
            <v>262</v>
          </cell>
          <cell r="M601" t="str">
            <v>ST</v>
          </cell>
          <cell r="N601" t="str">
            <v>BIT</v>
          </cell>
          <cell r="O601" t="str">
            <v>DFO</v>
          </cell>
          <cell r="P601">
            <v>12</v>
          </cell>
          <cell r="Q601">
            <v>1993</v>
          </cell>
          <cell r="R601" t="str">
            <v>OP</v>
          </cell>
          <cell r="S601">
            <v>0</v>
          </cell>
          <cell r="T601" t="str">
            <v>Y</v>
          </cell>
        </row>
        <row r="602">
          <cell r="A602" t="str">
            <v>NJ</v>
          </cell>
          <cell r="B602" t="str">
            <v>Hudson</v>
          </cell>
          <cell r="C602">
            <v>15147</v>
          </cell>
          <cell r="D602" t="str">
            <v>PSEG Fossil LLC</v>
          </cell>
          <cell r="E602">
            <v>2403</v>
          </cell>
          <cell r="F602" t="str">
            <v>PSEG Hudson Generating Station</v>
          </cell>
          <cell r="G602">
            <v>22</v>
          </cell>
          <cell r="H602" t="str">
            <v>2</v>
          </cell>
          <cell r="I602">
            <v>659.7</v>
          </cell>
          <cell r="J602">
            <v>583.4</v>
          </cell>
          <cell r="K602">
            <v>583</v>
          </cell>
          <cell r="M602" t="str">
            <v>ST</v>
          </cell>
          <cell r="N602" t="str">
            <v>BIT</v>
          </cell>
          <cell r="O602" t="str">
            <v>NG</v>
          </cell>
          <cell r="P602">
            <v>12</v>
          </cell>
          <cell r="Q602">
            <v>1968</v>
          </cell>
          <cell r="R602" t="str">
            <v>OP</v>
          </cell>
          <cell r="T602" t="str">
            <v>Y</v>
          </cell>
        </row>
        <row r="603">
          <cell r="A603" t="str">
            <v>NJ</v>
          </cell>
          <cell r="B603" t="str">
            <v>Mercer</v>
          </cell>
          <cell r="C603">
            <v>15147</v>
          </cell>
          <cell r="D603" t="str">
            <v>PSEG Fossil LLC</v>
          </cell>
          <cell r="E603">
            <v>2408</v>
          </cell>
          <cell r="F603" t="str">
            <v>PSEG Mercer Generating Station</v>
          </cell>
          <cell r="G603">
            <v>22</v>
          </cell>
          <cell r="H603" t="str">
            <v>1</v>
          </cell>
          <cell r="I603">
            <v>326.39999999999998</v>
          </cell>
          <cell r="J603">
            <v>315.3</v>
          </cell>
          <cell r="K603">
            <v>314.8</v>
          </cell>
          <cell r="M603" t="str">
            <v>ST</v>
          </cell>
          <cell r="N603" t="str">
            <v>BIT</v>
          </cell>
          <cell r="O603" t="str">
            <v>NG</v>
          </cell>
          <cell r="P603">
            <v>12</v>
          </cell>
          <cell r="Q603">
            <v>1960</v>
          </cell>
          <cell r="R603" t="str">
            <v>OP</v>
          </cell>
          <cell r="T603" t="str">
            <v>Y</v>
          </cell>
        </row>
        <row r="604">
          <cell r="A604" t="str">
            <v>NJ</v>
          </cell>
          <cell r="B604" t="str">
            <v>Mercer</v>
          </cell>
          <cell r="C604">
            <v>15147</v>
          </cell>
          <cell r="D604" t="str">
            <v>PSEG Fossil LLC</v>
          </cell>
          <cell r="E604">
            <v>2408</v>
          </cell>
          <cell r="F604" t="str">
            <v>PSEG Mercer Generating Station</v>
          </cell>
          <cell r="G604">
            <v>22</v>
          </cell>
          <cell r="H604" t="str">
            <v>2</v>
          </cell>
          <cell r="I604">
            <v>326.39999999999998</v>
          </cell>
          <cell r="J604">
            <v>309.89999999999998</v>
          </cell>
          <cell r="K604">
            <v>272.5</v>
          </cell>
          <cell r="M604" t="str">
            <v>ST</v>
          </cell>
          <cell r="N604" t="str">
            <v>BIT</v>
          </cell>
          <cell r="O604" t="str">
            <v>NG</v>
          </cell>
          <cell r="P604">
            <v>6</v>
          </cell>
          <cell r="Q604">
            <v>1961</v>
          </cell>
          <cell r="R604" t="str">
            <v>OP</v>
          </cell>
          <cell r="T604" t="str">
            <v>Y</v>
          </cell>
        </row>
        <row r="605">
          <cell r="A605" t="str">
            <v>NJ</v>
          </cell>
          <cell r="B605" t="str">
            <v>Cumberland</v>
          </cell>
          <cell r="C605">
            <v>19856</v>
          </cell>
          <cell r="D605" t="str">
            <v>Vineland City of</v>
          </cell>
          <cell r="E605">
            <v>2434</v>
          </cell>
          <cell r="F605" t="str">
            <v>Howard Down</v>
          </cell>
          <cell r="G605">
            <v>22</v>
          </cell>
          <cell r="H605" t="str">
            <v>10</v>
          </cell>
          <cell r="I605">
            <v>25</v>
          </cell>
          <cell r="J605">
            <v>23</v>
          </cell>
          <cell r="K605">
            <v>23</v>
          </cell>
          <cell r="M605" t="str">
            <v>ST</v>
          </cell>
          <cell r="N605" t="str">
            <v>BIT</v>
          </cell>
          <cell r="O605" t="str">
            <v>RFO</v>
          </cell>
          <cell r="P605">
            <v>5</v>
          </cell>
          <cell r="Q605">
            <v>1970</v>
          </cell>
          <cell r="R605" t="str">
            <v>OP</v>
          </cell>
          <cell r="T605" t="str">
            <v>N</v>
          </cell>
        </row>
        <row r="606">
          <cell r="A606" t="str">
            <v>NM</v>
          </cell>
          <cell r="B606" t="str">
            <v>Colfax</v>
          </cell>
          <cell r="C606">
            <v>15698</v>
          </cell>
          <cell r="D606" t="str">
            <v>Raton Public Service Co</v>
          </cell>
          <cell r="E606">
            <v>2468</v>
          </cell>
          <cell r="F606" t="str">
            <v>Raton</v>
          </cell>
          <cell r="G606">
            <v>22</v>
          </cell>
          <cell r="H606" t="str">
            <v>5</v>
          </cell>
          <cell r="I606">
            <v>7.5</v>
          </cell>
          <cell r="J606">
            <v>6.9</v>
          </cell>
          <cell r="K606">
            <v>6.9</v>
          </cell>
          <cell r="M606" t="str">
            <v>ST</v>
          </cell>
          <cell r="N606" t="str">
            <v>BIT</v>
          </cell>
          <cell r="P606">
            <v>3</v>
          </cell>
          <cell r="Q606">
            <v>1961</v>
          </cell>
          <cell r="R606" t="str">
            <v>OP</v>
          </cell>
          <cell r="T606" t="str">
            <v>N</v>
          </cell>
        </row>
        <row r="607">
          <cell r="A607" t="str">
            <v>NV</v>
          </cell>
          <cell r="B607" t="str">
            <v>Clark</v>
          </cell>
          <cell r="C607">
            <v>13407</v>
          </cell>
          <cell r="D607" t="str">
            <v>Nevada Power Co</v>
          </cell>
          <cell r="E607">
            <v>2324</v>
          </cell>
          <cell r="F607" t="str">
            <v>Reid Gardner</v>
          </cell>
          <cell r="G607">
            <v>22</v>
          </cell>
          <cell r="H607" t="str">
            <v>1</v>
          </cell>
          <cell r="I607">
            <v>114</v>
          </cell>
          <cell r="J607">
            <v>110</v>
          </cell>
          <cell r="K607">
            <v>110</v>
          </cell>
          <cell r="M607" t="str">
            <v>ST</v>
          </cell>
          <cell r="N607" t="str">
            <v>BIT</v>
          </cell>
          <cell r="O607" t="str">
            <v>DFO</v>
          </cell>
          <cell r="P607">
            <v>6</v>
          </cell>
          <cell r="Q607">
            <v>1965</v>
          </cell>
          <cell r="R607" t="str">
            <v>OP</v>
          </cell>
          <cell r="T607" t="str">
            <v>N</v>
          </cell>
        </row>
        <row r="608">
          <cell r="A608" t="str">
            <v>NV</v>
          </cell>
          <cell r="B608" t="str">
            <v>Clark</v>
          </cell>
          <cell r="C608">
            <v>13407</v>
          </cell>
          <cell r="D608" t="str">
            <v>Nevada Power Co</v>
          </cell>
          <cell r="E608">
            <v>2324</v>
          </cell>
          <cell r="F608" t="str">
            <v>Reid Gardner</v>
          </cell>
          <cell r="G608">
            <v>22</v>
          </cell>
          <cell r="H608" t="str">
            <v>2</v>
          </cell>
          <cell r="I608">
            <v>114</v>
          </cell>
          <cell r="J608">
            <v>110</v>
          </cell>
          <cell r="K608">
            <v>110</v>
          </cell>
          <cell r="M608" t="str">
            <v>ST</v>
          </cell>
          <cell r="N608" t="str">
            <v>BIT</v>
          </cell>
          <cell r="O608" t="str">
            <v>DFO</v>
          </cell>
          <cell r="P608">
            <v>6</v>
          </cell>
          <cell r="Q608">
            <v>1968</v>
          </cell>
          <cell r="R608" t="str">
            <v>OP</v>
          </cell>
          <cell r="T608" t="str">
            <v>N</v>
          </cell>
        </row>
        <row r="609">
          <cell r="A609" t="str">
            <v>NV</v>
          </cell>
          <cell r="B609" t="str">
            <v>Clark</v>
          </cell>
          <cell r="C609">
            <v>13407</v>
          </cell>
          <cell r="D609" t="str">
            <v>Nevada Power Co</v>
          </cell>
          <cell r="E609">
            <v>2324</v>
          </cell>
          <cell r="F609" t="str">
            <v>Reid Gardner</v>
          </cell>
          <cell r="G609">
            <v>22</v>
          </cell>
          <cell r="H609" t="str">
            <v>3</v>
          </cell>
          <cell r="I609">
            <v>114</v>
          </cell>
          <cell r="J609">
            <v>110</v>
          </cell>
          <cell r="K609">
            <v>110</v>
          </cell>
          <cell r="M609" t="str">
            <v>ST</v>
          </cell>
          <cell r="N609" t="str">
            <v>BIT</v>
          </cell>
          <cell r="O609" t="str">
            <v>DFO</v>
          </cell>
          <cell r="P609">
            <v>5</v>
          </cell>
          <cell r="Q609">
            <v>1976</v>
          </cell>
          <cell r="R609" t="str">
            <v>OP</v>
          </cell>
          <cell r="T609" t="str">
            <v>N</v>
          </cell>
        </row>
        <row r="610">
          <cell r="A610" t="str">
            <v>NV</v>
          </cell>
          <cell r="B610" t="str">
            <v>Clark</v>
          </cell>
          <cell r="C610">
            <v>13407</v>
          </cell>
          <cell r="D610" t="str">
            <v>Nevada Power Co</v>
          </cell>
          <cell r="E610">
            <v>2324</v>
          </cell>
          <cell r="F610" t="str">
            <v>Reid Gardner</v>
          </cell>
          <cell r="G610">
            <v>22</v>
          </cell>
          <cell r="H610" t="str">
            <v>4</v>
          </cell>
          <cell r="I610">
            <v>270</v>
          </cell>
          <cell r="J610">
            <v>225</v>
          </cell>
          <cell r="K610">
            <v>225</v>
          </cell>
          <cell r="M610" t="str">
            <v>ST</v>
          </cell>
          <cell r="N610" t="str">
            <v>BIT</v>
          </cell>
          <cell r="O610" t="str">
            <v>DFO</v>
          </cell>
          <cell r="P610">
            <v>7</v>
          </cell>
          <cell r="Q610">
            <v>1983</v>
          </cell>
          <cell r="R610" t="str">
            <v>OP</v>
          </cell>
          <cell r="T610" t="str">
            <v>Y</v>
          </cell>
        </row>
        <row r="611">
          <cell r="A611" t="str">
            <v>NV</v>
          </cell>
          <cell r="B611" t="str">
            <v>Humboldt</v>
          </cell>
          <cell r="C611">
            <v>17166</v>
          </cell>
          <cell r="D611" t="str">
            <v>Sierra Pacific Power Co</v>
          </cell>
          <cell r="E611">
            <v>8224</v>
          </cell>
          <cell r="F611" t="str">
            <v>North Valmy</v>
          </cell>
          <cell r="G611">
            <v>22</v>
          </cell>
          <cell r="H611" t="str">
            <v>1</v>
          </cell>
          <cell r="I611">
            <v>254.2</v>
          </cell>
          <cell r="J611">
            <v>254</v>
          </cell>
          <cell r="K611">
            <v>254</v>
          </cell>
          <cell r="M611" t="str">
            <v>ST</v>
          </cell>
          <cell r="N611" t="str">
            <v>BIT</v>
          </cell>
          <cell r="O611" t="str">
            <v>DFO</v>
          </cell>
          <cell r="P611">
            <v>12</v>
          </cell>
          <cell r="Q611">
            <v>1981</v>
          </cell>
          <cell r="R611" t="str">
            <v>OP</v>
          </cell>
          <cell r="T611" t="str">
            <v>N</v>
          </cell>
        </row>
        <row r="612">
          <cell r="A612" t="str">
            <v>NV</v>
          </cell>
          <cell r="B612" t="str">
            <v>Humboldt</v>
          </cell>
          <cell r="C612">
            <v>17166</v>
          </cell>
          <cell r="D612" t="str">
            <v>Sierra Pacific Power Co</v>
          </cell>
          <cell r="E612">
            <v>8224</v>
          </cell>
          <cell r="F612" t="str">
            <v>North Valmy</v>
          </cell>
          <cell r="G612">
            <v>22</v>
          </cell>
          <cell r="H612" t="str">
            <v>2</v>
          </cell>
          <cell r="I612">
            <v>267</v>
          </cell>
          <cell r="J612">
            <v>268</v>
          </cell>
          <cell r="K612">
            <v>268</v>
          </cell>
          <cell r="M612" t="str">
            <v>ST</v>
          </cell>
          <cell r="N612" t="str">
            <v>BIT</v>
          </cell>
          <cell r="O612" t="str">
            <v>DFO</v>
          </cell>
          <cell r="P612">
            <v>5</v>
          </cell>
          <cell r="Q612">
            <v>1985</v>
          </cell>
          <cell r="R612" t="str">
            <v>OP</v>
          </cell>
          <cell r="T612" t="str">
            <v>N</v>
          </cell>
        </row>
        <row r="613">
          <cell r="A613" t="str">
            <v>NV</v>
          </cell>
          <cell r="B613" t="str">
            <v>Clark</v>
          </cell>
          <cell r="C613">
            <v>17609</v>
          </cell>
          <cell r="D613" t="str">
            <v>Southern California Edison Co</v>
          </cell>
          <cell r="E613">
            <v>2341</v>
          </cell>
          <cell r="F613" t="str">
            <v>Mohave</v>
          </cell>
          <cell r="G613">
            <v>22</v>
          </cell>
          <cell r="H613" t="str">
            <v>1</v>
          </cell>
          <cell r="I613">
            <v>818.1</v>
          </cell>
          <cell r="J613">
            <v>790</v>
          </cell>
          <cell r="K613">
            <v>790</v>
          </cell>
          <cell r="M613" t="str">
            <v>ST</v>
          </cell>
          <cell r="N613" t="str">
            <v>BIT</v>
          </cell>
          <cell r="O613" t="str">
            <v>NG</v>
          </cell>
          <cell r="P613">
            <v>4</v>
          </cell>
          <cell r="Q613">
            <v>1971</v>
          </cell>
          <cell r="R613" t="str">
            <v>OS</v>
          </cell>
          <cell r="T613" t="str">
            <v>N</v>
          </cell>
        </row>
        <row r="614">
          <cell r="A614" t="str">
            <v>NV</v>
          </cell>
          <cell r="B614" t="str">
            <v>Clark</v>
          </cell>
          <cell r="C614">
            <v>17609</v>
          </cell>
          <cell r="D614" t="str">
            <v>Southern California Edison Co</v>
          </cell>
          <cell r="E614">
            <v>2341</v>
          </cell>
          <cell r="F614" t="str">
            <v>Mohave</v>
          </cell>
          <cell r="G614">
            <v>22</v>
          </cell>
          <cell r="H614" t="str">
            <v>2</v>
          </cell>
          <cell r="I614">
            <v>818.1</v>
          </cell>
          <cell r="J614">
            <v>790</v>
          </cell>
          <cell r="K614">
            <v>790</v>
          </cell>
          <cell r="M614" t="str">
            <v>ST</v>
          </cell>
          <cell r="N614" t="str">
            <v>BIT</v>
          </cell>
          <cell r="O614" t="str">
            <v>NG</v>
          </cell>
          <cell r="P614">
            <v>10</v>
          </cell>
          <cell r="Q614">
            <v>1971</v>
          </cell>
          <cell r="R614" t="str">
            <v>OS</v>
          </cell>
          <cell r="T614" t="str">
            <v>N</v>
          </cell>
        </row>
        <row r="615">
          <cell r="A615" t="str">
            <v>NY</v>
          </cell>
          <cell r="B615" t="str">
            <v>Yates</v>
          </cell>
          <cell r="C615">
            <v>25</v>
          </cell>
          <cell r="D615" t="str">
            <v>AES Greenidge</v>
          </cell>
          <cell r="E615">
            <v>2527</v>
          </cell>
          <cell r="F615" t="str">
            <v>AES Greenidge LLC</v>
          </cell>
          <cell r="G615">
            <v>22</v>
          </cell>
          <cell r="H615" t="str">
            <v>3</v>
          </cell>
          <cell r="I615">
            <v>50</v>
          </cell>
          <cell r="J615">
            <v>53</v>
          </cell>
          <cell r="K615">
            <v>54</v>
          </cell>
          <cell r="M615" t="str">
            <v>ST</v>
          </cell>
          <cell r="N615" t="str">
            <v>BIT</v>
          </cell>
          <cell r="O615" t="str">
            <v>DFO</v>
          </cell>
          <cell r="P615">
            <v>4</v>
          </cell>
          <cell r="Q615">
            <v>1950</v>
          </cell>
          <cell r="R615" t="str">
            <v>OP</v>
          </cell>
          <cell r="T615" t="str">
            <v>Y</v>
          </cell>
        </row>
        <row r="616">
          <cell r="A616" t="str">
            <v>NY</v>
          </cell>
          <cell r="B616" t="str">
            <v>Yates</v>
          </cell>
          <cell r="C616">
            <v>25</v>
          </cell>
          <cell r="D616" t="str">
            <v>AES Greenidge</v>
          </cell>
          <cell r="E616">
            <v>2527</v>
          </cell>
          <cell r="F616" t="str">
            <v>AES Greenidge LLC</v>
          </cell>
          <cell r="G616">
            <v>22</v>
          </cell>
          <cell r="H616" t="str">
            <v>4</v>
          </cell>
          <cell r="I616">
            <v>112.5</v>
          </cell>
          <cell r="J616">
            <v>106</v>
          </cell>
          <cell r="K616">
            <v>107</v>
          </cell>
          <cell r="M616" t="str">
            <v>ST</v>
          </cell>
          <cell r="N616" t="str">
            <v>BIT</v>
          </cell>
          <cell r="O616" t="str">
            <v>WDS</v>
          </cell>
          <cell r="P616">
            <v>12</v>
          </cell>
          <cell r="Q616">
            <v>1953</v>
          </cell>
          <cell r="R616" t="str">
            <v>OP</v>
          </cell>
          <cell r="T616" t="str">
            <v>Y</v>
          </cell>
        </row>
        <row r="617">
          <cell r="A617" t="str">
            <v>NY</v>
          </cell>
          <cell r="B617" t="str">
            <v>Steuben</v>
          </cell>
          <cell r="C617">
            <v>39</v>
          </cell>
          <cell r="D617" t="str">
            <v>AES Hickling LLC</v>
          </cell>
          <cell r="E617">
            <v>2529</v>
          </cell>
          <cell r="F617" t="str">
            <v>AES Hickling LLC</v>
          </cell>
          <cell r="G617">
            <v>22</v>
          </cell>
          <cell r="H617" t="str">
            <v>1</v>
          </cell>
          <cell r="I617">
            <v>30</v>
          </cell>
          <cell r="J617">
            <v>30</v>
          </cell>
          <cell r="K617">
            <v>30</v>
          </cell>
          <cell r="M617" t="str">
            <v>ST</v>
          </cell>
          <cell r="N617" t="str">
            <v>BIT</v>
          </cell>
          <cell r="O617" t="str">
            <v>WDS</v>
          </cell>
          <cell r="P617">
            <v>10</v>
          </cell>
          <cell r="Q617">
            <v>1948</v>
          </cell>
          <cell r="R617" t="str">
            <v>OS</v>
          </cell>
          <cell r="T617" t="str">
            <v>Y</v>
          </cell>
        </row>
        <row r="618">
          <cell r="A618" t="str">
            <v>NY</v>
          </cell>
          <cell r="B618" t="str">
            <v>Steuben</v>
          </cell>
          <cell r="C618">
            <v>39</v>
          </cell>
          <cell r="D618" t="str">
            <v>AES Hickling LLC</v>
          </cell>
          <cell r="E618">
            <v>2529</v>
          </cell>
          <cell r="F618" t="str">
            <v>AES Hickling LLC</v>
          </cell>
          <cell r="G618">
            <v>22</v>
          </cell>
          <cell r="H618" t="str">
            <v>2</v>
          </cell>
          <cell r="I618">
            <v>40</v>
          </cell>
          <cell r="J618">
            <v>40</v>
          </cell>
          <cell r="K618">
            <v>40</v>
          </cell>
          <cell r="M618" t="str">
            <v>ST</v>
          </cell>
          <cell r="N618" t="str">
            <v>BIT</v>
          </cell>
          <cell r="O618" t="str">
            <v>WDS</v>
          </cell>
          <cell r="P618">
            <v>6</v>
          </cell>
          <cell r="Q618">
            <v>1952</v>
          </cell>
          <cell r="R618" t="str">
            <v>OS</v>
          </cell>
          <cell r="T618" t="str">
            <v>Y</v>
          </cell>
        </row>
        <row r="619">
          <cell r="A619" t="str">
            <v>NY</v>
          </cell>
          <cell r="B619" t="str">
            <v>Jefferson</v>
          </cell>
          <cell r="C619">
            <v>1746</v>
          </cell>
          <cell r="D619" t="str">
            <v>Black River Generation LLC</v>
          </cell>
          <cell r="E619">
            <v>10464</v>
          </cell>
          <cell r="F619" t="str">
            <v>Black River Generation</v>
          </cell>
          <cell r="G619">
            <v>22</v>
          </cell>
          <cell r="H619" t="str">
            <v>GEN1</v>
          </cell>
          <cell r="I619">
            <v>55.5</v>
          </cell>
          <cell r="J619">
            <v>55</v>
          </cell>
          <cell r="K619">
            <v>56</v>
          </cell>
          <cell r="M619" t="str">
            <v>ST</v>
          </cell>
          <cell r="N619" t="str">
            <v>BIT</v>
          </cell>
          <cell r="O619" t="str">
            <v>PC</v>
          </cell>
          <cell r="P619">
            <v>6</v>
          </cell>
          <cell r="Q619">
            <v>1989</v>
          </cell>
          <cell r="R619" t="str">
            <v>OP</v>
          </cell>
          <cell r="S619">
            <v>0</v>
          </cell>
          <cell r="T619" t="str">
            <v>Y</v>
          </cell>
        </row>
        <row r="620">
          <cell r="A620" t="str">
            <v>NY</v>
          </cell>
          <cell r="B620" t="str">
            <v>Orange</v>
          </cell>
          <cell r="C620">
            <v>5511</v>
          </cell>
          <cell r="D620" t="str">
            <v>Dynegy Northeast Gen Inc</v>
          </cell>
          <cell r="E620">
            <v>2480</v>
          </cell>
          <cell r="F620" t="str">
            <v>Danskammer Generating Station</v>
          </cell>
          <cell r="G620">
            <v>22</v>
          </cell>
          <cell r="H620" t="str">
            <v>3</v>
          </cell>
          <cell r="I620">
            <v>147.1</v>
          </cell>
          <cell r="J620">
            <v>133</v>
          </cell>
          <cell r="K620">
            <v>132.25</v>
          </cell>
          <cell r="M620" t="str">
            <v>ST</v>
          </cell>
          <cell r="N620" t="str">
            <v>BIT</v>
          </cell>
          <cell r="O620" t="str">
            <v>NG</v>
          </cell>
          <cell r="P620">
            <v>10</v>
          </cell>
          <cell r="Q620">
            <v>1959</v>
          </cell>
          <cell r="R620" t="str">
            <v>OP</v>
          </cell>
          <cell r="T620" t="str">
            <v>Y</v>
          </cell>
        </row>
        <row r="621">
          <cell r="A621" t="str">
            <v>NY</v>
          </cell>
          <cell r="B621" t="str">
            <v>Orange</v>
          </cell>
          <cell r="C621">
            <v>5511</v>
          </cell>
          <cell r="D621" t="str">
            <v>Dynegy Northeast Gen Inc</v>
          </cell>
          <cell r="E621">
            <v>2480</v>
          </cell>
          <cell r="F621" t="str">
            <v>Danskammer Generating Station</v>
          </cell>
          <cell r="G621">
            <v>22</v>
          </cell>
          <cell r="H621" t="str">
            <v>4</v>
          </cell>
          <cell r="I621">
            <v>239.4</v>
          </cell>
          <cell r="J621">
            <v>236</v>
          </cell>
          <cell r="K621">
            <v>233.75</v>
          </cell>
          <cell r="M621" t="str">
            <v>ST</v>
          </cell>
          <cell r="N621" t="str">
            <v>BIT</v>
          </cell>
          <cell r="O621" t="str">
            <v>NG</v>
          </cell>
          <cell r="P621">
            <v>9</v>
          </cell>
          <cell r="Q621">
            <v>1967</v>
          </cell>
          <cell r="R621" t="str">
            <v>OP</v>
          </cell>
          <cell r="T621" t="str">
            <v>Y</v>
          </cell>
        </row>
        <row r="622">
          <cell r="A622" t="str">
            <v>NY</v>
          </cell>
          <cell r="B622" t="str">
            <v>Monroe</v>
          </cell>
          <cell r="C622">
            <v>5624</v>
          </cell>
          <cell r="D622" t="str">
            <v>Eastman Kodak Co</v>
          </cell>
          <cell r="E622">
            <v>10025</v>
          </cell>
          <cell r="F622" t="str">
            <v>Kodak Park Site</v>
          </cell>
          <cell r="G622">
            <v>3345</v>
          </cell>
          <cell r="H622" t="str">
            <v>11TG</v>
          </cell>
          <cell r="I622">
            <v>6.3</v>
          </cell>
          <cell r="J622">
            <v>6.3</v>
          </cell>
          <cell r="K622">
            <v>6.3</v>
          </cell>
          <cell r="M622" t="str">
            <v>ST</v>
          </cell>
          <cell r="N622" t="str">
            <v>BIT</v>
          </cell>
          <cell r="P622">
            <v>11</v>
          </cell>
          <cell r="Q622">
            <v>1937</v>
          </cell>
          <cell r="R622" t="str">
            <v>OS</v>
          </cell>
          <cell r="S622">
            <v>0</v>
          </cell>
          <cell r="T622" t="str">
            <v>Y</v>
          </cell>
        </row>
        <row r="623">
          <cell r="A623" t="str">
            <v>NY</v>
          </cell>
          <cell r="B623" t="str">
            <v>Monroe</v>
          </cell>
          <cell r="C623">
            <v>5624</v>
          </cell>
          <cell r="D623" t="str">
            <v>Eastman Kodak Co</v>
          </cell>
          <cell r="E623">
            <v>10025</v>
          </cell>
          <cell r="F623" t="str">
            <v>Kodak Park Site</v>
          </cell>
          <cell r="G623">
            <v>3345</v>
          </cell>
          <cell r="H623" t="str">
            <v>13TG</v>
          </cell>
          <cell r="I623">
            <v>10.4</v>
          </cell>
          <cell r="J623">
            <v>10.4</v>
          </cell>
          <cell r="K623">
            <v>10.4</v>
          </cell>
          <cell r="M623" t="str">
            <v>ST</v>
          </cell>
          <cell r="N623" t="str">
            <v>BIT</v>
          </cell>
          <cell r="P623">
            <v>5</v>
          </cell>
          <cell r="Q623">
            <v>1948</v>
          </cell>
          <cell r="R623" t="str">
            <v>OP</v>
          </cell>
          <cell r="S623">
            <v>0</v>
          </cell>
          <cell r="T623" t="str">
            <v>Y</v>
          </cell>
        </row>
        <row r="624">
          <cell r="A624" t="str">
            <v>NY</v>
          </cell>
          <cell r="B624" t="str">
            <v>Monroe</v>
          </cell>
          <cell r="C624">
            <v>5624</v>
          </cell>
          <cell r="D624" t="str">
            <v>Eastman Kodak Co</v>
          </cell>
          <cell r="E624">
            <v>10025</v>
          </cell>
          <cell r="F624" t="str">
            <v>Kodak Park Site</v>
          </cell>
          <cell r="G624">
            <v>3345</v>
          </cell>
          <cell r="H624" t="str">
            <v>14TG</v>
          </cell>
          <cell r="I624">
            <v>10.4</v>
          </cell>
          <cell r="J624">
            <v>10.4</v>
          </cell>
          <cell r="K624">
            <v>10.4</v>
          </cell>
          <cell r="M624" t="str">
            <v>ST</v>
          </cell>
          <cell r="N624" t="str">
            <v>BIT</v>
          </cell>
          <cell r="P624">
            <v>7</v>
          </cell>
          <cell r="Q624">
            <v>1948</v>
          </cell>
          <cell r="R624" t="str">
            <v>OP</v>
          </cell>
          <cell r="S624">
            <v>0</v>
          </cell>
          <cell r="T624" t="str">
            <v>Y</v>
          </cell>
        </row>
        <row r="625">
          <cell r="A625" t="str">
            <v>NY</v>
          </cell>
          <cell r="B625" t="str">
            <v>Monroe</v>
          </cell>
          <cell r="C625">
            <v>5624</v>
          </cell>
          <cell r="D625" t="str">
            <v>Eastman Kodak Co</v>
          </cell>
          <cell r="E625">
            <v>10025</v>
          </cell>
          <cell r="F625" t="str">
            <v>Kodak Park Site</v>
          </cell>
          <cell r="G625">
            <v>3345</v>
          </cell>
          <cell r="H625" t="str">
            <v>15TG</v>
          </cell>
          <cell r="I625">
            <v>17.5</v>
          </cell>
          <cell r="J625">
            <v>17.5</v>
          </cell>
          <cell r="K625">
            <v>17.5</v>
          </cell>
          <cell r="M625" t="str">
            <v>ST</v>
          </cell>
          <cell r="N625" t="str">
            <v>BIT</v>
          </cell>
          <cell r="O625" t="str">
            <v>RFO</v>
          </cell>
          <cell r="P625">
            <v>10</v>
          </cell>
          <cell r="Q625">
            <v>1956</v>
          </cell>
          <cell r="R625" t="str">
            <v>OP</v>
          </cell>
          <cell r="S625">
            <v>0</v>
          </cell>
          <cell r="T625" t="str">
            <v>Y</v>
          </cell>
        </row>
        <row r="626">
          <cell r="A626" t="str">
            <v>NY</v>
          </cell>
          <cell r="B626" t="str">
            <v>Monroe</v>
          </cell>
          <cell r="C626">
            <v>5624</v>
          </cell>
          <cell r="D626" t="str">
            <v>Eastman Kodak Co</v>
          </cell>
          <cell r="E626">
            <v>10025</v>
          </cell>
          <cell r="F626" t="str">
            <v>Kodak Park Site</v>
          </cell>
          <cell r="G626">
            <v>3345</v>
          </cell>
          <cell r="H626" t="str">
            <v>17TG</v>
          </cell>
          <cell r="I626">
            <v>15</v>
          </cell>
          <cell r="J626">
            <v>15</v>
          </cell>
          <cell r="K626">
            <v>15</v>
          </cell>
          <cell r="M626" t="str">
            <v>ST</v>
          </cell>
          <cell r="N626" t="str">
            <v>BIT</v>
          </cell>
          <cell r="P626">
            <v>12</v>
          </cell>
          <cell r="Q626">
            <v>1968</v>
          </cell>
          <cell r="R626" t="str">
            <v>OP</v>
          </cell>
          <cell r="S626">
            <v>0</v>
          </cell>
          <cell r="T626" t="str">
            <v>Y</v>
          </cell>
        </row>
        <row r="627">
          <cell r="A627" t="str">
            <v>NY</v>
          </cell>
          <cell r="B627" t="str">
            <v>Monroe</v>
          </cell>
          <cell r="C627">
            <v>5624</v>
          </cell>
          <cell r="D627" t="str">
            <v>Eastman Kodak Co</v>
          </cell>
          <cell r="E627">
            <v>10025</v>
          </cell>
          <cell r="F627" t="str">
            <v>Kodak Park Site</v>
          </cell>
          <cell r="G627">
            <v>3345</v>
          </cell>
          <cell r="H627" t="str">
            <v>22TG</v>
          </cell>
          <cell r="I627">
            <v>12.5</v>
          </cell>
          <cell r="J627">
            <v>12.5</v>
          </cell>
          <cell r="K627">
            <v>12.5</v>
          </cell>
          <cell r="M627" t="str">
            <v>ST</v>
          </cell>
          <cell r="N627" t="str">
            <v>BIT</v>
          </cell>
          <cell r="O627" t="str">
            <v>RFO</v>
          </cell>
          <cell r="P627">
            <v>8</v>
          </cell>
          <cell r="Q627">
            <v>1954</v>
          </cell>
          <cell r="R627" t="str">
            <v>OP</v>
          </cell>
          <cell r="S627">
            <v>0</v>
          </cell>
          <cell r="T627" t="str">
            <v>Y</v>
          </cell>
        </row>
        <row r="628">
          <cell r="A628" t="str">
            <v>NY</v>
          </cell>
          <cell r="B628" t="str">
            <v>Monroe</v>
          </cell>
          <cell r="C628">
            <v>5624</v>
          </cell>
          <cell r="D628" t="str">
            <v>Eastman Kodak Co</v>
          </cell>
          <cell r="E628">
            <v>10025</v>
          </cell>
          <cell r="F628" t="str">
            <v>Kodak Park Site</v>
          </cell>
          <cell r="G628">
            <v>3345</v>
          </cell>
          <cell r="H628" t="str">
            <v>41TG</v>
          </cell>
          <cell r="I628">
            <v>25.6</v>
          </cell>
          <cell r="J628">
            <v>25.6</v>
          </cell>
          <cell r="K628">
            <v>25.6</v>
          </cell>
          <cell r="M628" t="str">
            <v>ST</v>
          </cell>
          <cell r="N628" t="str">
            <v>BIT</v>
          </cell>
          <cell r="O628" t="str">
            <v>NG</v>
          </cell>
          <cell r="P628">
            <v>5</v>
          </cell>
          <cell r="Q628">
            <v>1964</v>
          </cell>
          <cell r="R628" t="str">
            <v>OP</v>
          </cell>
          <cell r="S628">
            <v>0</v>
          </cell>
          <cell r="T628" t="str">
            <v>Y</v>
          </cell>
        </row>
        <row r="629">
          <cell r="A629" t="str">
            <v>NY</v>
          </cell>
          <cell r="B629" t="str">
            <v>Monroe</v>
          </cell>
          <cell r="C629">
            <v>5624</v>
          </cell>
          <cell r="D629" t="str">
            <v>Eastman Kodak Co</v>
          </cell>
          <cell r="E629">
            <v>10025</v>
          </cell>
          <cell r="F629" t="str">
            <v>Kodak Park Site</v>
          </cell>
          <cell r="G629">
            <v>3345</v>
          </cell>
          <cell r="H629" t="str">
            <v>42TG</v>
          </cell>
          <cell r="I629">
            <v>25.6</v>
          </cell>
          <cell r="J629">
            <v>25.6</v>
          </cell>
          <cell r="K629">
            <v>25.6</v>
          </cell>
          <cell r="M629" t="str">
            <v>ST</v>
          </cell>
          <cell r="N629" t="str">
            <v>BIT</v>
          </cell>
          <cell r="O629" t="str">
            <v>NG</v>
          </cell>
          <cell r="P629">
            <v>8</v>
          </cell>
          <cell r="Q629">
            <v>1967</v>
          </cell>
          <cell r="R629" t="str">
            <v>OP</v>
          </cell>
          <cell r="S629">
            <v>0</v>
          </cell>
          <cell r="T629" t="str">
            <v>Y</v>
          </cell>
        </row>
        <row r="630">
          <cell r="A630" t="str">
            <v>NY</v>
          </cell>
          <cell r="B630" t="str">
            <v>Monroe</v>
          </cell>
          <cell r="C630">
            <v>5624</v>
          </cell>
          <cell r="D630" t="str">
            <v>Eastman Kodak Co</v>
          </cell>
          <cell r="E630">
            <v>10025</v>
          </cell>
          <cell r="F630" t="str">
            <v>Kodak Park Site</v>
          </cell>
          <cell r="G630">
            <v>3345</v>
          </cell>
          <cell r="H630" t="str">
            <v>43TG</v>
          </cell>
          <cell r="I630">
            <v>25.6</v>
          </cell>
          <cell r="J630">
            <v>25.6</v>
          </cell>
          <cell r="K630">
            <v>25.6</v>
          </cell>
          <cell r="M630" t="str">
            <v>ST</v>
          </cell>
          <cell r="N630" t="str">
            <v>BIT</v>
          </cell>
          <cell r="O630" t="str">
            <v>NG</v>
          </cell>
          <cell r="P630">
            <v>4</v>
          </cell>
          <cell r="Q630">
            <v>1969</v>
          </cell>
          <cell r="R630" t="str">
            <v>OP</v>
          </cell>
          <cell r="S630">
            <v>0</v>
          </cell>
          <cell r="T630" t="str">
            <v>Y</v>
          </cell>
        </row>
        <row r="631">
          <cell r="A631" t="str">
            <v>NY</v>
          </cell>
          <cell r="B631" t="str">
            <v>Monroe</v>
          </cell>
          <cell r="C631">
            <v>5624</v>
          </cell>
          <cell r="D631" t="str">
            <v>Eastman Kodak Co</v>
          </cell>
          <cell r="E631">
            <v>10025</v>
          </cell>
          <cell r="F631" t="str">
            <v>Kodak Park Site</v>
          </cell>
          <cell r="G631">
            <v>3345</v>
          </cell>
          <cell r="H631" t="str">
            <v>44TG</v>
          </cell>
          <cell r="I631">
            <v>25.6</v>
          </cell>
          <cell r="J631">
            <v>25.6</v>
          </cell>
          <cell r="K631">
            <v>25.6</v>
          </cell>
          <cell r="M631" t="str">
            <v>ST</v>
          </cell>
          <cell r="N631" t="str">
            <v>BIT</v>
          </cell>
          <cell r="O631" t="str">
            <v>DFO</v>
          </cell>
          <cell r="P631">
            <v>8</v>
          </cell>
          <cell r="Q631">
            <v>1987</v>
          </cell>
          <cell r="R631" t="str">
            <v>OP</v>
          </cell>
          <cell r="S631">
            <v>0</v>
          </cell>
          <cell r="T631" t="str">
            <v>Y</v>
          </cell>
        </row>
        <row r="632">
          <cell r="A632" t="str">
            <v>NY</v>
          </cell>
          <cell r="B632" t="str">
            <v>Chautauqua</v>
          </cell>
          <cell r="C632">
            <v>9645</v>
          </cell>
          <cell r="D632" t="str">
            <v>Jamestown City of</v>
          </cell>
          <cell r="E632">
            <v>2682</v>
          </cell>
          <cell r="F632" t="str">
            <v>S A Carlson</v>
          </cell>
          <cell r="G632">
            <v>22</v>
          </cell>
          <cell r="H632" t="str">
            <v>5</v>
          </cell>
          <cell r="I632">
            <v>28.7</v>
          </cell>
          <cell r="J632">
            <v>22.5</v>
          </cell>
          <cell r="K632">
            <v>22.5</v>
          </cell>
          <cell r="M632" t="str">
            <v>ST</v>
          </cell>
          <cell r="N632" t="str">
            <v>BIT</v>
          </cell>
          <cell r="O632" t="str">
            <v>DFO</v>
          </cell>
          <cell r="P632">
            <v>8</v>
          </cell>
          <cell r="Q632">
            <v>1951</v>
          </cell>
          <cell r="R632" t="str">
            <v>OP</v>
          </cell>
          <cell r="T632" t="str">
            <v>N</v>
          </cell>
        </row>
        <row r="633">
          <cell r="A633" t="str">
            <v>NY</v>
          </cell>
          <cell r="B633" t="str">
            <v>Chautauqua</v>
          </cell>
          <cell r="C633">
            <v>9645</v>
          </cell>
          <cell r="D633" t="str">
            <v>Jamestown City of</v>
          </cell>
          <cell r="E633">
            <v>2682</v>
          </cell>
          <cell r="F633" t="str">
            <v>S A Carlson</v>
          </cell>
          <cell r="G633">
            <v>22</v>
          </cell>
          <cell r="H633" t="str">
            <v>6</v>
          </cell>
          <cell r="I633">
            <v>25</v>
          </cell>
          <cell r="J633">
            <v>22.5</v>
          </cell>
          <cell r="K633">
            <v>22.5</v>
          </cell>
          <cell r="M633" t="str">
            <v>ST</v>
          </cell>
          <cell r="N633" t="str">
            <v>BIT</v>
          </cell>
          <cell r="O633" t="str">
            <v>DFO</v>
          </cell>
          <cell r="P633">
            <v>8</v>
          </cell>
          <cell r="Q633">
            <v>1968</v>
          </cell>
          <cell r="R633" t="str">
            <v>OP</v>
          </cell>
          <cell r="T633" t="str">
            <v>N</v>
          </cell>
        </row>
        <row r="634">
          <cell r="A634" t="str">
            <v>NY</v>
          </cell>
          <cell r="B634" t="str">
            <v>Rockland</v>
          </cell>
          <cell r="C634">
            <v>12792</v>
          </cell>
          <cell r="D634" t="str">
            <v>Mirant New York Inc</v>
          </cell>
          <cell r="E634">
            <v>2629</v>
          </cell>
          <cell r="F634" t="str">
            <v>Lovett</v>
          </cell>
          <cell r="G634">
            <v>22</v>
          </cell>
          <cell r="H634" t="str">
            <v>4</v>
          </cell>
          <cell r="I634">
            <v>179.5</v>
          </cell>
          <cell r="J634">
            <v>172</v>
          </cell>
          <cell r="K634">
            <v>165.3</v>
          </cell>
          <cell r="M634" t="str">
            <v>ST</v>
          </cell>
          <cell r="N634" t="str">
            <v>BIT</v>
          </cell>
          <cell r="O634" t="str">
            <v>NG</v>
          </cell>
          <cell r="P634">
            <v>4</v>
          </cell>
          <cell r="Q634">
            <v>1966</v>
          </cell>
          <cell r="R634" t="str">
            <v>OP</v>
          </cell>
          <cell r="T634" t="str">
            <v>Y</v>
          </cell>
        </row>
        <row r="635">
          <cell r="A635" t="str">
            <v>NY</v>
          </cell>
          <cell r="B635" t="str">
            <v>Rockland</v>
          </cell>
          <cell r="C635">
            <v>12792</v>
          </cell>
          <cell r="D635" t="str">
            <v>Mirant New York Inc</v>
          </cell>
          <cell r="E635">
            <v>2629</v>
          </cell>
          <cell r="F635" t="str">
            <v>Lovett</v>
          </cell>
          <cell r="G635">
            <v>22</v>
          </cell>
          <cell r="H635" t="str">
            <v>5</v>
          </cell>
          <cell r="I635">
            <v>200.6</v>
          </cell>
          <cell r="J635">
            <v>191</v>
          </cell>
          <cell r="K635">
            <v>185.5</v>
          </cell>
          <cell r="M635" t="str">
            <v>ST</v>
          </cell>
          <cell r="N635" t="str">
            <v>BIT</v>
          </cell>
          <cell r="O635" t="str">
            <v>NG</v>
          </cell>
          <cell r="P635">
            <v>4</v>
          </cell>
          <cell r="Q635">
            <v>1969</v>
          </cell>
          <cell r="R635" t="str">
            <v>OP</v>
          </cell>
          <cell r="T635" t="str">
            <v>Y</v>
          </cell>
        </row>
        <row r="636">
          <cell r="A636" t="str">
            <v>NY</v>
          </cell>
          <cell r="B636" t="str">
            <v>Erie</v>
          </cell>
          <cell r="C636">
            <v>13168</v>
          </cell>
          <cell r="D636" t="str">
            <v>NRG Huntley Operations Inc</v>
          </cell>
          <cell r="E636">
            <v>2549</v>
          </cell>
          <cell r="F636" t="str">
            <v>C R Huntley Generating Station</v>
          </cell>
          <cell r="G636">
            <v>22</v>
          </cell>
          <cell r="H636" t="str">
            <v>63</v>
          </cell>
          <cell r="I636">
            <v>80</v>
          </cell>
          <cell r="J636">
            <v>80</v>
          </cell>
          <cell r="K636">
            <v>80</v>
          </cell>
          <cell r="M636" t="str">
            <v>ST</v>
          </cell>
          <cell r="N636" t="str">
            <v>BIT</v>
          </cell>
          <cell r="O636" t="str">
            <v>DFO</v>
          </cell>
          <cell r="P636">
            <v>8</v>
          </cell>
          <cell r="Q636">
            <v>1942</v>
          </cell>
          <cell r="R636" t="str">
            <v>SB</v>
          </cell>
          <cell r="T636" t="str">
            <v>Y</v>
          </cell>
        </row>
        <row r="637">
          <cell r="A637" t="str">
            <v>NY</v>
          </cell>
          <cell r="B637" t="str">
            <v>Erie</v>
          </cell>
          <cell r="C637">
            <v>13168</v>
          </cell>
          <cell r="D637" t="str">
            <v>NRG Huntley Operations Inc</v>
          </cell>
          <cell r="E637">
            <v>2549</v>
          </cell>
          <cell r="F637" t="str">
            <v>C R Huntley Generating Station</v>
          </cell>
          <cell r="G637">
            <v>22</v>
          </cell>
          <cell r="H637" t="str">
            <v>64</v>
          </cell>
          <cell r="I637">
            <v>100</v>
          </cell>
          <cell r="J637">
            <v>100</v>
          </cell>
          <cell r="K637">
            <v>100</v>
          </cell>
          <cell r="M637" t="str">
            <v>ST</v>
          </cell>
          <cell r="N637" t="str">
            <v>BIT</v>
          </cell>
          <cell r="O637" t="str">
            <v>DFO</v>
          </cell>
          <cell r="P637">
            <v>10</v>
          </cell>
          <cell r="Q637">
            <v>1948</v>
          </cell>
          <cell r="R637" t="str">
            <v>SB</v>
          </cell>
          <cell r="T637" t="str">
            <v>Y</v>
          </cell>
        </row>
        <row r="638">
          <cell r="A638" t="str">
            <v>NY</v>
          </cell>
          <cell r="B638" t="str">
            <v>Erie</v>
          </cell>
          <cell r="C638">
            <v>13168</v>
          </cell>
          <cell r="D638" t="str">
            <v>NRG Huntley Operations Inc</v>
          </cell>
          <cell r="E638">
            <v>2549</v>
          </cell>
          <cell r="F638" t="str">
            <v>C R Huntley Generating Station</v>
          </cell>
          <cell r="G638">
            <v>22</v>
          </cell>
          <cell r="H638" t="str">
            <v>65</v>
          </cell>
          <cell r="I638">
            <v>100</v>
          </cell>
          <cell r="J638">
            <v>100</v>
          </cell>
          <cell r="K638">
            <v>100</v>
          </cell>
          <cell r="M638" t="str">
            <v>ST</v>
          </cell>
          <cell r="N638" t="str">
            <v>BIT</v>
          </cell>
          <cell r="O638" t="str">
            <v>DFO</v>
          </cell>
          <cell r="P638">
            <v>11</v>
          </cell>
          <cell r="Q638">
            <v>1953</v>
          </cell>
          <cell r="R638" t="str">
            <v>OP</v>
          </cell>
          <cell r="T638" t="str">
            <v>Y</v>
          </cell>
        </row>
        <row r="639">
          <cell r="A639" t="str">
            <v>NY</v>
          </cell>
          <cell r="B639" t="str">
            <v>Erie</v>
          </cell>
          <cell r="C639">
            <v>13168</v>
          </cell>
          <cell r="D639" t="str">
            <v>NRG Huntley Operations Inc</v>
          </cell>
          <cell r="E639">
            <v>2549</v>
          </cell>
          <cell r="F639" t="str">
            <v>C R Huntley Generating Station</v>
          </cell>
          <cell r="G639">
            <v>22</v>
          </cell>
          <cell r="H639" t="str">
            <v>66</v>
          </cell>
          <cell r="I639">
            <v>100</v>
          </cell>
          <cell r="J639">
            <v>100</v>
          </cell>
          <cell r="K639">
            <v>100</v>
          </cell>
          <cell r="M639" t="str">
            <v>ST</v>
          </cell>
          <cell r="N639" t="str">
            <v>BIT</v>
          </cell>
          <cell r="O639" t="str">
            <v>DFO</v>
          </cell>
          <cell r="P639">
            <v>1</v>
          </cell>
          <cell r="Q639">
            <v>1954</v>
          </cell>
          <cell r="R639" t="str">
            <v>OP</v>
          </cell>
          <cell r="T639" t="str">
            <v>Y</v>
          </cell>
        </row>
        <row r="640">
          <cell r="A640" t="str">
            <v>NY</v>
          </cell>
          <cell r="B640" t="str">
            <v>Jefferson</v>
          </cell>
          <cell r="C640">
            <v>13458</v>
          </cell>
          <cell r="D640" t="str">
            <v>NewsTech New York Inc</v>
          </cell>
          <cell r="E640">
            <v>50246</v>
          </cell>
          <cell r="F640" t="str">
            <v>Deferiet New York</v>
          </cell>
          <cell r="G640">
            <v>322122</v>
          </cell>
          <cell r="H640" t="str">
            <v>WEST</v>
          </cell>
          <cell r="I640">
            <v>8.1</v>
          </cell>
          <cell r="J640">
            <v>7.59</v>
          </cell>
          <cell r="K640">
            <v>7.61</v>
          </cell>
          <cell r="M640" t="str">
            <v>ST</v>
          </cell>
          <cell r="N640" t="str">
            <v>BIT</v>
          </cell>
          <cell r="O640" t="str">
            <v>DFO</v>
          </cell>
          <cell r="P640">
            <v>2</v>
          </cell>
          <cell r="Q640">
            <v>1946</v>
          </cell>
          <cell r="R640" t="str">
            <v>OS</v>
          </cell>
          <cell r="S640">
            <v>0</v>
          </cell>
          <cell r="T640" t="str">
            <v>Y</v>
          </cell>
        </row>
        <row r="641">
          <cell r="A641" t="str">
            <v>NY</v>
          </cell>
          <cell r="B641" t="str">
            <v>Chautauqua</v>
          </cell>
          <cell r="C641">
            <v>13579</v>
          </cell>
          <cell r="D641" t="str">
            <v>Dunkirk Power LLC</v>
          </cell>
          <cell r="E641">
            <v>2554</v>
          </cell>
          <cell r="F641" t="str">
            <v>Dunkirk Generating Station</v>
          </cell>
          <cell r="G641">
            <v>22</v>
          </cell>
          <cell r="H641" t="str">
            <v>ST4</v>
          </cell>
          <cell r="I641">
            <v>200</v>
          </cell>
          <cell r="J641">
            <v>190</v>
          </cell>
          <cell r="K641">
            <v>196</v>
          </cell>
          <cell r="M641" t="str">
            <v>ST</v>
          </cell>
          <cell r="N641" t="str">
            <v>BIT</v>
          </cell>
          <cell r="O641" t="str">
            <v>SUB</v>
          </cell>
          <cell r="P641">
            <v>8</v>
          </cell>
          <cell r="Q641">
            <v>1960</v>
          </cell>
          <cell r="R641" t="str">
            <v>OP</v>
          </cell>
          <cell r="T641" t="str">
            <v>Y</v>
          </cell>
        </row>
        <row r="642">
          <cell r="A642" t="str">
            <v>NY</v>
          </cell>
          <cell r="B642" t="str">
            <v>Monroe</v>
          </cell>
          <cell r="C642">
            <v>16183</v>
          </cell>
          <cell r="D642" t="str">
            <v>Rochester Gas &amp; Electric Corp</v>
          </cell>
          <cell r="E642">
            <v>2642</v>
          </cell>
          <cell r="F642" t="str">
            <v>Rochester 7</v>
          </cell>
          <cell r="G642">
            <v>22</v>
          </cell>
          <cell r="H642" t="str">
            <v>1</v>
          </cell>
          <cell r="I642">
            <v>46</v>
          </cell>
          <cell r="J642">
            <v>46</v>
          </cell>
          <cell r="K642">
            <v>47</v>
          </cell>
          <cell r="M642" t="str">
            <v>ST</v>
          </cell>
          <cell r="N642" t="str">
            <v>BIT</v>
          </cell>
          <cell r="P642">
            <v>11</v>
          </cell>
          <cell r="Q642">
            <v>1948</v>
          </cell>
          <cell r="R642" t="str">
            <v>OP</v>
          </cell>
          <cell r="T642" t="str">
            <v>N</v>
          </cell>
        </row>
        <row r="643">
          <cell r="A643" t="str">
            <v>NY</v>
          </cell>
          <cell r="B643" t="str">
            <v>Monroe</v>
          </cell>
          <cell r="C643">
            <v>16183</v>
          </cell>
          <cell r="D643" t="str">
            <v>Rochester Gas &amp; Electric Corp</v>
          </cell>
          <cell r="E643">
            <v>2642</v>
          </cell>
          <cell r="F643" t="str">
            <v>Rochester 7</v>
          </cell>
          <cell r="G643">
            <v>22</v>
          </cell>
          <cell r="H643" t="str">
            <v>2</v>
          </cell>
          <cell r="I643">
            <v>62.5</v>
          </cell>
          <cell r="J643">
            <v>64</v>
          </cell>
          <cell r="K643">
            <v>65</v>
          </cell>
          <cell r="M643" t="str">
            <v>ST</v>
          </cell>
          <cell r="N643" t="str">
            <v>BIT</v>
          </cell>
          <cell r="P643">
            <v>11</v>
          </cell>
          <cell r="Q643">
            <v>1950</v>
          </cell>
          <cell r="R643" t="str">
            <v>OP</v>
          </cell>
          <cell r="T643" t="str">
            <v>N</v>
          </cell>
        </row>
        <row r="644">
          <cell r="A644" t="str">
            <v>NY</v>
          </cell>
          <cell r="B644" t="str">
            <v>Monroe</v>
          </cell>
          <cell r="C644">
            <v>16183</v>
          </cell>
          <cell r="D644" t="str">
            <v>Rochester Gas &amp; Electric Corp</v>
          </cell>
          <cell r="E644">
            <v>2642</v>
          </cell>
          <cell r="F644" t="str">
            <v>Rochester 7</v>
          </cell>
          <cell r="G644">
            <v>22</v>
          </cell>
          <cell r="H644" t="str">
            <v>3</v>
          </cell>
          <cell r="I644">
            <v>62.5</v>
          </cell>
          <cell r="J644">
            <v>64</v>
          </cell>
          <cell r="K644">
            <v>65</v>
          </cell>
          <cell r="M644" t="str">
            <v>ST</v>
          </cell>
          <cell r="N644" t="str">
            <v>BIT</v>
          </cell>
          <cell r="P644">
            <v>9</v>
          </cell>
          <cell r="Q644">
            <v>1953</v>
          </cell>
          <cell r="R644" t="str">
            <v>OP</v>
          </cell>
          <cell r="T644" t="str">
            <v>N</v>
          </cell>
        </row>
        <row r="645">
          <cell r="A645" t="str">
            <v>NY</v>
          </cell>
          <cell r="B645" t="str">
            <v>Monroe</v>
          </cell>
          <cell r="C645">
            <v>16183</v>
          </cell>
          <cell r="D645" t="str">
            <v>Rochester Gas &amp; Electric Corp</v>
          </cell>
          <cell r="E645">
            <v>2642</v>
          </cell>
          <cell r="F645" t="str">
            <v>Rochester 7</v>
          </cell>
          <cell r="G645">
            <v>22</v>
          </cell>
          <cell r="H645" t="str">
            <v>4</v>
          </cell>
          <cell r="I645">
            <v>81.599999999999994</v>
          </cell>
          <cell r="J645">
            <v>78</v>
          </cell>
          <cell r="K645">
            <v>80</v>
          </cell>
          <cell r="M645" t="str">
            <v>ST</v>
          </cell>
          <cell r="N645" t="str">
            <v>BIT</v>
          </cell>
          <cell r="P645">
            <v>2</v>
          </cell>
          <cell r="Q645">
            <v>1957</v>
          </cell>
          <cell r="R645" t="str">
            <v>OP</v>
          </cell>
          <cell r="T645" t="str">
            <v>N</v>
          </cell>
        </row>
        <row r="646">
          <cell r="A646" t="str">
            <v>NY</v>
          </cell>
          <cell r="B646" t="str">
            <v>Onondaga</v>
          </cell>
          <cell r="C646">
            <v>19194</v>
          </cell>
          <cell r="D646" t="str">
            <v>Trigen-Syracuse Energy Corp</v>
          </cell>
          <cell r="E646">
            <v>50651</v>
          </cell>
          <cell r="F646" t="str">
            <v>Trigen Syracuse Energy</v>
          </cell>
          <cell r="G646">
            <v>22</v>
          </cell>
          <cell r="H646" t="str">
            <v>GEN1</v>
          </cell>
          <cell r="I646">
            <v>90.6</v>
          </cell>
          <cell r="J646">
            <v>78.599999999999994</v>
          </cell>
          <cell r="K646">
            <v>78.900000000000006</v>
          </cell>
          <cell r="M646" t="str">
            <v>ST</v>
          </cell>
          <cell r="N646" t="str">
            <v>BIT</v>
          </cell>
          <cell r="O646" t="str">
            <v>WDS</v>
          </cell>
          <cell r="P646">
            <v>8</v>
          </cell>
          <cell r="Q646">
            <v>1991</v>
          </cell>
          <cell r="R646" t="str">
            <v>OP</v>
          </cell>
          <cell r="S646">
            <v>0</v>
          </cell>
          <cell r="T646" t="str">
            <v>Y</v>
          </cell>
        </row>
        <row r="647">
          <cell r="A647" t="str">
            <v>NY</v>
          </cell>
          <cell r="B647" t="str">
            <v>Onondaga</v>
          </cell>
          <cell r="C647">
            <v>19194</v>
          </cell>
          <cell r="D647" t="str">
            <v>Trigen-Syracuse Energy Corp</v>
          </cell>
          <cell r="E647">
            <v>50651</v>
          </cell>
          <cell r="F647" t="str">
            <v>Trigen Syracuse Energy</v>
          </cell>
          <cell r="G647">
            <v>22</v>
          </cell>
          <cell r="H647" t="str">
            <v>GEN2</v>
          </cell>
          <cell r="I647">
            <v>10.5</v>
          </cell>
          <cell r="J647">
            <v>9.77</v>
          </cell>
          <cell r="K647">
            <v>9.8699999999999992</v>
          </cell>
          <cell r="M647" t="str">
            <v>ST</v>
          </cell>
          <cell r="N647" t="str">
            <v>BIT</v>
          </cell>
          <cell r="O647" t="str">
            <v>WDS</v>
          </cell>
          <cell r="P647">
            <v>7</v>
          </cell>
          <cell r="Q647">
            <v>2002</v>
          </cell>
          <cell r="R647" t="str">
            <v>OP</v>
          </cell>
          <cell r="T647" t="str">
            <v>Y</v>
          </cell>
        </row>
        <row r="648">
          <cell r="A648" t="str">
            <v>NY</v>
          </cell>
          <cell r="B648" t="str">
            <v>Niagara</v>
          </cell>
          <cell r="C648">
            <v>21025</v>
          </cell>
          <cell r="D648" t="str">
            <v>WPS Power Developement</v>
          </cell>
          <cell r="E648">
            <v>50202</v>
          </cell>
          <cell r="F648" t="str">
            <v>WPS Power Niagara</v>
          </cell>
          <cell r="G648">
            <v>22</v>
          </cell>
          <cell r="H648" t="str">
            <v>GEN1</v>
          </cell>
          <cell r="I648">
            <v>56</v>
          </cell>
          <cell r="J648">
            <v>52.7</v>
          </cell>
          <cell r="K648">
            <v>52.5</v>
          </cell>
          <cell r="M648" t="str">
            <v>ST</v>
          </cell>
          <cell r="N648" t="str">
            <v>BIT</v>
          </cell>
          <cell r="O648" t="str">
            <v>PC</v>
          </cell>
          <cell r="P648">
            <v>8</v>
          </cell>
          <cell r="Q648">
            <v>1991</v>
          </cell>
          <cell r="R648" t="str">
            <v>OP</v>
          </cell>
          <cell r="S648">
            <v>0</v>
          </cell>
          <cell r="T648" t="str">
            <v>Y</v>
          </cell>
        </row>
        <row r="649">
          <cell r="A649" t="str">
            <v>NY</v>
          </cell>
          <cell r="B649" t="str">
            <v>Tompkins</v>
          </cell>
          <cell r="C649">
            <v>21508</v>
          </cell>
          <cell r="D649" t="str">
            <v>Cornell University</v>
          </cell>
          <cell r="E649">
            <v>50368</v>
          </cell>
          <cell r="F649" t="str">
            <v>Cornell University Central Heat</v>
          </cell>
          <cell r="G649">
            <v>611</v>
          </cell>
          <cell r="H649" t="str">
            <v>TG1</v>
          </cell>
          <cell r="I649">
            <v>1.8</v>
          </cell>
          <cell r="J649">
            <v>1</v>
          </cell>
          <cell r="K649">
            <v>1.8</v>
          </cell>
          <cell r="M649" t="str">
            <v>ST</v>
          </cell>
          <cell r="N649" t="str">
            <v>BIT</v>
          </cell>
          <cell r="O649" t="str">
            <v>NG</v>
          </cell>
          <cell r="P649">
            <v>7</v>
          </cell>
          <cell r="Q649">
            <v>1988</v>
          </cell>
          <cell r="R649" t="str">
            <v>OP</v>
          </cell>
          <cell r="S649">
            <v>0</v>
          </cell>
          <cell r="T649" t="str">
            <v>Y</v>
          </cell>
        </row>
        <row r="650">
          <cell r="A650" t="str">
            <v>NY</v>
          </cell>
          <cell r="B650" t="str">
            <v>Tompkins</v>
          </cell>
          <cell r="C650">
            <v>21508</v>
          </cell>
          <cell r="D650" t="str">
            <v>Cornell University</v>
          </cell>
          <cell r="E650">
            <v>50368</v>
          </cell>
          <cell r="F650" t="str">
            <v>Cornell University Central Heat</v>
          </cell>
          <cell r="G650">
            <v>611</v>
          </cell>
          <cell r="H650" t="str">
            <v>TG2</v>
          </cell>
          <cell r="I650">
            <v>5.7</v>
          </cell>
          <cell r="J650">
            <v>5.34</v>
          </cell>
          <cell r="K650">
            <v>5.7</v>
          </cell>
          <cell r="M650" t="str">
            <v>ST</v>
          </cell>
          <cell r="N650" t="str">
            <v>BIT</v>
          </cell>
          <cell r="O650" t="str">
            <v>NG</v>
          </cell>
          <cell r="P650">
            <v>10</v>
          </cell>
          <cell r="Q650">
            <v>1988</v>
          </cell>
          <cell r="R650" t="str">
            <v>OP</v>
          </cell>
          <cell r="S650">
            <v>0</v>
          </cell>
          <cell r="T650" t="str">
            <v>Y</v>
          </cell>
        </row>
        <row r="651">
          <cell r="A651" t="str">
            <v>NY</v>
          </cell>
          <cell r="B651" t="str">
            <v>Chenango</v>
          </cell>
          <cell r="C651">
            <v>22122</v>
          </cell>
          <cell r="D651" t="str">
            <v>AES Jennison LLC</v>
          </cell>
          <cell r="E651">
            <v>2531</v>
          </cell>
          <cell r="F651" t="str">
            <v>AES Jennison LLC</v>
          </cell>
          <cell r="G651">
            <v>22</v>
          </cell>
          <cell r="H651" t="str">
            <v>1</v>
          </cell>
          <cell r="I651">
            <v>30</v>
          </cell>
          <cell r="J651">
            <v>30</v>
          </cell>
          <cell r="K651">
            <v>30</v>
          </cell>
          <cell r="M651" t="str">
            <v>ST</v>
          </cell>
          <cell r="N651" t="str">
            <v>BIT</v>
          </cell>
          <cell r="O651" t="str">
            <v>WDS</v>
          </cell>
          <cell r="P651">
            <v>9</v>
          </cell>
          <cell r="Q651">
            <v>1945</v>
          </cell>
          <cell r="R651" t="str">
            <v>OS</v>
          </cell>
          <cell r="T651" t="str">
            <v>Y</v>
          </cell>
        </row>
        <row r="652">
          <cell r="A652" t="str">
            <v>NY</v>
          </cell>
          <cell r="B652" t="str">
            <v>Chenango</v>
          </cell>
          <cell r="C652">
            <v>22122</v>
          </cell>
          <cell r="D652" t="str">
            <v>AES Jennison LLC</v>
          </cell>
          <cell r="E652">
            <v>2531</v>
          </cell>
          <cell r="F652" t="str">
            <v>AES Jennison LLC</v>
          </cell>
          <cell r="G652">
            <v>22</v>
          </cell>
          <cell r="H652" t="str">
            <v>2</v>
          </cell>
          <cell r="I652">
            <v>30</v>
          </cell>
          <cell r="J652">
            <v>30</v>
          </cell>
          <cell r="K652">
            <v>30</v>
          </cell>
          <cell r="M652" t="str">
            <v>ST</v>
          </cell>
          <cell r="N652" t="str">
            <v>BIT</v>
          </cell>
          <cell r="O652" t="str">
            <v>WDS</v>
          </cell>
          <cell r="P652">
            <v>4</v>
          </cell>
          <cell r="Q652">
            <v>1950</v>
          </cell>
          <cell r="R652" t="str">
            <v>OS</v>
          </cell>
          <cell r="T652" t="str">
            <v>Y</v>
          </cell>
        </row>
        <row r="653">
          <cell r="A653" t="str">
            <v>NY</v>
          </cell>
          <cell r="B653" t="str">
            <v>Tompkins</v>
          </cell>
          <cell r="C653">
            <v>22125</v>
          </cell>
          <cell r="D653" t="str">
            <v>AES Cayuga LLC</v>
          </cell>
          <cell r="E653">
            <v>2535</v>
          </cell>
          <cell r="F653" t="str">
            <v>AES Cayuga</v>
          </cell>
          <cell r="G653">
            <v>22</v>
          </cell>
          <cell r="H653" t="str">
            <v>1</v>
          </cell>
          <cell r="I653">
            <v>155.30000000000001</v>
          </cell>
          <cell r="J653">
            <v>152</v>
          </cell>
          <cell r="K653">
            <v>151</v>
          </cell>
          <cell r="M653" t="str">
            <v>ST</v>
          </cell>
          <cell r="N653" t="str">
            <v>BIT</v>
          </cell>
          <cell r="O653" t="str">
            <v>DFO</v>
          </cell>
          <cell r="P653">
            <v>9</v>
          </cell>
          <cell r="Q653">
            <v>1955</v>
          </cell>
          <cell r="R653" t="str">
            <v>OP</v>
          </cell>
          <cell r="T653" t="str">
            <v>Y</v>
          </cell>
        </row>
        <row r="654">
          <cell r="A654" t="str">
            <v>NY</v>
          </cell>
          <cell r="B654" t="str">
            <v>Tompkins</v>
          </cell>
          <cell r="C654">
            <v>22125</v>
          </cell>
          <cell r="D654" t="str">
            <v>AES Cayuga LLC</v>
          </cell>
          <cell r="E654">
            <v>2535</v>
          </cell>
          <cell r="F654" t="str">
            <v>AES Cayuga</v>
          </cell>
          <cell r="G654">
            <v>22</v>
          </cell>
          <cell r="H654" t="str">
            <v>2</v>
          </cell>
          <cell r="I654">
            <v>167.2</v>
          </cell>
          <cell r="J654">
            <v>153</v>
          </cell>
          <cell r="K654">
            <v>154</v>
          </cell>
          <cell r="M654" t="str">
            <v>ST</v>
          </cell>
          <cell r="N654" t="str">
            <v>BIT</v>
          </cell>
          <cell r="O654" t="str">
            <v>DFO</v>
          </cell>
          <cell r="P654">
            <v>9</v>
          </cell>
          <cell r="Q654">
            <v>1955</v>
          </cell>
          <cell r="R654" t="str">
            <v>OP</v>
          </cell>
          <cell r="T654" t="str">
            <v>Y</v>
          </cell>
        </row>
        <row r="655">
          <cell r="A655" t="str">
            <v>NY</v>
          </cell>
          <cell r="B655" t="str">
            <v>Niagara</v>
          </cell>
          <cell r="C655">
            <v>22129</v>
          </cell>
          <cell r="D655" t="str">
            <v>AES Somerset LLC</v>
          </cell>
          <cell r="E655">
            <v>6082</v>
          </cell>
          <cell r="F655" t="str">
            <v>AES Somerset LLC</v>
          </cell>
          <cell r="G655">
            <v>22</v>
          </cell>
          <cell r="H655" t="str">
            <v>1</v>
          </cell>
          <cell r="I655">
            <v>655.1</v>
          </cell>
          <cell r="J655">
            <v>680.8</v>
          </cell>
          <cell r="K655">
            <v>682</v>
          </cell>
          <cell r="M655" t="str">
            <v>ST</v>
          </cell>
          <cell r="N655" t="str">
            <v>BIT</v>
          </cell>
          <cell r="O655" t="str">
            <v>PC</v>
          </cell>
          <cell r="P655">
            <v>8</v>
          </cell>
          <cell r="Q655">
            <v>1984</v>
          </cell>
          <cell r="R655" t="str">
            <v>OP</v>
          </cell>
          <cell r="T655" t="str">
            <v>Y</v>
          </cell>
        </row>
        <row r="656">
          <cell r="A656" t="str">
            <v>NY</v>
          </cell>
          <cell r="B656" t="str">
            <v>Broome</v>
          </cell>
          <cell r="C656">
            <v>22146</v>
          </cell>
          <cell r="D656" t="str">
            <v>AES Westover LLC</v>
          </cell>
          <cell r="E656">
            <v>2526</v>
          </cell>
          <cell r="F656" t="str">
            <v>AES Westover</v>
          </cell>
          <cell r="G656">
            <v>22</v>
          </cell>
          <cell r="H656" t="str">
            <v>7</v>
          </cell>
          <cell r="I656">
            <v>43.8</v>
          </cell>
          <cell r="J656">
            <v>43.7</v>
          </cell>
          <cell r="K656">
            <v>43.7</v>
          </cell>
          <cell r="M656" t="str">
            <v>ST</v>
          </cell>
          <cell r="N656" t="str">
            <v>BIT</v>
          </cell>
          <cell r="O656" t="str">
            <v>DFO</v>
          </cell>
          <cell r="P656">
            <v>9</v>
          </cell>
          <cell r="Q656">
            <v>1943</v>
          </cell>
          <cell r="R656" t="str">
            <v>OP</v>
          </cell>
          <cell r="T656" t="str">
            <v>Y</v>
          </cell>
        </row>
        <row r="657">
          <cell r="A657" t="str">
            <v>NY</v>
          </cell>
          <cell r="B657" t="str">
            <v>Broome</v>
          </cell>
          <cell r="C657">
            <v>22146</v>
          </cell>
          <cell r="D657" t="str">
            <v>AES Westover LLC</v>
          </cell>
          <cell r="E657">
            <v>2526</v>
          </cell>
          <cell r="F657" t="str">
            <v>AES Westover</v>
          </cell>
          <cell r="G657">
            <v>22</v>
          </cell>
          <cell r="H657" t="str">
            <v>8</v>
          </cell>
          <cell r="I657">
            <v>75</v>
          </cell>
          <cell r="J657">
            <v>84</v>
          </cell>
          <cell r="K657">
            <v>84</v>
          </cell>
          <cell r="M657" t="str">
            <v>ST</v>
          </cell>
          <cell r="N657" t="str">
            <v>BIT</v>
          </cell>
          <cell r="O657" t="str">
            <v>DFO</v>
          </cell>
          <cell r="P657">
            <v>11</v>
          </cell>
          <cell r="Q657">
            <v>1951</v>
          </cell>
          <cell r="R657" t="str">
            <v>OP</v>
          </cell>
          <cell r="T657" t="str">
            <v>Y</v>
          </cell>
        </row>
        <row r="658">
          <cell r="A658" t="str">
            <v>OH</v>
          </cell>
          <cell r="B658" t="str">
            <v>Wayne</v>
          </cell>
          <cell r="C658">
            <v>2999</v>
          </cell>
          <cell r="D658" t="str">
            <v>Caraustar Industries Inc</v>
          </cell>
          <cell r="E658">
            <v>54235</v>
          </cell>
          <cell r="F658" t="str">
            <v>Rittman Paperboard</v>
          </cell>
          <cell r="G658">
            <v>32213</v>
          </cell>
          <cell r="H658" t="str">
            <v>GEN1</v>
          </cell>
          <cell r="I658">
            <v>3</v>
          </cell>
          <cell r="J658">
            <v>3</v>
          </cell>
          <cell r="K658">
            <v>3</v>
          </cell>
          <cell r="M658" t="str">
            <v>ST</v>
          </cell>
          <cell r="N658" t="str">
            <v>BIT</v>
          </cell>
          <cell r="P658">
            <v>1</v>
          </cell>
          <cell r="Q658">
            <v>1928</v>
          </cell>
          <cell r="R658" t="str">
            <v>SB</v>
          </cell>
          <cell r="T658" t="str">
            <v>Y</v>
          </cell>
        </row>
        <row r="659">
          <cell r="A659" t="str">
            <v>OH</v>
          </cell>
          <cell r="B659" t="str">
            <v>Wayne</v>
          </cell>
          <cell r="C659">
            <v>2999</v>
          </cell>
          <cell r="D659" t="str">
            <v>Caraustar Industries Inc</v>
          </cell>
          <cell r="E659">
            <v>54235</v>
          </cell>
          <cell r="F659" t="str">
            <v>Rittman Paperboard</v>
          </cell>
          <cell r="G659">
            <v>32213</v>
          </cell>
          <cell r="H659" t="str">
            <v>GEN2</v>
          </cell>
          <cell r="I659">
            <v>5</v>
          </cell>
          <cell r="J659">
            <v>5</v>
          </cell>
          <cell r="K659">
            <v>5</v>
          </cell>
          <cell r="M659" t="str">
            <v>ST</v>
          </cell>
          <cell r="N659" t="str">
            <v>BIT</v>
          </cell>
          <cell r="P659">
            <v>1</v>
          </cell>
          <cell r="Q659">
            <v>1940</v>
          </cell>
          <cell r="R659" t="str">
            <v>OP</v>
          </cell>
          <cell r="S659">
            <v>0</v>
          </cell>
          <cell r="T659" t="str">
            <v>Y</v>
          </cell>
        </row>
        <row r="660">
          <cell r="A660" t="str">
            <v>OH</v>
          </cell>
          <cell r="B660" t="str">
            <v>Wayne</v>
          </cell>
          <cell r="C660">
            <v>2999</v>
          </cell>
          <cell r="D660" t="str">
            <v>Caraustar Industries Inc</v>
          </cell>
          <cell r="E660">
            <v>54235</v>
          </cell>
          <cell r="F660" t="str">
            <v>Rittman Paperboard</v>
          </cell>
          <cell r="G660">
            <v>32213</v>
          </cell>
          <cell r="H660" t="str">
            <v>GEN3</v>
          </cell>
          <cell r="I660">
            <v>6</v>
          </cell>
          <cell r="J660">
            <v>6</v>
          </cell>
          <cell r="K660">
            <v>6</v>
          </cell>
          <cell r="M660" t="str">
            <v>ST</v>
          </cell>
          <cell r="N660" t="str">
            <v>BIT</v>
          </cell>
          <cell r="P660">
            <v>6</v>
          </cell>
          <cell r="Q660">
            <v>1946</v>
          </cell>
          <cell r="R660" t="str">
            <v>SB</v>
          </cell>
          <cell r="S660">
            <v>0</v>
          </cell>
          <cell r="T660" t="str">
            <v>Y</v>
          </cell>
        </row>
        <row r="661">
          <cell r="A661" t="str">
            <v>OH</v>
          </cell>
          <cell r="B661" t="str">
            <v>Jefferson</v>
          </cell>
          <cell r="C661">
            <v>3006</v>
          </cell>
          <cell r="D661" t="str">
            <v>Cardinal Operating Co</v>
          </cell>
          <cell r="E661">
            <v>2828</v>
          </cell>
          <cell r="F661" t="str">
            <v>Cardinal</v>
          </cell>
          <cell r="G661">
            <v>22</v>
          </cell>
          <cell r="H661" t="str">
            <v>1</v>
          </cell>
          <cell r="I661">
            <v>615.20000000000005</v>
          </cell>
          <cell r="J661">
            <v>595</v>
          </cell>
          <cell r="K661">
            <v>600</v>
          </cell>
          <cell r="M661" t="str">
            <v>ST</v>
          </cell>
          <cell r="N661" t="str">
            <v>BIT</v>
          </cell>
          <cell r="P661">
            <v>2</v>
          </cell>
          <cell r="Q661">
            <v>1967</v>
          </cell>
          <cell r="R661" t="str">
            <v>OP</v>
          </cell>
          <cell r="S661">
            <v>0</v>
          </cell>
          <cell r="T661" t="str">
            <v>N</v>
          </cell>
        </row>
        <row r="662">
          <cell r="A662" t="str">
            <v>OH</v>
          </cell>
          <cell r="B662" t="str">
            <v>Jefferson</v>
          </cell>
          <cell r="C662">
            <v>3006</v>
          </cell>
          <cell r="D662" t="str">
            <v>Cardinal Operating Co</v>
          </cell>
          <cell r="E662">
            <v>2828</v>
          </cell>
          <cell r="F662" t="str">
            <v>Cardinal</v>
          </cell>
          <cell r="G662">
            <v>22</v>
          </cell>
          <cell r="H662" t="str">
            <v>2</v>
          </cell>
          <cell r="I662">
            <v>615.20000000000005</v>
          </cell>
          <cell r="J662">
            <v>590</v>
          </cell>
          <cell r="K662">
            <v>600</v>
          </cell>
          <cell r="M662" t="str">
            <v>ST</v>
          </cell>
          <cell r="N662" t="str">
            <v>BIT</v>
          </cell>
          <cell r="P662">
            <v>7</v>
          </cell>
          <cell r="Q662">
            <v>1967</v>
          </cell>
          <cell r="R662" t="str">
            <v>OP</v>
          </cell>
          <cell r="S662">
            <v>0</v>
          </cell>
          <cell r="T662" t="str">
            <v>N</v>
          </cell>
        </row>
        <row r="663">
          <cell r="A663" t="str">
            <v>OH</v>
          </cell>
          <cell r="B663" t="str">
            <v>Jefferson</v>
          </cell>
          <cell r="C663">
            <v>3006</v>
          </cell>
          <cell r="D663" t="str">
            <v>Cardinal Operating Co</v>
          </cell>
          <cell r="E663">
            <v>2828</v>
          </cell>
          <cell r="F663" t="str">
            <v>Cardinal</v>
          </cell>
          <cell r="G663">
            <v>22</v>
          </cell>
          <cell r="H663" t="str">
            <v>3</v>
          </cell>
          <cell r="I663">
            <v>650</v>
          </cell>
          <cell r="J663">
            <v>630</v>
          </cell>
          <cell r="K663">
            <v>630</v>
          </cell>
          <cell r="M663" t="str">
            <v>ST</v>
          </cell>
          <cell r="N663" t="str">
            <v>BIT</v>
          </cell>
          <cell r="P663">
            <v>9</v>
          </cell>
          <cell r="Q663">
            <v>1977</v>
          </cell>
          <cell r="R663" t="str">
            <v>OP</v>
          </cell>
          <cell r="S663">
            <v>0</v>
          </cell>
          <cell r="T663" t="str">
            <v>N</v>
          </cell>
        </row>
        <row r="664">
          <cell r="A664" t="str">
            <v>OH</v>
          </cell>
          <cell r="B664" t="str">
            <v>Clermont</v>
          </cell>
          <cell r="C664">
            <v>3542</v>
          </cell>
          <cell r="D664" t="str">
            <v>Cincinnati Gas &amp; Electric Co</v>
          </cell>
          <cell r="E664">
            <v>2830</v>
          </cell>
          <cell r="F664" t="str">
            <v>Walter C Beckjord</v>
          </cell>
          <cell r="G664">
            <v>22</v>
          </cell>
          <cell r="H664" t="str">
            <v>1</v>
          </cell>
          <cell r="I664">
            <v>115</v>
          </cell>
          <cell r="J664">
            <v>94</v>
          </cell>
          <cell r="K664">
            <v>94</v>
          </cell>
          <cell r="M664" t="str">
            <v>ST</v>
          </cell>
          <cell r="N664" t="str">
            <v>BIT</v>
          </cell>
          <cell r="P664">
            <v>6</v>
          </cell>
          <cell r="Q664">
            <v>1952</v>
          </cell>
          <cell r="R664" t="str">
            <v>OP</v>
          </cell>
          <cell r="S664">
            <v>0</v>
          </cell>
          <cell r="T664" t="str">
            <v>N</v>
          </cell>
        </row>
        <row r="665">
          <cell r="A665" t="str">
            <v>OH</v>
          </cell>
          <cell r="B665" t="str">
            <v>Clermont</v>
          </cell>
          <cell r="C665">
            <v>3542</v>
          </cell>
          <cell r="D665" t="str">
            <v>Cincinnati Gas &amp; Electric Co</v>
          </cell>
          <cell r="E665">
            <v>2830</v>
          </cell>
          <cell r="F665" t="str">
            <v>Walter C Beckjord</v>
          </cell>
          <cell r="G665">
            <v>22</v>
          </cell>
          <cell r="H665" t="str">
            <v>2</v>
          </cell>
          <cell r="I665">
            <v>112.5</v>
          </cell>
          <cell r="J665">
            <v>94</v>
          </cell>
          <cell r="K665">
            <v>94</v>
          </cell>
          <cell r="M665" t="str">
            <v>ST</v>
          </cell>
          <cell r="N665" t="str">
            <v>BIT</v>
          </cell>
          <cell r="P665">
            <v>10</v>
          </cell>
          <cell r="Q665">
            <v>1953</v>
          </cell>
          <cell r="R665" t="str">
            <v>OP</v>
          </cell>
          <cell r="S665">
            <v>0</v>
          </cell>
          <cell r="T665" t="str">
            <v>N</v>
          </cell>
        </row>
        <row r="666">
          <cell r="A666" t="str">
            <v>OH</v>
          </cell>
          <cell r="B666" t="str">
            <v>Clermont</v>
          </cell>
          <cell r="C666">
            <v>3542</v>
          </cell>
          <cell r="D666" t="str">
            <v>Cincinnati Gas &amp; Electric Co</v>
          </cell>
          <cell r="E666">
            <v>2830</v>
          </cell>
          <cell r="F666" t="str">
            <v>Walter C Beckjord</v>
          </cell>
          <cell r="G666">
            <v>22</v>
          </cell>
          <cell r="H666" t="str">
            <v>3</v>
          </cell>
          <cell r="I666">
            <v>125</v>
          </cell>
          <cell r="J666">
            <v>128</v>
          </cell>
          <cell r="K666">
            <v>128</v>
          </cell>
          <cell r="M666" t="str">
            <v>ST</v>
          </cell>
          <cell r="N666" t="str">
            <v>BIT</v>
          </cell>
          <cell r="P666">
            <v>11</v>
          </cell>
          <cell r="Q666">
            <v>1954</v>
          </cell>
          <cell r="R666" t="str">
            <v>OP</v>
          </cell>
          <cell r="S666">
            <v>0</v>
          </cell>
          <cell r="T666" t="str">
            <v>N</v>
          </cell>
        </row>
        <row r="667">
          <cell r="A667" t="str">
            <v>OH</v>
          </cell>
          <cell r="B667" t="str">
            <v>Clermont</v>
          </cell>
          <cell r="C667">
            <v>3542</v>
          </cell>
          <cell r="D667" t="str">
            <v>Cincinnati Gas &amp; Electric Co</v>
          </cell>
          <cell r="E667">
            <v>2830</v>
          </cell>
          <cell r="F667" t="str">
            <v>Walter C Beckjord</v>
          </cell>
          <cell r="G667">
            <v>22</v>
          </cell>
          <cell r="H667" t="str">
            <v>4</v>
          </cell>
          <cell r="I667">
            <v>163.19999999999999</v>
          </cell>
          <cell r="J667">
            <v>150</v>
          </cell>
          <cell r="K667">
            <v>150</v>
          </cell>
          <cell r="M667" t="str">
            <v>ST</v>
          </cell>
          <cell r="N667" t="str">
            <v>BIT</v>
          </cell>
          <cell r="P667">
            <v>7</v>
          </cell>
          <cell r="Q667">
            <v>1958</v>
          </cell>
          <cell r="R667" t="str">
            <v>OP</v>
          </cell>
          <cell r="S667">
            <v>0</v>
          </cell>
          <cell r="T667" t="str">
            <v>N</v>
          </cell>
        </row>
        <row r="668">
          <cell r="A668" t="str">
            <v>OH</v>
          </cell>
          <cell r="B668" t="str">
            <v>Clermont</v>
          </cell>
          <cell r="C668">
            <v>3542</v>
          </cell>
          <cell r="D668" t="str">
            <v>Cincinnati Gas &amp; Electric Co</v>
          </cell>
          <cell r="E668">
            <v>2830</v>
          </cell>
          <cell r="F668" t="str">
            <v>Walter C Beckjord</v>
          </cell>
          <cell r="G668">
            <v>22</v>
          </cell>
          <cell r="H668" t="str">
            <v>5</v>
          </cell>
          <cell r="I668">
            <v>244.8</v>
          </cell>
          <cell r="J668">
            <v>238</v>
          </cell>
          <cell r="K668">
            <v>238</v>
          </cell>
          <cell r="M668" t="str">
            <v>ST</v>
          </cell>
          <cell r="N668" t="str">
            <v>BIT</v>
          </cell>
          <cell r="P668">
            <v>12</v>
          </cell>
          <cell r="Q668">
            <v>1962</v>
          </cell>
          <cell r="R668" t="str">
            <v>OP</v>
          </cell>
          <cell r="S668">
            <v>0</v>
          </cell>
          <cell r="T668" t="str">
            <v>N</v>
          </cell>
        </row>
        <row r="669">
          <cell r="A669" t="str">
            <v>OH</v>
          </cell>
          <cell r="B669" t="str">
            <v>Clermont</v>
          </cell>
          <cell r="C669">
            <v>3542</v>
          </cell>
          <cell r="D669" t="str">
            <v>Cincinnati Gas &amp; Electric Co</v>
          </cell>
          <cell r="E669">
            <v>2830</v>
          </cell>
          <cell r="F669" t="str">
            <v>Walter C Beckjord</v>
          </cell>
          <cell r="G669">
            <v>22</v>
          </cell>
          <cell r="H669" t="str">
            <v>6</v>
          </cell>
          <cell r="I669">
            <v>460.8</v>
          </cell>
          <cell r="J669">
            <v>414</v>
          </cell>
          <cell r="K669">
            <v>421</v>
          </cell>
          <cell r="M669" t="str">
            <v>ST</v>
          </cell>
          <cell r="N669" t="str">
            <v>BIT</v>
          </cell>
          <cell r="P669">
            <v>7</v>
          </cell>
          <cell r="Q669">
            <v>1969</v>
          </cell>
          <cell r="R669" t="str">
            <v>OP</v>
          </cell>
          <cell r="S669">
            <v>0</v>
          </cell>
          <cell r="T669" t="str">
            <v>N</v>
          </cell>
        </row>
        <row r="670">
          <cell r="A670" t="str">
            <v>OH</v>
          </cell>
          <cell r="B670" t="str">
            <v>Hamilton</v>
          </cell>
          <cell r="C670">
            <v>3542</v>
          </cell>
          <cell r="D670" t="str">
            <v>Cincinnati Gas &amp; Electric Co</v>
          </cell>
          <cell r="E670">
            <v>2832</v>
          </cell>
          <cell r="F670" t="str">
            <v>Miami Fort</v>
          </cell>
          <cell r="G670">
            <v>22</v>
          </cell>
          <cell r="H670" t="str">
            <v>5</v>
          </cell>
          <cell r="I670">
            <v>100</v>
          </cell>
          <cell r="J670">
            <v>80</v>
          </cell>
          <cell r="K670">
            <v>80</v>
          </cell>
          <cell r="M670" t="str">
            <v>ST</v>
          </cell>
          <cell r="N670" t="str">
            <v>BIT</v>
          </cell>
          <cell r="P670">
            <v>12</v>
          </cell>
          <cell r="Q670">
            <v>1949</v>
          </cell>
          <cell r="R670" t="str">
            <v>OP</v>
          </cell>
          <cell r="S670">
            <v>0</v>
          </cell>
          <cell r="T670" t="str">
            <v>N</v>
          </cell>
        </row>
        <row r="671">
          <cell r="A671" t="str">
            <v>OH</v>
          </cell>
          <cell r="B671" t="str">
            <v>Hamilton</v>
          </cell>
          <cell r="C671">
            <v>3542</v>
          </cell>
          <cell r="D671" t="str">
            <v>Cincinnati Gas &amp; Electric Co</v>
          </cell>
          <cell r="E671">
            <v>2832</v>
          </cell>
          <cell r="F671" t="str">
            <v>Miami Fort</v>
          </cell>
          <cell r="G671">
            <v>22</v>
          </cell>
          <cell r="H671" t="str">
            <v>6</v>
          </cell>
          <cell r="I671">
            <v>163.19999999999999</v>
          </cell>
          <cell r="J671">
            <v>163</v>
          </cell>
          <cell r="K671">
            <v>163</v>
          </cell>
          <cell r="M671" t="str">
            <v>ST</v>
          </cell>
          <cell r="N671" t="str">
            <v>BIT</v>
          </cell>
          <cell r="P671">
            <v>11</v>
          </cell>
          <cell r="Q671">
            <v>1960</v>
          </cell>
          <cell r="R671" t="str">
            <v>OP</v>
          </cell>
          <cell r="S671">
            <v>0</v>
          </cell>
          <cell r="T671" t="str">
            <v>N</v>
          </cell>
        </row>
        <row r="672">
          <cell r="A672" t="str">
            <v>OH</v>
          </cell>
          <cell r="B672" t="str">
            <v>Hamilton</v>
          </cell>
          <cell r="C672">
            <v>3542</v>
          </cell>
          <cell r="D672" t="str">
            <v>Cincinnati Gas &amp; Electric Co</v>
          </cell>
          <cell r="E672">
            <v>2832</v>
          </cell>
          <cell r="F672" t="str">
            <v>Miami Fort</v>
          </cell>
          <cell r="G672">
            <v>22</v>
          </cell>
          <cell r="H672" t="str">
            <v>7</v>
          </cell>
          <cell r="I672">
            <v>557.1</v>
          </cell>
          <cell r="J672">
            <v>500</v>
          </cell>
          <cell r="K672">
            <v>500</v>
          </cell>
          <cell r="M672" t="str">
            <v>ST</v>
          </cell>
          <cell r="N672" t="str">
            <v>BIT</v>
          </cell>
          <cell r="P672">
            <v>5</v>
          </cell>
          <cell r="Q672">
            <v>1975</v>
          </cell>
          <cell r="R672" t="str">
            <v>OP</v>
          </cell>
          <cell r="S672">
            <v>0</v>
          </cell>
          <cell r="T672" t="str">
            <v>N</v>
          </cell>
        </row>
        <row r="673">
          <cell r="A673" t="str">
            <v>OH</v>
          </cell>
          <cell r="B673" t="str">
            <v>Hamilton</v>
          </cell>
          <cell r="C673">
            <v>3542</v>
          </cell>
          <cell r="D673" t="str">
            <v>Cincinnati Gas &amp; Electric Co</v>
          </cell>
          <cell r="E673">
            <v>2832</v>
          </cell>
          <cell r="F673" t="str">
            <v>Miami Fort</v>
          </cell>
          <cell r="G673">
            <v>22</v>
          </cell>
          <cell r="H673" t="str">
            <v>8</v>
          </cell>
          <cell r="I673">
            <v>557.70000000000005</v>
          </cell>
          <cell r="J673">
            <v>500</v>
          </cell>
          <cell r="K673">
            <v>500</v>
          </cell>
          <cell r="M673" t="str">
            <v>ST</v>
          </cell>
          <cell r="N673" t="str">
            <v>BIT</v>
          </cell>
          <cell r="P673">
            <v>2</v>
          </cell>
          <cell r="Q673">
            <v>1978</v>
          </cell>
          <cell r="R673" t="str">
            <v>OP</v>
          </cell>
          <cell r="S673">
            <v>0</v>
          </cell>
          <cell r="T673" t="str">
            <v>N</v>
          </cell>
        </row>
        <row r="674">
          <cell r="A674" t="str">
            <v>OH</v>
          </cell>
          <cell r="B674" t="str">
            <v>Clermont</v>
          </cell>
          <cell r="C674">
            <v>3542</v>
          </cell>
          <cell r="D674" t="str">
            <v>Cincinnati Gas &amp; Electric Co</v>
          </cell>
          <cell r="E674">
            <v>6019</v>
          </cell>
          <cell r="F674" t="str">
            <v>W H Zimmer</v>
          </cell>
          <cell r="G674">
            <v>22</v>
          </cell>
          <cell r="H674" t="str">
            <v>ST1</v>
          </cell>
          <cell r="I674">
            <v>1425.6</v>
          </cell>
          <cell r="J674">
            <v>1300</v>
          </cell>
          <cell r="K674">
            <v>1300</v>
          </cell>
          <cell r="M674" t="str">
            <v>ST</v>
          </cell>
          <cell r="N674" t="str">
            <v>BIT</v>
          </cell>
          <cell r="P674">
            <v>3</v>
          </cell>
          <cell r="Q674">
            <v>1991</v>
          </cell>
          <cell r="R674" t="str">
            <v>OP</v>
          </cell>
          <cell r="S674">
            <v>0</v>
          </cell>
          <cell r="T674" t="str">
            <v>N</v>
          </cell>
        </row>
        <row r="675">
          <cell r="A675" t="str">
            <v>OH</v>
          </cell>
          <cell r="B675" t="str">
            <v>Cuyahoga</v>
          </cell>
          <cell r="C675">
            <v>3762</v>
          </cell>
          <cell r="D675" t="str">
            <v>Cleveland City of</v>
          </cell>
          <cell r="E675">
            <v>2908</v>
          </cell>
          <cell r="F675" t="str">
            <v>Lake Road</v>
          </cell>
          <cell r="G675">
            <v>22</v>
          </cell>
          <cell r="H675" t="str">
            <v>8</v>
          </cell>
          <cell r="I675">
            <v>25</v>
          </cell>
          <cell r="J675">
            <v>25</v>
          </cell>
          <cell r="K675">
            <v>25</v>
          </cell>
          <cell r="M675" t="str">
            <v>ST</v>
          </cell>
          <cell r="N675" t="str">
            <v>BIT</v>
          </cell>
          <cell r="P675">
            <v>1</v>
          </cell>
          <cell r="Q675">
            <v>1941</v>
          </cell>
          <cell r="R675" t="str">
            <v>SB</v>
          </cell>
          <cell r="S675">
            <v>0</v>
          </cell>
          <cell r="T675" t="str">
            <v>N</v>
          </cell>
        </row>
        <row r="676">
          <cell r="A676" t="str">
            <v>OH</v>
          </cell>
          <cell r="B676" t="str">
            <v>Cuyahoga</v>
          </cell>
          <cell r="C676">
            <v>3762</v>
          </cell>
          <cell r="D676" t="str">
            <v>Cleveland City of</v>
          </cell>
          <cell r="E676">
            <v>2908</v>
          </cell>
          <cell r="F676" t="str">
            <v>Lake Road</v>
          </cell>
          <cell r="G676">
            <v>22</v>
          </cell>
          <cell r="H676" t="str">
            <v>9</v>
          </cell>
          <cell r="I676">
            <v>25</v>
          </cell>
          <cell r="J676">
            <v>25</v>
          </cell>
          <cell r="K676">
            <v>25</v>
          </cell>
          <cell r="M676" t="str">
            <v>ST</v>
          </cell>
          <cell r="N676" t="str">
            <v>BIT</v>
          </cell>
          <cell r="P676">
            <v>1</v>
          </cell>
          <cell r="Q676">
            <v>1953</v>
          </cell>
          <cell r="R676" t="str">
            <v>SB</v>
          </cell>
          <cell r="S676">
            <v>0</v>
          </cell>
          <cell r="T676" t="str">
            <v>N</v>
          </cell>
        </row>
        <row r="677">
          <cell r="A677" t="str">
            <v>OH</v>
          </cell>
          <cell r="B677" t="str">
            <v>Cuyahoga</v>
          </cell>
          <cell r="C677">
            <v>3762</v>
          </cell>
          <cell r="D677" t="str">
            <v>Cleveland City of</v>
          </cell>
          <cell r="E677">
            <v>2908</v>
          </cell>
          <cell r="F677" t="str">
            <v>Lake Road</v>
          </cell>
          <cell r="G677">
            <v>22</v>
          </cell>
          <cell r="H677" t="str">
            <v>10</v>
          </cell>
          <cell r="I677">
            <v>25</v>
          </cell>
          <cell r="J677">
            <v>25</v>
          </cell>
          <cell r="K677">
            <v>25</v>
          </cell>
          <cell r="M677" t="str">
            <v>ST</v>
          </cell>
          <cell r="N677" t="str">
            <v>BIT</v>
          </cell>
          <cell r="P677">
            <v>1</v>
          </cell>
          <cell r="Q677">
            <v>1953</v>
          </cell>
          <cell r="R677" t="str">
            <v>SB</v>
          </cell>
          <cell r="S677">
            <v>0</v>
          </cell>
          <cell r="T677" t="str">
            <v>N</v>
          </cell>
        </row>
        <row r="678">
          <cell r="A678" t="str">
            <v>OH</v>
          </cell>
          <cell r="B678" t="str">
            <v>Cuyahoga</v>
          </cell>
          <cell r="C678">
            <v>3762</v>
          </cell>
          <cell r="D678" t="str">
            <v>Cleveland City of</v>
          </cell>
          <cell r="E678">
            <v>2908</v>
          </cell>
          <cell r="F678" t="str">
            <v>Lake Road</v>
          </cell>
          <cell r="G678">
            <v>22</v>
          </cell>
          <cell r="H678" t="str">
            <v>11</v>
          </cell>
          <cell r="I678">
            <v>85</v>
          </cell>
          <cell r="J678">
            <v>85</v>
          </cell>
          <cell r="K678">
            <v>85</v>
          </cell>
          <cell r="M678" t="str">
            <v>ST</v>
          </cell>
          <cell r="N678" t="str">
            <v>BIT</v>
          </cell>
          <cell r="P678">
            <v>1</v>
          </cell>
          <cell r="Q678">
            <v>1967</v>
          </cell>
          <cell r="R678" t="str">
            <v>SB</v>
          </cell>
          <cell r="S678">
            <v>0</v>
          </cell>
          <cell r="T678" t="str">
            <v>N</v>
          </cell>
        </row>
        <row r="679">
          <cell r="A679" t="str">
            <v>OH</v>
          </cell>
          <cell r="B679" t="str">
            <v>Coshocton</v>
          </cell>
          <cell r="C679">
            <v>4062</v>
          </cell>
          <cell r="D679" t="str">
            <v>Columbus Southern Power Co</v>
          </cell>
          <cell r="E679">
            <v>2840</v>
          </cell>
          <cell r="F679" t="str">
            <v>Conesville</v>
          </cell>
          <cell r="G679">
            <v>22</v>
          </cell>
          <cell r="H679" t="str">
            <v>3</v>
          </cell>
          <cell r="I679">
            <v>161.5</v>
          </cell>
          <cell r="J679">
            <v>165</v>
          </cell>
          <cell r="K679">
            <v>165</v>
          </cell>
          <cell r="M679" t="str">
            <v>ST</v>
          </cell>
          <cell r="N679" t="str">
            <v>BIT</v>
          </cell>
          <cell r="O679" t="str">
            <v>NG</v>
          </cell>
          <cell r="P679">
            <v>10</v>
          </cell>
          <cell r="Q679">
            <v>1962</v>
          </cell>
          <cell r="R679" t="str">
            <v>OP</v>
          </cell>
          <cell r="S679">
            <v>0</v>
          </cell>
          <cell r="T679" t="str">
            <v>N</v>
          </cell>
        </row>
        <row r="680">
          <cell r="A680" t="str">
            <v>OH</v>
          </cell>
          <cell r="B680" t="str">
            <v>Coshocton</v>
          </cell>
          <cell r="C680">
            <v>4062</v>
          </cell>
          <cell r="D680" t="str">
            <v>Columbus Southern Power Co</v>
          </cell>
          <cell r="E680">
            <v>2840</v>
          </cell>
          <cell r="F680" t="str">
            <v>Conesville</v>
          </cell>
          <cell r="G680">
            <v>22</v>
          </cell>
          <cell r="H680" t="str">
            <v>4</v>
          </cell>
          <cell r="I680">
            <v>841.5</v>
          </cell>
          <cell r="J680">
            <v>780</v>
          </cell>
          <cell r="K680">
            <v>780</v>
          </cell>
          <cell r="M680" t="str">
            <v>ST</v>
          </cell>
          <cell r="N680" t="str">
            <v>BIT</v>
          </cell>
          <cell r="P680">
            <v>6</v>
          </cell>
          <cell r="Q680">
            <v>1973</v>
          </cell>
          <cell r="R680" t="str">
            <v>OP</v>
          </cell>
          <cell r="S680">
            <v>0</v>
          </cell>
          <cell r="T680" t="str">
            <v>N</v>
          </cell>
        </row>
        <row r="681">
          <cell r="A681" t="str">
            <v>OH</v>
          </cell>
          <cell r="B681" t="str">
            <v>Coshocton</v>
          </cell>
          <cell r="C681">
            <v>4062</v>
          </cell>
          <cell r="D681" t="str">
            <v>Columbus Southern Power Co</v>
          </cell>
          <cell r="E681">
            <v>2840</v>
          </cell>
          <cell r="F681" t="str">
            <v>Conesville</v>
          </cell>
          <cell r="G681">
            <v>22</v>
          </cell>
          <cell r="H681" t="str">
            <v>5</v>
          </cell>
          <cell r="I681">
            <v>443.9</v>
          </cell>
          <cell r="J681">
            <v>375</v>
          </cell>
          <cell r="K681">
            <v>375</v>
          </cell>
          <cell r="M681" t="str">
            <v>ST</v>
          </cell>
          <cell r="N681" t="str">
            <v>BIT</v>
          </cell>
          <cell r="P681">
            <v>11</v>
          </cell>
          <cell r="Q681">
            <v>1976</v>
          </cell>
          <cell r="R681" t="str">
            <v>OP</v>
          </cell>
          <cell r="S681">
            <v>0</v>
          </cell>
          <cell r="T681" t="str">
            <v>N</v>
          </cell>
        </row>
        <row r="682">
          <cell r="A682" t="str">
            <v>OH</v>
          </cell>
          <cell r="B682" t="str">
            <v>Coshocton</v>
          </cell>
          <cell r="C682">
            <v>4062</v>
          </cell>
          <cell r="D682" t="str">
            <v>Columbus Southern Power Co</v>
          </cell>
          <cell r="E682">
            <v>2840</v>
          </cell>
          <cell r="F682" t="str">
            <v>Conesville</v>
          </cell>
          <cell r="G682">
            <v>22</v>
          </cell>
          <cell r="H682" t="str">
            <v>6</v>
          </cell>
          <cell r="I682">
            <v>443.9</v>
          </cell>
          <cell r="J682">
            <v>375</v>
          </cell>
          <cell r="K682">
            <v>375</v>
          </cell>
          <cell r="M682" t="str">
            <v>ST</v>
          </cell>
          <cell r="N682" t="str">
            <v>BIT</v>
          </cell>
          <cell r="P682">
            <v>6</v>
          </cell>
          <cell r="Q682">
            <v>1978</v>
          </cell>
          <cell r="R682" t="str">
            <v>OP</v>
          </cell>
          <cell r="S682">
            <v>0</v>
          </cell>
          <cell r="T682" t="str">
            <v>N</v>
          </cell>
        </row>
        <row r="683">
          <cell r="A683" t="str">
            <v>OH</v>
          </cell>
          <cell r="B683" t="str">
            <v>Pickaway</v>
          </cell>
          <cell r="C683">
            <v>4062</v>
          </cell>
          <cell r="D683" t="str">
            <v>Columbus Southern Power Co</v>
          </cell>
          <cell r="E683">
            <v>2843</v>
          </cell>
          <cell r="F683" t="str">
            <v>Picway</v>
          </cell>
          <cell r="G683">
            <v>22</v>
          </cell>
          <cell r="H683" t="str">
            <v>5</v>
          </cell>
          <cell r="I683">
            <v>106.2</v>
          </cell>
          <cell r="J683">
            <v>95</v>
          </cell>
          <cell r="K683">
            <v>100</v>
          </cell>
          <cell r="M683" t="str">
            <v>ST</v>
          </cell>
          <cell r="N683" t="str">
            <v>BIT</v>
          </cell>
          <cell r="P683">
            <v>11</v>
          </cell>
          <cell r="Q683">
            <v>1955</v>
          </cell>
          <cell r="R683" t="str">
            <v>OP</v>
          </cell>
          <cell r="S683">
            <v>0</v>
          </cell>
          <cell r="T683" t="str">
            <v>N</v>
          </cell>
        </row>
        <row r="684">
          <cell r="A684" t="str">
            <v>OH</v>
          </cell>
          <cell r="B684" t="str">
            <v>Montgomery</v>
          </cell>
          <cell r="C684">
            <v>4922</v>
          </cell>
          <cell r="D684" t="str">
            <v>Dayton Power &amp; Light Co</v>
          </cell>
          <cell r="E684">
            <v>2848</v>
          </cell>
          <cell r="F684" t="str">
            <v>O H Hutchings</v>
          </cell>
          <cell r="G684">
            <v>22</v>
          </cell>
          <cell r="H684" t="str">
            <v>1</v>
          </cell>
          <cell r="I684">
            <v>69</v>
          </cell>
          <cell r="J684">
            <v>58</v>
          </cell>
          <cell r="K684">
            <v>59</v>
          </cell>
          <cell r="M684" t="str">
            <v>ST</v>
          </cell>
          <cell r="N684" t="str">
            <v>BIT</v>
          </cell>
          <cell r="O684" t="str">
            <v>NG</v>
          </cell>
          <cell r="P684">
            <v>7</v>
          </cell>
          <cell r="Q684">
            <v>1948</v>
          </cell>
          <cell r="R684" t="str">
            <v>OP</v>
          </cell>
          <cell r="T684" t="str">
            <v>N</v>
          </cell>
        </row>
        <row r="685">
          <cell r="A685" t="str">
            <v>OH</v>
          </cell>
          <cell r="B685" t="str">
            <v>Montgomery</v>
          </cell>
          <cell r="C685">
            <v>4922</v>
          </cell>
          <cell r="D685" t="str">
            <v>Dayton Power &amp; Light Co</v>
          </cell>
          <cell r="E685">
            <v>2848</v>
          </cell>
          <cell r="F685" t="str">
            <v>O H Hutchings</v>
          </cell>
          <cell r="G685">
            <v>22</v>
          </cell>
          <cell r="H685" t="str">
            <v>2</v>
          </cell>
          <cell r="I685">
            <v>69</v>
          </cell>
          <cell r="J685">
            <v>55</v>
          </cell>
          <cell r="K685">
            <v>56</v>
          </cell>
          <cell r="M685" t="str">
            <v>ST</v>
          </cell>
          <cell r="N685" t="str">
            <v>BIT</v>
          </cell>
          <cell r="O685" t="str">
            <v>NG</v>
          </cell>
          <cell r="P685">
            <v>3</v>
          </cell>
          <cell r="Q685">
            <v>1949</v>
          </cell>
          <cell r="R685" t="str">
            <v>OP</v>
          </cell>
          <cell r="T685" t="str">
            <v>N</v>
          </cell>
        </row>
        <row r="686">
          <cell r="A686" t="str">
            <v>OH</v>
          </cell>
          <cell r="B686" t="str">
            <v>Montgomery</v>
          </cell>
          <cell r="C686">
            <v>4922</v>
          </cell>
          <cell r="D686" t="str">
            <v>Dayton Power &amp; Light Co</v>
          </cell>
          <cell r="E686">
            <v>2848</v>
          </cell>
          <cell r="F686" t="str">
            <v>O H Hutchings</v>
          </cell>
          <cell r="G686">
            <v>22</v>
          </cell>
          <cell r="H686" t="str">
            <v>3</v>
          </cell>
          <cell r="I686">
            <v>69</v>
          </cell>
          <cell r="J686">
            <v>63</v>
          </cell>
          <cell r="K686">
            <v>64</v>
          </cell>
          <cell r="M686" t="str">
            <v>ST</v>
          </cell>
          <cell r="N686" t="str">
            <v>BIT</v>
          </cell>
          <cell r="O686" t="str">
            <v>NG</v>
          </cell>
          <cell r="P686">
            <v>12</v>
          </cell>
          <cell r="Q686">
            <v>1950</v>
          </cell>
          <cell r="R686" t="str">
            <v>OP</v>
          </cell>
          <cell r="T686" t="str">
            <v>N</v>
          </cell>
        </row>
        <row r="687">
          <cell r="A687" t="str">
            <v>OH</v>
          </cell>
          <cell r="B687" t="str">
            <v>Montgomery</v>
          </cell>
          <cell r="C687">
            <v>4922</v>
          </cell>
          <cell r="D687" t="str">
            <v>Dayton Power &amp; Light Co</v>
          </cell>
          <cell r="E687">
            <v>2848</v>
          </cell>
          <cell r="F687" t="str">
            <v>O H Hutchings</v>
          </cell>
          <cell r="G687">
            <v>22</v>
          </cell>
          <cell r="H687" t="str">
            <v>4</v>
          </cell>
          <cell r="I687">
            <v>69</v>
          </cell>
          <cell r="J687">
            <v>63</v>
          </cell>
          <cell r="K687">
            <v>64</v>
          </cell>
          <cell r="M687" t="str">
            <v>ST</v>
          </cell>
          <cell r="N687" t="str">
            <v>BIT</v>
          </cell>
          <cell r="O687" t="str">
            <v>NG</v>
          </cell>
          <cell r="P687">
            <v>2</v>
          </cell>
          <cell r="Q687">
            <v>1951</v>
          </cell>
          <cell r="R687" t="str">
            <v>OP</v>
          </cell>
          <cell r="T687" t="str">
            <v>N</v>
          </cell>
        </row>
        <row r="688">
          <cell r="A688" t="str">
            <v>OH</v>
          </cell>
          <cell r="B688" t="str">
            <v>Montgomery</v>
          </cell>
          <cell r="C688">
            <v>4922</v>
          </cell>
          <cell r="D688" t="str">
            <v>Dayton Power &amp; Light Co</v>
          </cell>
          <cell r="E688">
            <v>2848</v>
          </cell>
          <cell r="F688" t="str">
            <v>O H Hutchings</v>
          </cell>
          <cell r="G688">
            <v>22</v>
          </cell>
          <cell r="H688" t="str">
            <v>5</v>
          </cell>
          <cell r="I688">
            <v>69</v>
          </cell>
          <cell r="J688">
            <v>63</v>
          </cell>
          <cell r="K688">
            <v>64</v>
          </cell>
          <cell r="M688" t="str">
            <v>ST</v>
          </cell>
          <cell r="N688" t="str">
            <v>BIT</v>
          </cell>
          <cell r="O688" t="str">
            <v>NG</v>
          </cell>
          <cell r="P688">
            <v>11</v>
          </cell>
          <cell r="Q688">
            <v>1952</v>
          </cell>
          <cell r="R688" t="str">
            <v>OP</v>
          </cell>
          <cell r="T688" t="str">
            <v>N</v>
          </cell>
        </row>
        <row r="689">
          <cell r="A689" t="str">
            <v>OH</v>
          </cell>
          <cell r="B689" t="str">
            <v>Montgomery</v>
          </cell>
          <cell r="C689">
            <v>4922</v>
          </cell>
          <cell r="D689" t="str">
            <v>Dayton Power &amp; Light Co</v>
          </cell>
          <cell r="E689">
            <v>2848</v>
          </cell>
          <cell r="F689" t="str">
            <v>O H Hutchings</v>
          </cell>
          <cell r="G689">
            <v>22</v>
          </cell>
          <cell r="H689" t="str">
            <v>6</v>
          </cell>
          <cell r="I689">
            <v>69</v>
          </cell>
          <cell r="J689">
            <v>63</v>
          </cell>
          <cell r="K689">
            <v>64</v>
          </cell>
          <cell r="M689" t="str">
            <v>ST</v>
          </cell>
          <cell r="N689" t="str">
            <v>BIT</v>
          </cell>
          <cell r="O689" t="str">
            <v>NG</v>
          </cell>
          <cell r="P689">
            <v>8</v>
          </cell>
          <cell r="Q689">
            <v>1953</v>
          </cell>
          <cell r="R689" t="str">
            <v>OP</v>
          </cell>
          <cell r="T689" t="str">
            <v>N</v>
          </cell>
        </row>
        <row r="690">
          <cell r="A690" t="str">
            <v>OH</v>
          </cell>
          <cell r="B690" t="str">
            <v>Adams</v>
          </cell>
          <cell r="C690">
            <v>4922</v>
          </cell>
          <cell r="D690" t="str">
            <v>Dayton Power &amp; Light Co</v>
          </cell>
          <cell r="E690">
            <v>2850</v>
          </cell>
          <cell r="F690" t="str">
            <v>J M Stuart</v>
          </cell>
          <cell r="G690">
            <v>22</v>
          </cell>
          <cell r="H690" t="str">
            <v>1</v>
          </cell>
          <cell r="I690">
            <v>610.20000000000005</v>
          </cell>
          <cell r="J690">
            <v>585</v>
          </cell>
          <cell r="K690">
            <v>585</v>
          </cell>
          <cell r="M690" t="str">
            <v>ST</v>
          </cell>
          <cell r="N690" t="str">
            <v>BIT</v>
          </cell>
          <cell r="P690">
            <v>5</v>
          </cell>
          <cell r="Q690">
            <v>1971</v>
          </cell>
          <cell r="R690" t="str">
            <v>OP</v>
          </cell>
          <cell r="T690" t="str">
            <v>N</v>
          </cell>
        </row>
        <row r="691">
          <cell r="A691" t="str">
            <v>OH</v>
          </cell>
          <cell r="B691" t="str">
            <v>Adams</v>
          </cell>
          <cell r="C691">
            <v>4922</v>
          </cell>
          <cell r="D691" t="str">
            <v>Dayton Power &amp; Light Co</v>
          </cell>
          <cell r="E691">
            <v>2850</v>
          </cell>
          <cell r="F691" t="str">
            <v>J M Stuart</v>
          </cell>
          <cell r="G691">
            <v>22</v>
          </cell>
          <cell r="H691" t="str">
            <v>2</v>
          </cell>
          <cell r="I691">
            <v>610.20000000000005</v>
          </cell>
          <cell r="J691">
            <v>597</v>
          </cell>
          <cell r="K691">
            <v>597</v>
          </cell>
          <cell r="M691" t="str">
            <v>ST</v>
          </cell>
          <cell r="N691" t="str">
            <v>BIT</v>
          </cell>
          <cell r="P691">
            <v>10</v>
          </cell>
          <cell r="Q691">
            <v>1970</v>
          </cell>
          <cell r="R691" t="str">
            <v>OP</v>
          </cell>
          <cell r="T691" t="str">
            <v>N</v>
          </cell>
        </row>
        <row r="692">
          <cell r="A692" t="str">
            <v>OH</v>
          </cell>
          <cell r="B692" t="str">
            <v>Adams</v>
          </cell>
          <cell r="C692">
            <v>4922</v>
          </cell>
          <cell r="D692" t="str">
            <v>Dayton Power &amp; Light Co</v>
          </cell>
          <cell r="E692">
            <v>2850</v>
          </cell>
          <cell r="F692" t="str">
            <v>J M Stuart</v>
          </cell>
          <cell r="G692">
            <v>22</v>
          </cell>
          <cell r="H692" t="str">
            <v>3</v>
          </cell>
          <cell r="I692">
            <v>610.20000000000005</v>
          </cell>
          <cell r="J692">
            <v>597</v>
          </cell>
          <cell r="K692">
            <v>597</v>
          </cell>
          <cell r="M692" t="str">
            <v>ST</v>
          </cell>
          <cell r="N692" t="str">
            <v>BIT</v>
          </cell>
          <cell r="P692">
            <v>5</v>
          </cell>
          <cell r="Q692">
            <v>1972</v>
          </cell>
          <cell r="R692" t="str">
            <v>OP</v>
          </cell>
          <cell r="T692" t="str">
            <v>N</v>
          </cell>
        </row>
        <row r="693">
          <cell r="A693" t="str">
            <v>OH</v>
          </cell>
          <cell r="B693" t="str">
            <v>Adams</v>
          </cell>
          <cell r="C693">
            <v>4922</v>
          </cell>
          <cell r="D693" t="str">
            <v>Dayton Power &amp; Light Co</v>
          </cell>
          <cell r="E693">
            <v>2850</v>
          </cell>
          <cell r="F693" t="str">
            <v>J M Stuart</v>
          </cell>
          <cell r="G693">
            <v>22</v>
          </cell>
          <cell r="H693" t="str">
            <v>4</v>
          </cell>
          <cell r="I693">
            <v>610.20000000000005</v>
          </cell>
          <cell r="J693">
            <v>597</v>
          </cell>
          <cell r="K693">
            <v>597</v>
          </cell>
          <cell r="M693" t="str">
            <v>ST</v>
          </cell>
          <cell r="N693" t="str">
            <v>BIT</v>
          </cell>
          <cell r="P693">
            <v>6</v>
          </cell>
          <cell r="Q693">
            <v>1974</v>
          </cell>
          <cell r="R693" t="str">
            <v>OP</v>
          </cell>
          <cell r="T693" t="str">
            <v>N</v>
          </cell>
        </row>
        <row r="694">
          <cell r="A694" t="str">
            <v>OH</v>
          </cell>
          <cell r="B694" t="str">
            <v>Adams</v>
          </cell>
          <cell r="C694">
            <v>4922</v>
          </cell>
          <cell r="D694" t="str">
            <v>Dayton Power &amp; Light Co</v>
          </cell>
          <cell r="E694">
            <v>6031</v>
          </cell>
          <cell r="F694" t="str">
            <v>Killen Station</v>
          </cell>
          <cell r="G694">
            <v>22</v>
          </cell>
          <cell r="H694" t="str">
            <v>2</v>
          </cell>
          <cell r="I694">
            <v>666.4</v>
          </cell>
          <cell r="J694">
            <v>615</v>
          </cell>
          <cell r="K694">
            <v>615</v>
          </cell>
          <cell r="M694" t="str">
            <v>ST</v>
          </cell>
          <cell r="N694" t="str">
            <v>BIT</v>
          </cell>
          <cell r="P694">
            <v>6</v>
          </cell>
          <cell r="Q694">
            <v>1982</v>
          </cell>
          <cell r="R694" t="str">
            <v>OP</v>
          </cell>
          <cell r="T694" t="str">
            <v>N</v>
          </cell>
        </row>
        <row r="695">
          <cell r="A695" t="str">
            <v>OH</v>
          </cell>
          <cell r="B695" t="str">
            <v>Tuscarawas</v>
          </cell>
          <cell r="C695">
            <v>5336</v>
          </cell>
          <cell r="D695" t="str">
            <v>Dover City of</v>
          </cell>
          <cell r="E695">
            <v>2914</v>
          </cell>
          <cell r="F695" t="str">
            <v>Dover</v>
          </cell>
          <cell r="G695">
            <v>22</v>
          </cell>
          <cell r="H695" t="str">
            <v>2</v>
          </cell>
          <cell r="I695">
            <v>4</v>
          </cell>
          <cell r="J695">
            <v>4</v>
          </cell>
          <cell r="K695">
            <v>4</v>
          </cell>
          <cell r="M695" t="str">
            <v>ST</v>
          </cell>
          <cell r="N695" t="str">
            <v>BIT</v>
          </cell>
          <cell r="P695">
            <v>1</v>
          </cell>
          <cell r="Q695">
            <v>1944</v>
          </cell>
          <cell r="R695" t="str">
            <v>SB</v>
          </cell>
          <cell r="S695">
            <v>0</v>
          </cell>
          <cell r="T695" t="str">
            <v>N</v>
          </cell>
        </row>
        <row r="696">
          <cell r="A696" t="str">
            <v>OH</v>
          </cell>
          <cell r="B696" t="str">
            <v>Tuscarawas</v>
          </cell>
          <cell r="C696">
            <v>5336</v>
          </cell>
          <cell r="D696" t="str">
            <v>Dover City of</v>
          </cell>
          <cell r="E696">
            <v>2914</v>
          </cell>
          <cell r="F696" t="str">
            <v>Dover</v>
          </cell>
          <cell r="G696">
            <v>22</v>
          </cell>
          <cell r="H696" t="str">
            <v>3</v>
          </cell>
          <cell r="I696">
            <v>8</v>
          </cell>
          <cell r="J696">
            <v>8</v>
          </cell>
          <cell r="K696">
            <v>8</v>
          </cell>
          <cell r="M696" t="str">
            <v>ST</v>
          </cell>
          <cell r="N696" t="str">
            <v>BIT</v>
          </cell>
          <cell r="P696">
            <v>1</v>
          </cell>
          <cell r="Q696">
            <v>1954</v>
          </cell>
          <cell r="R696" t="str">
            <v>SB</v>
          </cell>
          <cell r="S696">
            <v>0</v>
          </cell>
          <cell r="T696" t="str">
            <v>N</v>
          </cell>
        </row>
        <row r="697">
          <cell r="A697" t="str">
            <v>OH</v>
          </cell>
          <cell r="B697" t="str">
            <v>Tuscarawas</v>
          </cell>
          <cell r="C697">
            <v>5336</v>
          </cell>
          <cell r="D697" t="str">
            <v>Dover City of</v>
          </cell>
          <cell r="E697">
            <v>2914</v>
          </cell>
          <cell r="F697" t="str">
            <v>Dover</v>
          </cell>
          <cell r="G697">
            <v>22</v>
          </cell>
          <cell r="H697" t="str">
            <v>4</v>
          </cell>
          <cell r="I697">
            <v>19.5</v>
          </cell>
          <cell r="J697">
            <v>15.2</v>
          </cell>
          <cell r="K697">
            <v>15.2</v>
          </cell>
          <cell r="M697" t="str">
            <v>ST</v>
          </cell>
          <cell r="N697" t="str">
            <v>BIT</v>
          </cell>
          <cell r="O697" t="str">
            <v>NG</v>
          </cell>
          <cell r="P697">
            <v>6</v>
          </cell>
          <cell r="Q697">
            <v>1968</v>
          </cell>
          <cell r="R697" t="str">
            <v>OP</v>
          </cell>
          <cell r="S697">
            <v>0</v>
          </cell>
          <cell r="T697" t="str">
            <v>N</v>
          </cell>
        </row>
        <row r="698">
          <cell r="A698" t="str">
            <v>OH</v>
          </cell>
          <cell r="B698" t="str">
            <v>Lake</v>
          </cell>
          <cell r="C698">
            <v>6526</v>
          </cell>
          <cell r="D698" t="str">
            <v>FirstEnergy Generation Corp</v>
          </cell>
          <cell r="E698">
            <v>2837</v>
          </cell>
          <cell r="F698" t="str">
            <v>Eastlake</v>
          </cell>
          <cell r="G698">
            <v>22</v>
          </cell>
          <cell r="H698" t="str">
            <v>5</v>
          </cell>
          <cell r="I698">
            <v>680</v>
          </cell>
          <cell r="J698">
            <v>597</v>
          </cell>
          <cell r="K698">
            <v>597</v>
          </cell>
          <cell r="M698" t="str">
            <v>ST</v>
          </cell>
          <cell r="N698" t="str">
            <v>BIT</v>
          </cell>
          <cell r="O698" t="str">
            <v>SUB</v>
          </cell>
          <cell r="P698">
            <v>9</v>
          </cell>
          <cell r="Q698">
            <v>1972</v>
          </cell>
          <cell r="R698" t="str">
            <v>OP</v>
          </cell>
          <cell r="S698">
            <v>0</v>
          </cell>
          <cell r="T698" t="str">
            <v>Y</v>
          </cell>
        </row>
        <row r="699">
          <cell r="A699" t="str">
            <v>OH</v>
          </cell>
          <cell r="B699" t="str">
            <v>Belmont</v>
          </cell>
          <cell r="C699">
            <v>6526</v>
          </cell>
          <cell r="D699" t="str">
            <v>FirstEnergy Generation Corp</v>
          </cell>
          <cell r="E699">
            <v>2864</v>
          </cell>
          <cell r="F699" t="str">
            <v>R E Burger</v>
          </cell>
          <cell r="G699">
            <v>22</v>
          </cell>
          <cell r="H699" t="str">
            <v>1</v>
          </cell>
          <cell r="I699">
            <v>62.5</v>
          </cell>
          <cell r="J699">
            <v>56</v>
          </cell>
          <cell r="K699">
            <v>56</v>
          </cell>
          <cell r="M699" t="str">
            <v>ST</v>
          </cell>
          <cell r="N699" t="str">
            <v>BIT</v>
          </cell>
          <cell r="O699" t="str">
            <v>SUB</v>
          </cell>
          <cell r="P699">
            <v>1</v>
          </cell>
          <cell r="Q699">
            <v>1944</v>
          </cell>
          <cell r="R699" t="str">
            <v>OS</v>
          </cell>
          <cell r="T699" t="str">
            <v>N</v>
          </cell>
        </row>
        <row r="700">
          <cell r="A700" t="str">
            <v>OH</v>
          </cell>
          <cell r="B700" t="str">
            <v>Belmont</v>
          </cell>
          <cell r="C700">
            <v>6526</v>
          </cell>
          <cell r="D700" t="str">
            <v>FirstEnergy Generation Corp</v>
          </cell>
          <cell r="E700">
            <v>2864</v>
          </cell>
          <cell r="F700" t="str">
            <v>R E Burger</v>
          </cell>
          <cell r="G700">
            <v>22</v>
          </cell>
          <cell r="H700" t="str">
            <v>2</v>
          </cell>
          <cell r="I700">
            <v>62.5</v>
          </cell>
          <cell r="J700">
            <v>56</v>
          </cell>
          <cell r="K700">
            <v>56</v>
          </cell>
          <cell r="M700" t="str">
            <v>ST</v>
          </cell>
          <cell r="N700" t="str">
            <v>BIT</v>
          </cell>
          <cell r="O700" t="str">
            <v>SUB</v>
          </cell>
          <cell r="P700">
            <v>1</v>
          </cell>
          <cell r="Q700">
            <v>1947</v>
          </cell>
          <cell r="R700" t="str">
            <v>OS</v>
          </cell>
          <cell r="T700" t="str">
            <v>N</v>
          </cell>
        </row>
        <row r="701">
          <cell r="A701" t="str">
            <v>OH</v>
          </cell>
          <cell r="B701" t="str">
            <v>Belmont</v>
          </cell>
          <cell r="C701">
            <v>6526</v>
          </cell>
          <cell r="D701" t="str">
            <v>FirstEnergy Generation Corp</v>
          </cell>
          <cell r="E701">
            <v>2864</v>
          </cell>
          <cell r="F701" t="str">
            <v>R E Burger</v>
          </cell>
          <cell r="G701">
            <v>22</v>
          </cell>
          <cell r="H701" t="str">
            <v>3</v>
          </cell>
          <cell r="I701">
            <v>103.4</v>
          </cell>
          <cell r="J701">
            <v>94</v>
          </cell>
          <cell r="K701">
            <v>94</v>
          </cell>
          <cell r="M701" t="str">
            <v>ST</v>
          </cell>
          <cell r="N701" t="str">
            <v>BIT</v>
          </cell>
          <cell r="P701">
            <v>3</v>
          </cell>
          <cell r="Q701">
            <v>1950</v>
          </cell>
          <cell r="R701" t="str">
            <v>OP</v>
          </cell>
          <cell r="S701">
            <v>0</v>
          </cell>
          <cell r="T701" t="str">
            <v>Y</v>
          </cell>
        </row>
        <row r="702">
          <cell r="A702" t="str">
            <v>OH</v>
          </cell>
          <cell r="B702" t="str">
            <v>Belmont</v>
          </cell>
          <cell r="C702">
            <v>6526</v>
          </cell>
          <cell r="D702" t="str">
            <v>FirstEnergy Generation Corp</v>
          </cell>
          <cell r="E702">
            <v>2864</v>
          </cell>
          <cell r="F702" t="str">
            <v>R E Burger</v>
          </cell>
          <cell r="G702">
            <v>22</v>
          </cell>
          <cell r="H702" t="str">
            <v>4</v>
          </cell>
          <cell r="I702">
            <v>156.19999999999999</v>
          </cell>
          <cell r="J702">
            <v>156</v>
          </cell>
          <cell r="K702">
            <v>156</v>
          </cell>
          <cell r="M702" t="str">
            <v>ST</v>
          </cell>
          <cell r="N702" t="str">
            <v>BIT</v>
          </cell>
          <cell r="O702" t="str">
            <v>SUB</v>
          </cell>
          <cell r="P702">
            <v>3</v>
          </cell>
          <cell r="Q702">
            <v>1955</v>
          </cell>
          <cell r="R702" t="str">
            <v>OP</v>
          </cell>
          <cell r="S702">
            <v>0</v>
          </cell>
          <cell r="T702" t="str">
            <v>Y</v>
          </cell>
        </row>
        <row r="703">
          <cell r="A703" t="str">
            <v>OH</v>
          </cell>
          <cell r="B703" t="str">
            <v>Belmont</v>
          </cell>
          <cell r="C703">
            <v>6526</v>
          </cell>
          <cell r="D703" t="str">
            <v>FirstEnergy Generation Corp</v>
          </cell>
          <cell r="E703">
            <v>2864</v>
          </cell>
          <cell r="F703" t="str">
            <v>R E Burger</v>
          </cell>
          <cell r="G703">
            <v>22</v>
          </cell>
          <cell r="H703" t="str">
            <v>5</v>
          </cell>
          <cell r="I703">
            <v>156.19999999999999</v>
          </cell>
          <cell r="J703">
            <v>156</v>
          </cell>
          <cell r="K703">
            <v>156</v>
          </cell>
          <cell r="M703" t="str">
            <v>ST</v>
          </cell>
          <cell r="N703" t="str">
            <v>BIT</v>
          </cell>
          <cell r="O703" t="str">
            <v>SUB</v>
          </cell>
          <cell r="P703">
            <v>6</v>
          </cell>
          <cell r="Q703">
            <v>1955</v>
          </cell>
          <cell r="R703" t="str">
            <v>OP</v>
          </cell>
          <cell r="S703">
            <v>0</v>
          </cell>
          <cell r="T703" t="str">
            <v>Y</v>
          </cell>
        </row>
        <row r="704">
          <cell r="A704" t="str">
            <v>OH</v>
          </cell>
          <cell r="B704" t="str">
            <v>Jefferson</v>
          </cell>
          <cell r="C704">
            <v>6526</v>
          </cell>
          <cell r="D704" t="str">
            <v>FirstEnergy Generation Corp</v>
          </cell>
          <cell r="E704">
            <v>2866</v>
          </cell>
          <cell r="F704" t="str">
            <v>W H Sammis</v>
          </cell>
          <cell r="G704">
            <v>22</v>
          </cell>
          <cell r="H704" t="str">
            <v>1</v>
          </cell>
          <cell r="I704">
            <v>190.4</v>
          </cell>
          <cell r="J704">
            <v>180</v>
          </cell>
          <cell r="K704">
            <v>180</v>
          </cell>
          <cell r="M704" t="str">
            <v>ST</v>
          </cell>
          <cell r="N704" t="str">
            <v>BIT</v>
          </cell>
          <cell r="P704">
            <v>8</v>
          </cell>
          <cell r="Q704">
            <v>1959</v>
          </cell>
          <cell r="R704" t="str">
            <v>OP</v>
          </cell>
          <cell r="S704">
            <v>0</v>
          </cell>
          <cell r="T704" t="str">
            <v>Y</v>
          </cell>
        </row>
        <row r="705">
          <cell r="A705" t="str">
            <v>OH</v>
          </cell>
          <cell r="B705" t="str">
            <v>Jefferson</v>
          </cell>
          <cell r="C705">
            <v>6526</v>
          </cell>
          <cell r="D705" t="str">
            <v>FirstEnergy Generation Corp</v>
          </cell>
          <cell r="E705">
            <v>2866</v>
          </cell>
          <cell r="F705" t="str">
            <v>W H Sammis</v>
          </cell>
          <cell r="G705">
            <v>22</v>
          </cell>
          <cell r="H705" t="str">
            <v>2</v>
          </cell>
          <cell r="I705">
            <v>190.4</v>
          </cell>
          <cell r="J705">
            <v>180</v>
          </cell>
          <cell r="K705">
            <v>180</v>
          </cell>
          <cell r="M705" t="str">
            <v>ST</v>
          </cell>
          <cell r="N705" t="str">
            <v>BIT</v>
          </cell>
          <cell r="P705">
            <v>7</v>
          </cell>
          <cell r="Q705">
            <v>1960</v>
          </cell>
          <cell r="R705" t="str">
            <v>OP</v>
          </cell>
          <cell r="S705">
            <v>0</v>
          </cell>
          <cell r="T705" t="str">
            <v>Y</v>
          </cell>
        </row>
        <row r="706">
          <cell r="A706" t="str">
            <v>OH</v>
          </cell>
          <cell r="B706" t="str">
            <v>Jefferson</v>
          </cell>
          <cell r="C706">
            <v>6526</v>
          </cell>
          <cell r="D706" t="str">
            <v>FirstEnergy Generation Corp</v>
          </cell>
          <cell r="E706">
            <v>2866</v>
          </cell>
          <cell r="F706" t="str">
            <v>W H Sammis</v>
          </cell>
          <cell r="G706">
            <v>22</v>
          </cell>
          <cell r="H706" t="str">
            <v>3</v>
          </cell>
          <cell r="I706">
            <v>190.4</v>
          </cell>
          <cell r="J706">
            <v>180</v>
          </cell>
          <cell r="K706">
            <v>180</v>
          </cell>
          <cell r="M706" t="str">
            <v>ST</v>
          </cell>
          <cell r="N706" t="str">
            <v>BIT</v>
          </cell>
          <cell r="O706" t="str">
            <v>SUB</v>
          </cell>
          <cell r="P706">
            <v>7</v>
          </cell>
          <cell r="Q706">
            <v>1961</v>
          </cell>
          <cell r="R706" t="str">
            <v>OP</v>
          </cell>
          <cell r="S706">
            <v>0</v>
          </cell>
          <cell r="T706" t="str">
            <v>Y</v>
          </cell>
        </row>
        <row r="707">
          <cell r="A707" t="str">
            <v>OH</v>
          </cell>
          <cell r="B707" t="str">
            <v>Jefferson</v>
          </cell>
          <cell r="C707">
            <v>6526</v>
          </cell>
          <cell r="D707" t="str">
            <v>FirstEnergy Generation Corp</v>
          </cell>
          <cell r="E707">
            <v>2866</v>
          </cell>
          <cell r="F707" t="str">
            <v>W H Sammis</v>
          </cell>
          <cell r="G707">
            <v>22</v>
          </cell>
          <cell r="H707" t="str">
            <v>4</v>
          </cell>
          <cell r="I707">
            <v>190.4</v>
          </cell>
          <cell r="J707">
            <v>180</v>
          </cell>
          <cell r="K707">
            <v>180</v>
          </cell>
          <cell r="M707" t="str">
            <v>ST</v>
          </cell>
          <cell r="N707" t="str">
            <v>BIT</v>
          </cell>
          <cell r="O707" t="str">
            <v>SUB</v>
          </cell>
          <cell r="P707">
            <v>11</v>
          </cell>
          <cell r="Q707">
            <v>1962</v>
          </cell>
          <cell r="R707" t="str">
            <v>OP</v>
          </cell>
          <cell r="S707">
            <v>0</v>
          </cell>
          <cell r="T707" t="str">
            <v>Y</v>
          </cell>
        </row>
        <row r="708">
          <cell r="A708" t="str">
            <v>OH</v>
          </cell>
          <cell r="B708" t="str">
            <v>Jefferson</v>
          </cell>
          <cell r="C708">
            <v>6526</v>
          </cell>
          <cell r="D708" t="str">
            <v>FirstEnergy Generation Corp</v>
          </cell>
          <cell r="E708">
            <v>2866</v>
          </cell>
          <cell r="F708" t="str">
            <v>W H Sammis</v>
          </cell>
          <cell r="G708">
            <v>22</v>
          </cell>
          <cell r="H708" t="str">
            <v>5</v>
          </cell>
          <cell r="I708">
            <v>334</v>
          </cell>
          <cell r="J708">
            <v>300</v>
          </cell>
          <cell r="K708">
            <v>300</v>
          </cell>
          <cell r="M708" t="str">
            <v>ST</v>
          </cell>
          <cell r="N708" t="str">
            <v>BIT</v>
          </cell>
          <cell r="O708" t="str">
            <v>SUB</v>
          </cell>
          <cell r="P708">
            <v>12</v>
          </cell>
          <cell r="Q708">
            <v>1967</v>
          </cell>
          <cell r="R708" t="str">
            <v>OP</v>
          </cell>
          <cell r="S708">
            <v>0</v>
          </cell>
          <cell r="T708" t="str">
            <v>Y</v>
          </cell>
        </row>
        <row r="709">
          <cell r="A709" t="str">
            <v>OH</v>
          </cell>
          <cell r="B709" t="str">
            <v>Jefferson</v>
          </cell>
          <cell r="C709">
            <v>6526</v>
          </cell>
          <cell r="D709" t="str">
            <v>FirstEnergy Generation Corp</v>
          </cell>
          <cell r="E709">
            <v>2866</v>
          </cell>
          <cell r="F709" t="str">
            <v>W H Sammis</v>
          </cell>
          <cell r="G709">
            <v>22</v>
          </cell>
          <cell r="H709" t="str">
            <v>6</v>
          </cell>
          <cell r="I709">
            <v>680</v>
          </cell>
          <cell r="J709">
            <v>600</v>
          </cell>
          <cell r="K709">
            <v>600</v>
          </cell>
          <cell r="M709" t="str">
            <v>ST</v>
          </cell>
          <cell r="N709" t="str">
            <v>BIT</v>
          </cell>
          <cell r="O709" t="str">
            <v>SUB</v>
          </cell>
          <cell r="P709">
            <v>4</v>
          </cell>
          <cell r="Q709">
            <v>1969</v>
          </cell>
          <cell r="R709" t="str">
            <v>OP</v>
          </cell>
          <cell r="S709">
            <v>0</v>
          </cell>
          <cell r="T709" t="str">
            <v>Y</v>
          </cell>
        </row>
        <row r="710">
          <cell r="A710" t="str">
            <v>OH</v>
          </cell>
          <cell r="B710" t="str">
            <v>Jefferson</v>
          </cell>
          <cell r="C710">
            <v>6526</v>
          </cell>
          <cell r="D710" t="str">
            <v>FirstEnergy Generation Corp</v>
          </cell>
          <cell r="E710">
            <v>2866</v>
          </cell>
          <cell r="F710" t="str">
            <v>W H Sammis</v>
          </cell>
          <cell r="G710">
            <v>22</v>
          </cell>
          <cell r="H710" t="str">
            <v>7</v>
          </cell>
          <cell r="I710">
            <v>680</v>
          </cell>
          <cell r="J710">
            <v>600</v>
          </cell>
          <cell r="K710">
            <v>600</v>
          </cell>
          <cell r="M710" t="str">
            <v>ST</v>
          </cell>
          <cell r="N710" t="str">
            <v>BIT</v>
          </cell>
          <cell r="O710" t="str">
            <v>SUB</v>
          </cell>
          <cell r="P710">
            <v>9</v>
          </cell>
          <cell r="Q710">
            <v>1971</v>
          </cell>
          <cell r="R710" t="str">
            <v>OP</v>
          </cell>
          <cell r="S710">
            <v>0</v>
          </cell>
          <cell r="T710" t="str">
            <v>Y</v>
          </cell>
        </row>
        <row r="711">
          <cell r="A711" t="str">
            <v>OH</v>
          </cell>
          <cell r="B711" t="str">
            <v>Summit</v>
          </cell>
          <cell r="C711">
            <v>7392</v>
          </cell>
          <cell r="D711" t="str">
            <v>Goodyear Tire &amp; Rubber Co</v>
          </cell>
          <cell r="E711">
            <v>10114</v>
          </cell>
          <cell r="F711" t="str">
            <v>Goodyear Power Plant</v>
          </cell>
          <cell r="G711">
            <v>326</v>
          </cell>
          <cell r="H711" t="str">
            <v>T-1</v>
          </cell>
          <cell r="I711">
            <v>7.5</v>
          </cell>
          <cell r="J711">
            <v>5</v>
          </cell>
          <cell r="K711">
            <v>7</v>
          </cell>
          <cell r="M711" t="str">
            <v>ST</v>
          </cell>
          <cell r="N711" t="str">
            <v>BIT</v>
          </cell>
          <cell r="O711" t="str">
            <v>DFO</v>
          </cell>
          <cell r="P711">
            <v>10</v>
          </cell>
          <cell r="Q711">
            <v>1975</v>
          </cell>
          <cell r="R711" t="str">
            <v>SB</v>
          </cell>
          <cell r="T711" t="str">
            <v>Y</v>
          </cell>
        </row>
        <row r="712">
          <cell r="A712" t="str">
            <v>OH</v>
          </cell>
          <cell r="B712" t="str">
            <v>Summit</v>
          </cell>
          <cell r="C712">
            <v>7392</v>
          </cell>
          <cell r="D712" t="str">
            <v>Goodyear Tire &amp; Rubber Co</v>
          </cell>
          <cell r="E712">
            <v>10114</v>
          </cell>
          <cell r="F712" t="str">
            <v>Goodyear Power Plant</v>
          </cell>
          <cell r="G712">
            <v>326</v>
          </cell>
          <cell r="H712" t="str">
            <v>T-2</v>
          </cell>
          <cell r="I712">
            <v>12.5</v>
          </cell>
          <cell r="J712">
            <v>10</v>
          </cell>
          <cell r="K712">
            <v>11</v>
          </cell>
          <cell r="M712" t="str">
            <v>ST</v>
          </cell>
          <cell r="N712" t="str">
            <v>BIT</v>
          </cell>
          <cell r="O712" t="str">
            <v>DFO</v>
          </cell>
          <cell r="P712">
            <v>4</v>
          </cell>
          <cell r="Q712">
            <v>1977</v>
          </cell>
          <cell r="R712" t="str">
            <v>OP</v>
          </cell>
          <cell r="T712" t="str">
            <v>Y</v>
          </cell>
        </row>
        <row r="713">
          <cell r="A713" t="str">
            <v>OH</v>
          </cell>
          <cell r="B713" t="str">
            <v>Summit</v>
          </cell>
          <cell r="C713">
            <v>7392</v>
          </cell>
          <cell r="D713" t="str">
            <v>Goodyear Tire &amp; Rubber Co</v>
          </cell>
          <cell r="E713">
            <v>10114</v>
          </cell>
          <cell r="F713" t="str">
            <v>Goodyear Power Plant</v>
          </cell>
          <cell r="G713">
            <v>326</v>
          </cell>
          <cell r="H713" t="str">
            <v>T-3</v>
          </cell>
          <cell r="I713">
            <v>7.5</v>
          </cell>
          <cell r="J713">
            <v>6</v>
          </cell>
          <cell r="K713">
            <v>6</v>
          </cell>
          <cell r="M713" t="str">
            <v>ST</v>
          </cell>
          <cell r="N713" t="str">
            <v>BIT</v>
          </cell>
          <cell r="O713" t="str">
            <v>DFO</v>
          </cell>
          <cell r="P713">
            <v>5</v>
          </cell>
          <cell r="Q713">
            <v>1984</v>
          </cell>
          <cell r="R713" t="str">
            <v>OP</v>
          </cell>
          <cell r="T713" t="str">
            <v>Y</v>
          </cell>
        </row>
        <row r="714">
          <cell r="A714" t="str">
            <v>OH</v>
          </cell>
          <cell r="B714" t="str">
            <v>Summit</v>
          </cell>
          <cell r="C714">
            <v>7392</v>
          </cell>
          <cell r="D714" t="str">
            <v>Goodyear Tire &amp; Rubber Co</v>
          </cell>
          <cell r="E714">
            <v>10114</v>
          </cell>
          <cell r="F714" t="str">
            <v>Goodyear Power Plant</v>
          </cell>
          <cell r="G714">
            <v>326</v>
          </cell>
          <cell r="H714" t="str">
            <v>T-4</v>
          </cell>
          <cell r="I714">
            <v>12.5</v>
          </cell>
          <cell r="J714">
            <v>12</v>
          </cell>
          <cell r="K714">
            <v>12</v>
          </cell>
          <cell r="M714" t="str">
            <v>ST</v>
          </cell>
          <cell r="N714" t="str">
            <v>BIT</v>
          </cell>
          <cell r="O714" t="str">
            <v>DFO</v>
          </cell>
          <cell r="P714">
            <v>2</v>
          </cell>
          <cell r="Q714">
            <v>1953</v>
          </cell>
          <cell r="R714" t="str">
            <v>OP</v>
          </cell>
          <cell r="T714" t="str">
            <v>Y</v>
          </cell>
        </row>
        <row r="715">
          <cell r="A715" t="str">
            <v>OH</v>
          </cell>
          <cell r="B715" t="str">
            <v>Butler</v>
          </cell>
          <cell r="C715">
            <v>7977</v>
          </cell>
          <cell r="D715" t="str">
            <v>Hamilton City of</v>
          </cell>
          <cell r="E715">
            <v>2917</v>
          </cell>
          <cell r="F715" t="str">
            <v>Hamilton</v>
          </cell>
          <cell r="G715">
            <v>22</v>
          </cell>
          <cell r="H715" t="str">
            <v>8</v>
          </cell>
          <cell r="I715">
            <v>25</v>
          </cell>
          <cell r="J715">
            <v>25</v>
          </cell>
          <cell r="K715">
            <v>25</v>
          </cell>
          <cell r="M715" t="str">
            <v>ST</v>
          </cell>
          <cell r="N715" t="str">
            <v>BIT</v>
          </cell>
          <cell r="O715" t="str">
            <v>NG</v>
          </cell>
          <cell r="P715">
            <v>6</v>
          </cell>
          <cell r="Q715">
            <v>1965</v>
          </cell>
          <cell r="R715" t="str">
            <v>OP</v>
          </cell>
          <cell r="S715">
            <v>0</v>
          </cell>
          <cell r="T715" t="str">
            <v>N</v>
          </cell>
        </row>
        <row r="716">
          <cell r="A716" t="str">
            <v>OH</v>
          </cell>
          <cell r="B716" t="str">
            <v>Butler</v>
          </cell>
          <cell r="C716">
            <v>7977</v>
          </cell>
          <cell r="D716" t="str">
            <v>Hamilton City of</v>
          </cell>
          <cell r="E716">
            <v>2917</v>
          </cell>
          <cell r="F716" t="str">
            <v>Hamilton</v>
          </cell>
          <cell r="G716">
            <v>22</v>
          </cell>
          <cell r="H716" t="str">
            <v>9</v>
          </cell>
          <cell r="I716">
            <v>50.6</v>
          </cell>
          <cell r="J716">
            <v>51</v>
          </cell>
          <cell r="K716">
            <v>50</v>
          </cell>
          <cell r="M716" t="str">
            <v>ST</v>
          </cell>
          <cell r="N716" t="str">
            <v>BIT</v>
          </cell>
          <cell r="O716" t="str">
            <v>NG</v>
          </cell>
          <cell r="P716">
            <v>10</v>
          </cell>
          <cell r="Q716">
            <v>1975</v>
          </cell>
          <cell r="R716" t="str">
            <v>OP</v>
          </cell>
          <cell r="S716">
            <v>0</v>
          </cell>
          <cell r="T716" t="str">
            <v>N</v>
          </cell>
        </row>
        <row r="717">
          <cell r="A717" t="str">
            <v>OH</v>
          </cell>
          <cell r="B717" t="str">
            <v>Wayne</v>
          </cell>
          <cell r="C717">
            <v>12986</v>
          </cell>
          <cell r="D717" t="str">
            <v>Morton Salt Co-Morton Intl Inc</v>
          </cell>
          <cell r="E717">
            <v>54335</v>
          </cell>
          <cell r="F717" t="str">
            <v>Morton Salt Rittman</v>
          </cell>
          <cell r="G717">
            <v>325</v>
          </cell>
          <cell r="H717" t="str">
            <v>GEN1</v>
          </cell>
          <cell r="I717">
            <v>1.5</v>
          </cell>
          <cell r="J717">
            <v>1.5</v>
          </cell>
          <cell r="K717">
            <v>1.5</v>
          </cell>
          <cell r="M717" t="str">
            <v>ST</v>
          </cell>
          <cell r="N717" t="str">
            <v>BIT</v>
          </cell>
          <cell r="O717" t="str">
            <v>NG</v>
          </cell>
          <cell r="P717">
            <v>10</v>
          </cell>
          <cell r="Q717">
            <v>1978</v>
          </cell>
          <cell r="R717" t="str">
            <v>OP</v>
          </cell>
          <cell r="S717">
            <v>0</v>
          </cell>
          <cell r="T717" t="str">
            <v>Y</v>
          </cell>
        </row>
        <row r="718">
          <cell r="A718" t="str">
            <v>OH</v>
          </cell>
          <cell r="B718" t="str">
            <v>Washington</v>
          </cell>
          <cell r="C718">
            <v>14006</v>
          </cell>
          <cell r="D718" t="str">
            <v>Ohio Power Co</v>
          </cell>
          <cell r="E718">
            <v>2872</v>
          </cell>
          <cell r="F718" t="str">
            <v>Muskingum River</v>
          </cell>
          <cell r="G718">
            <v>22</v>
          </cell>
          <cell r="H718" t="str">
            <v>1</v>
          </cell>
          <cell r="I718">
            <v>219.6</v>
          </cell>
          <cell r="J718">
            <v>190</v>
          </cell>
          <cell r="K718">
            <v>205</v>
          </cell>
          <cell r="M718" t="str">
            <v>ST</v>
          </cell>
          <cell r="N718" t="str">
            <v>BIT</v>
          </cell>
          <cell r="P718">
            <v>12</v>
          </cell>
          <cell r="Q718">
            <v>1953</v>
          </cell>
          <cell r="R718" t="str">
            <v>OP</v>
          </cell>
          <cell r="S718">
            <v>0</v>
          </cell>
          <cell r="T718" t="str">
            <v>N</v>
          </cell>
        </row>
        <row r="719">
          <cell r="A719" t="str">
            <v>OH</v>
          </cell>
          <cell r="B719" t="str">
            <v>Washington</v>
          </cell>
          <cell r="C719">
            <v>14006</v>
          </cell>
          <cell r="D719" t="str">
            <v>Ohio Power Co</v>
          </cell>
          <cell r="E719">
            <v>2872</v>
          </cell>
          <cell r="F719" t="str">
            <v>Muskingum River</v>
          </cell>
          <cell r="G719">
            <v>22</v>
          </cell>
          <cell r="H719" t="str">
            <v>2</v>
          </cell>
          <cell r="I719">
            <v>219.6</v>
          </cell>
          <cell r="J719">
            <v>190</v>
          </cell>
          <cell r="K719">
            <v>205</v>
          </cell>
          <cell r="M719" t="str">
            <v>ST</v>
          </cell>
          <cell r="N719" t="str">
            <v>BIT</v>
          </cell>
          <cell r="P719">
            <v>6</v>
          </cell>
          <cell r="Q719">
            <v>1954</v>
          </cell>
          <cell r="R719" t="str">
            <v>OP</v>
          </cell>
          <cell r="S719">
            <v>0</v>
          </cell>
          <cell r="T719" t="str">
            <v>N</v>
          </cell>
        </row>
        <row r="720">
          <cell r="A720" t="str">
            <v>OH</v>
          </cell>
          <cell r="B720" t="str">
            <v>Washington</v>
          </cell>
          <cell r="C720">
            <v>14006</v>
          </cell>
          <cell r="D720" t="str">
            <v>Ohio Power Co</v>
          </cell>
          <cell r="E720">
            <v>2872</v>
          </cell>
          <cell r="F720" t="str">
            <v>Muskingum River</v>
          </cell>
          <cell r="G720">
            <v>22</v>
          </cell>
          <cell r="H720" t="str">
            <v>3</v>
          </cell>
          <cell r="I720">
            <v>237.5</v>
          </cell>
          <cell r="J720">
            <v>205</v>
          </cell>
          <cell r="K720">
            <v>215</v>
          </cell>
          <cell r="M720" t="str">
            <v>ST</v>
          </cell>
          <cell r="N720" t="str">
            <v>BIT</v>
          </cell>
          <cell r="P720">
            <v>12</v>
          </cell>
          <cell r="Q720">
            <v>1957</v>
          </cell>
          <cell r="R720" t="str">
            <v>OP</v>
          </cell>
          <cell r="S720">
            <v>0</v>
          </cell>
          <cell r="T720" t="str">
            <v>N</v>
          </cell>
        </row>
        <row r="721">
          <cell r="A721" t="str">
            <v>OH</v>
          </cell>
          <cell r="B721" t="str">
            <v>Washington</v>
          </cell>
          <cell r="C721">
            <v>14006</v>
          </cell>
          <cell r="D721" t="str">
            <v>Ohio Power Co</v>
          </cell>
          <cell r="E721">
            <v>2872</v>
          </cell>
          <cell r="F721" t="str">
            <v>Muskingum River</v>
          </cell>
          <cell r="G721">
            <v>22</v>
          </cell>
          <cell r="H721" t="str">
            <v>4</v>
          </cell>
          <cell r="I721">
            <v>237.5</v>
          </cell>
          <cell r="J721">
            <v>205</v>
          </cell>
          <cell r="K721">
            <v>215</v>
          </cell>
          <cell r="M721" t="str">
            <v>ST</v>
          </cell>
          <cell r="N721" t="str">
            <v>BIT</v>
          </cell>
          <cell r="P721">
            <v>5</v>
          </cell>
          <cell r="Q721">
            <v>1958</v>
          </cell>
          <cell r="R721" t="str">
            <v>OP</v>
          </cell>
          <cell r="S721">
            <v>0</v>
          </cell>
          <cell r="T721" t="str">
            <v>N</v>
          </cell>
        </row>
        <row r="722">
          <cell r="A722" t="str">
            <v>OH</v>
          </cell>
          <cell r="B722" t="str">
            <v>Washington</v>
          </cell>
          <cell r="C722">
            <v>14006</v>
          </cell>
          <cell r="D722" t="str">
            <v>Ohio Power Co</v>
          </cell>
          <cell r="E722">
            <v>2872</v>
          </cell>
          <cell r="F722" t="str">
            <v>Muskingum River</v>
          </cell>
          <cell r="G722">
            <v>22</v>
          </cell>
          <cell r="H722" t="str">
            <v>5</v>
          </cell>
          <cell r="I722">
            <v>615.20000000000005</v>
          </cell>
          <cell r="J722">
            <v>585</v>
          </cell>
          <cell r="K722">
            <v>585</v>
          </cell>
          <cell r="M722" t="str">
            <v>ST</v>
          </cell>
          <cell r="N722" t="str">
            <v>BIT</v>
          </cell>
          <cell r="P722">
            <v>10</v>
          </cell>
          <cell r="Q722">
            <v>1968</v>
          </cell>
          <cell r="R722" t="str">
            <v>OP</v>
          </cell>
          <cell r="S722">
            <v>0</v>
          </cell>
          <cell r="T722" t="str">
            <v>N</v>
          </cell>
        </row>
        <row r="723">
          <cell r="A723" t="str">
            <v>OH</v>
          </cell>
          <cell r="B723" t="str">
            <v>Gallia</v>
          </cell>
          <cell r="C723">
            <v>14006</v>
          </cell>
          <cell r="D723" t="str">
            <v>Ohio Power Co</v>
          </cell>
          <cell r="E723">
            <v>8102</v>
          </cell>
          <cell r="F723" t="str">
            <v>General James M Gavin</v>
          </cell>
          <cell r="G723">
            <v>22</v>
          </cell>
          <cell r="H723" t="str">
            <v>1</v>
          </cell>
          <cell r="I723">
            <v>1300</v>
          </cell>
          <cell r="J723">
            <v>1300</v>
          </cell>
          <cell r="K723">
            <v>1300</v>
          </cell>
          <cell r="M723" t="str">
            <v>ST</v>
          </cell>
          <cell r="N723" t="str">
            <v>BIT</v>
          </cell>
          <cell r="P723">
            <v>10</v>
          </cell>
          <cell r="Q723">
            <v>1974</v>
          </cell>
          <cell r="R723" t="str">
            <v>OP</v>
          </cell>
          <cell r="S723">
            <v>0</v>
          </cell>
          <cell r="T723" t="str">
            <v>N</v>
          </cell>
        </row>
        <row r="724">
          <cell r="A724" t="str">
            <v>OH</v>
          </cell>
          <cell r="B724" t="str">
            <v>Gallia</v>
          </cell>
          <cell r="C724">
            <v>14006</v>
          </cell>
          <cell r="D724" t="str">
            <v>Ohio Power Co</v>
          </cell>
          <cell r="E724">
            <v>8102</v>
          </cell>
          <cell r="F724" t="str">
            <v>General James M Gavin</v>
          </cell>
          <cell r="G724">
            <v>22</v>
          </cell>
          <cell r="H724" t="str">
            <v>2</v>
          </cell>
          <cell r="I724">
            <v>1300</v>
          </cell>
          <cell r="J724">
            <v>1300</v>
          </cell>
          <cell r="K724">
            <v>1300</v>
          </cell>
          <cell r="M724" t="str">
            <v>ST</v>
          </cell>
          <cell r="N724" t="str">
            <v>BIT</v>
          </cell>
          <cell r="P724">
            <v>7</v>
          </cell>
          <cell r="Q724">
            <v>1975</v>
          </cell>
          <cell r="R724" t="str">
            <v>OP</v>
          </cell>
          <cell r="S724">
            <v>0</v>
          </cell>
          <cell r="T724" t="str">
            <v>N</v>
          </cell>
        </row>
        <row r="725">
          <cell r="A725" t="str">
            <v>OH</v>
          </cell>
          <cell r="B725" t="str">
            <v>Gallia</v>
          </cell>
          <cell r="C725">
            <v>14015</v>
          </cell>
          <cell r="D725" t="str">
            <v>Ohio Valley Electric Corp</v>
          </cell>
          <cell r="E725">
            <v>2876</v>
          </cell>
          <cell r="F725" t="str">
            <v>Kyger Creek</v>
          </cell>
          <cell r="G725">
            <v>22</v>
          </cell>
          <cell r="H725" t="str">
            <v>1</v>
          </cell>
          <cell r="I725">
            <v>217.2</v>
          </cell>
          <cell r="J725">
            <v>198.5</v>
          </cell>
          <cell r="K725">
            <v>205</v>
          </cell>
          <cell r="M725" t="str">
            <v>ST</v>
          </cell>
          <cell r="N725" t="str">
            <v>BIT</v>
          </cell>
          <cell r="O725" t="str">
            <v>SUB</v>
          </cell>
          <cell r="P725">
            <v>2</v>
          </cell>
          <cell r="Q725">
            <v>1955</v>
          </cell>
          <cell r="R725" t="str">
            <v>OP</v>
          </cell>
          <cell r="S725">
            <v>0</v>
          </cell>
          <cell r="T725" t="str">
            <v>N</v>
          </cell>
        </row>
        <row r="726">
          <cell r="A726" t="str">
            <v>OH</v>
          </cell>
          <cell r="B726" t="str">
            <v>Gallia</v>
          </cell>
          <cell r="C726">
            <v>14015</v>
          </cell>
          <cell r="D726" t="str">
            <v>Ohio Valley Electric Corp</v>
          </cell>
          <cell r="E726">
            <v>2876</v>
          </cell>
          <cell r="F726" t="str">
            <v>Kyger Creek</v>
          </cell>
          <cell r="G726">
            <v>22</v>
          </cell>
          <cell r="H726" t="str">
            <v>2</v>
          </cell>
          <cell r="I726">
            <v>217.2</v>
          </cell>
          <cell r="J726">
            <v>196.8</v>
          </cell>
          <cell r="K726">
            <v>204.5</v>
          </cell>
          <cell r="M726" t="str">
            <v>ST</v>
          </cell>
          <cell r="N726" t="str">
            <v>BIT</v>
          </cell>
          <cell r="O726" t="str">
            <v>SUB</v>
          </cell>
          <cell r="P726">
            <v>6</v>
          </cell>
          <cell r="Q726">
            <v>1955</v>
          </cell>
          <cell r="R726" t="str">
            <v>OP</v>
          </cell>
          <cell r="S726">
            <v>0</v>
          </cell>
          <cell r="T726" t="str">
            <v>N</v>
          </cell>
        </row>
        <row r="727">
          <cell r="A727" t="str">
            <v>OH</v>
          </cell>
          <cell r="B727" t="str">
            <v>Gallia</v>
          </cell>
          <cell r="C727">
            <v>14015</v>
          </cell>
          <cell r="D727" t="str">
            <v>Ohio Valley Electric Corp</v>
          </cell>
          <cell r="E727">
            <v>2876</v>
          </cell>
          <cell r="F727" t="str">
            <v>Kyger Creek</v>
          </cell>
          <cell r="G727">
            <v>22</v>
          </cell>
          <cell r="H727" t="str">
            <v>3</v>
          </cell>
          <cell r="I727">
            <v>217.2</v>
          </cell>
          <cell r="J727">
            <v>196.8</v>
          </cell>
          <cell r="K727">
            <v>204.5</v>
          </cell>
          <cell r="M727" t="str">
            <v>ST</v>
          </cell>
          <cell r="N727" t="str">
            <v>BIT</v>
          </cell>
          <cell r="O727" t="str">
            <v>SUB</v>
          </cell>
          <cell r="P727">
            <v>9</v>
          </cell>
          <cell r="Q727">
            <v>1955</v>
          </cell>
          <cell r="R727" t="str">
            <v>OP</v>
          </cell>
          <cell r="S727">
            <v>0</v>
          </cell>
          <cell r="T727" t="str">
            <v>N</v>
          </cell>
        </row>
        <row r="728">
          <cell r="A728" t="str">
            <v>OH</v>
          </cell>
          <cell r="B728" t="str">
            <v>Gallia</v>
          </cell>
          <cell r="C728">
            <v>14015</v>
          </cell>
          <cell r="D728" t="str">
            <v>Ohio Valley Electric Corp</v>
          </cell>
          <cell r="E728">
            <v>2876</v>
          </cell>
          <cell r="F728" t="str">
            <v>Kyger Creek</v>
          </cell>
          <cell r="G728">
            <v>22</v>
          </cell>
          <cell r="H728" t="str">
            <v>4</v>
          </cell>
          <cell r="I728">
            <v>217.2</v>
          </cell>
          <cell r="J728">
            <v>196.8</v>
          </cell>
          <cell r="K728">
            <v>204.5</v>
          </cell>
          <cell r="M728" t="str">
            <v>ST</v>
          </cell>
          <cell r="N728" t="str">
            <v>BIT</v>
          </cell>
          <cell r="O728" t="str">
            <v>SUB</v>
          </cell>
          <cell r="P728">
            <v>11</v>
          </cell>
          <cell r="Q728">
            <v>1955</v>
          </cell>
          <cell r="R728" t="str">
            <v>OP</v>
          </cell>
          <cell r="S728">
            <v>0</v>
          </cell>
          <cell r="T728" t="str">
            <v>N</v>
          </cell>
        </row>
        <row r="729">
          <cell r="A729" t="str">
            <v>OH</v>
          </cell>
          <cell r="B729" t="str">
            <v>Gallia</v>
          </cell>
          <cell r="C729">
            <v>14015</v>
          </cell>
          <cell r="D729" t="str">
            <v>Ohio Valley Electric Corp</v>
          </cell>
          <cell r="E729">
            <v>2876</v>
          </cell>
          <cell r="F729" t="str">
            <v>Kyger Creek</v>
          </cell>
          <cell r="G729">
            <v>22</v>
          </cell>
          <cell r="H729" t="str">
            <v>5</v>
          </cell>
          <cell r="I729">
            <v>217.2</v>
          </cell>
          <cell r="J729">
            <v>196.8</v>
          </cell>
          <cell r="K729">
            <v>204.5</v>
          </cell>
          <cell r="M729" t="str">
            <v>ST</v>
          </cell>
          <cell r="N729" t="str">
            <v>BIT</v>
          </cell>
          <cell r="O729" t="str">
            <v>SUB</v>
          </cell>
          <cell r="P729">
            <v>12</v>
          </cell>
          <cell r="Q729">
            <v>1955</v>
          </cell>
          <cell r="R729" t="str">
            <v>OP</v>
          </cell>
          <cell r="S729">
            <v>0</v>
          </cell>
          <cell r="T729" t="str">
            <v>N</v>
          </cell>
        </row>
        <row r="730">
          <cell r="A730" t="str">
            <v>OH</v>
          </cell>
          <cell r="B730" t="str">
            <v>Athens</v>
          </cell>
          <cell r="C730">
            <v>14060</v>
          </cell>
          <cell r="D730" t="str">
            <v>Ohio University</v>
          </cell>
          <cell r="E730">
            <v>54923</v>
          </cell>
          <cell r="F730" t="str">
            <v>Ohio University Facilities Management</v>
          </cell>
          <cell r="G730">
            <v>611</v>
          </cell>
          <cell r="H730" t="str">
            <v>OUG1</v>
          </cell>
          <cell r="I730">
            <v>1</v>
          </cell>
          <cell r="J730">
            <v>0.94</v>
          </cell>
          <cell r="K730">
            <v>0.94</v>
          </cell>
          <cell r="M730" t="str">
            <v>ST</v>
          </cell>
          <cell r="N730" t="str">
            <v>BIT</v>
          </cell>
          <cell r="O730" t="str">
            <v>NG</v>
          </cell>
          <cell r="P730">
            <v>9</v>
          </cell>
          <cell r="Q730">
            <v>1994</v>
          </cell>
          <cell r="R730" t="str">
            <v>SB</v>
          </cell>
          <cell r="S730">
            <v>0</v>
          </cell>
          <cell r="T730" t="str">
            <v>Y</v>
          </cell>
        </row>
        <row r="731">
          <cell r="A731" t="str">
            <v>OH</v>
          </cell>
          <cell r="B731" t="str">
            <v>Wayne</v>
          </cell>
          <cell r="C731">
            <v>14194</v>
          </cell>
          <cell r="D731" t="str">
            <v>Orrville City of</v>
          </cell>
          <cell r="E731">
            <v>2935</v>
          </cell>
          <cell r="F731" t="str">
            <v>Orrville</v>
          </cell>
          <cell r="G731">
            <v>22</v>
          </cell>
          <cell r="H731" t="str">
            <v>7</v>
          </cell>
          <cell r="I731">
            <v>5</v>
          </cell>
          <cell r="J731">
            <v>5</v>
          </cell>
          <cell r="K731">
            <v>5</v>
          </cell>
          <cell r="M731" t="str">
            <v>ST</v>
          </cell>
          <cell r="N731" t="str">
            <v>BIT</v>
          </cell>
          <cell r="P731">
            <v>1</v>
          </cell>
          <cell r="Q731">
            <v>1949</v>
          </cell>
          <cell r="R731" t="str">
            <v>OS</v>
          </cell>
          <cell r="S731">
            <v>0</v>
          </cell>
          <cell r="T731" t="str">
            <v>N</v>
          </cell>
        </row>
        <row r="732">
          <cell r="A732" t="str">
            <v>OH</v>
          </cell>
          <cell r="B732" t="str">
            <v>Wayne</v>
          </cell>
          <cell r="C732">
            <v>14194</v>
          </cell>
          <cell r="D732" t="str">
            <v>Orrville City of</v>
          </cell>
          <cell r="E732">
            <v>2935</v>
          </cell>
          <cell r="F732" t="str">
            <v>Orrville</v>
          </cell>
          <cell r="G732">
            <v>22</v>
          </cell>
          <cell r="H732" t="str">
            <v>8</v>
          </cell>
          <cell r="I732">
            <v>7.5</v>
          </cell>
          <cell r="J732">
            <v>7.5</v>
          </cell>
          <cell r="K732">
            <v>7.5</v>
          </cell>
          <cell r="M732" t="str">
            <v>ST</v>
          </cell>
          <cell r="N732" t="str">
            <v>BIT</v>
          </cell>
          <cell r="P732">
            <v>1</v>
          </cell>
          <cell r="Q732">
            <v>1955</v>
          </cell>
          <cell r="R732" t="str">
            <v>OS</v>
          </cell>
          <cell r="S732">
            <v>0</v>
          </cell>
          <cell r="T732" t="str">
            <v>N</v>
          </cell>
        </row>
        <row r="733">
          <cell r="A733" t="str">
            <v>OH</v>
          </cell>
          <cell r="B733" t="str">
            <v>Wayne</v>
          </cell>
          <cell r="C733">
            <v>14194</v>
          </cell>
          <cell r="D733" t="str">
            <v>Orrville City of</v>
          </cell>
          <cell r="E733">
            <v>2935</v>
          </cell>
          <cell r="F733" t="str">
            <v>Orrville</v>
          </cell>
          <cell r="G733">
            <v>22</v>
          </cell>
          <cell r="H733" t="str">
            <v>9</v>
          </cell>
          <cell r="I733">
            <v>22</v>
          </cell>
          <cell r="J733">
            <v>20</v>
          </cell>
          <cell r="K733">
            <v>20</v>
          </cell>
          <cell r="M733" t="str">
            <v>ST</v>
          </cell>
          <cell r="N733" t="str">
            <v>BIT</v>
          </cell>
          <cell r="P733">
            <v>1</v>
          </cell>
          <cell r="Q733">
            <v>1961</v>
          </cell>
          <cell r="R733" t="str">
            <v>OP</v>
          </cell>
          <cell r="S733">
            <v>0</v>
          </cell>
          <cell r="T733" t="str">
            <v>N</v>
          </cell>
        </row>
        <row r="734">
          <cell r="A734" t="str">
            <v>OH</v>
          </cell>
          <cell r="B734" t="str">
            <v>Wayne</v>
          </cell>
          <cell r="C734">
            <v>14194</v>
          </cell>
          <cell r="D734" t="str">
            <v>Orrville City of</v>
          </cell>
          <cell r="E734">
            <v>2935</v>
          </cell>
          <cell r="F734" t="str">
            <v>Orrville</v>
          </cell>
          <cell r="G734">
            <v>22</v>
          </cell>
          <cell r="H734" t="str">
            <v>10</v>
          </cell>
          <cell r="I734">
            <v>25</v>
          </cell>
          <cell r="J734">
            <v>21</v>
          </cell>
          <cell r="K734">
            <v>21</v>
          </cell>
          <cell r="M734" t="str">
            <v>ST</v>
          </cell>
          <cell r="N734" t="str">
            <v>BIT</v>
          </cell>
          <cell r="O734" t="str">
            <v>NG</v>
          </cell>
          <cell r="P734">
            <v>1</v>
          </cell>
          <cell r="Q734">
            <v>1971</v>
          </cell>
          <cell r="R734" t="str">
            <v>OP</v>
          </cell>
          <cell r="S734">
            <v>0</v>
          </cell>
          <cell r="T734" t="str">
            <v>N</v>
          </cell>
        </row>
        <row r="735">
          <cell r="A735" t="str">
            <v>OH</v>
          </cell>
          <cell r="B735" t="str">
            <v>Wayne</v>
          </cell>
          <cell r="C735">
            <v>14194</v>
          </cell>
          <cell r="D735" t="str">
            <v>Orrville City of</v>
          </cell>
          <cell r="E735">
            <v>2935</v>
          </cell>
          <cell r="F735" t="str">
            <v>Orrville</v>
          </cell>
          <cell r="G735">
            <v>22</v>
          </cell>
          <cell r="H735" t="str">
            <v>11</v>
          </cell>
          <cell r="I735">
            <v>25</v>
          </cell>
          <cell r="J735">
            <v>23</v>
          </cell>
          <cell r="K735">
            <v>23</v>
          </cell>
          <cell r="M735" t="str">
            <v>ST</v>
          </cell>
          <cell r="N735" t="str">
            <v>BIT</v>
          </cell>
          <cell r="O735" t="str">
            <v>NG</v>
          </cell>
          <cell r="P735">
            <v>1</v>
          </cell>
          <cell r="Q735">
            <v>1971</v>
          </cell>
          <cell r="R735" t="str">
            <v>OP</v>
          </cell>
          <cell r="S735">
            <v>0</v>
          </cell>
          <cell r="T735" t="str">
            <v>N</v>
          </cell>
        </row>
        <row r="736">
          <cell r="A736" t="str">
            <v>OH</v>
          </cell>
          <cell r="B736" t="str">
            <v>Lorain</v>
          </cell>
          <cell r="C736">
            <v>14207</v>
          </cell>
          <cell r="D736" t="str">
            <v>Orion Power Holdings Inc</v>
          </cell>
          <cell r="E736">
            <v>2836</v>
          </cell>
          <cell r="F736" t="str">
            <v>Avon Lake</v>
          </cell>
          <cell r="G736">
            <v>22</v>
          </cell>
          <cell r="H736" t="str">
            <v>7</v>
          </cell>
          <cell r="I736">
            <v>86</v>
          </cell>
          <cell r="J736">
            <v>96</v>
          </cell>
          <cell r="K736">
            <v>96</v>
          </cell>
          <cell r="M736" t="str">
            <v>ST</v>
          </cell>
          <cell r="N736" t="str">
            <v>BIT</v>
          </cell>
          <cell r="P736">
            <v>1</v>
          </cell>
          <cell r="Q736">
            <v>1949</v>
          </cell>
          <cell r="R736" t="str">
            <v>OP</v>
          </cell>
          <cell r="T736" t="str">
            <v>Y</v>
          </cell>
        </row>
        <row r="737">
          <cell r="A737" t="str">
            <v>OH</v>
          </cell>
          <cell r="B737" t="str">
            <v>Lorain</v>
          </cell>
          <cell r="C737">
            <v>14207</v>
          </cell>
          <cell r="D737" t="str">
            <v>Orion Power Holdings Inc</v>
          </cell>
          <cell r="E737">
            <v>2836</v>
          </cell>
          <cell r="F737" t="str">
            <v>Avon Lake</v>
          </cell>
          <cell r="G737">
            <v>22</v>
          </cell>
          <cell r="H737" t="str">
            <v>9</v>
          </cell>
          <cell r="I737">
            <v>680</v>
          </cell>
          <cell r="J737">
            <v>625</v>
          </cell>
          <cell r="K737">
            <v>625</v>
          </cell>
          <cell r="M737" t="str">
            <v>ST</v>
          </cell>
          <cell r="N737" t="str">
            <v>BIT</v>
          </cell>
          <cell r="P737">
            <v>1</v>
          </cell>
          <cell r="Q737">
            <v>1970</v>
          </cell>
          <cell r="R737" t="str">
            <v>OP</v>
          </cell>
          <cell r="T737" t="str">
            <v>Y</v>
          </cell>
        </row>
        <row r="738">
          <cell r="A738" t="str">
            <v>OH</v>
          </cell>
          <cell r="B738" t="str">
            <v>Trumbull</v>
          </cell>
          <cell r="C738">
            <v>14207</v>
          </cell>
          <cell r="D738" t="str">
            <v>Orion Power Holdings Inc</v>
          </cell>
          <cell r="E738">
            <v>2861</v>
          </cell>
          <cell r="F738" t="str">
            <v>Niles</v>
          </cell>
          <cell r="G738">
            <v>22</v>
          </cell>
          <cell r="H738" t="str">
            <v>1</v>
          </cell>
          <cell r="I738">
            <v>132.80000000000001</v>
          </cell>
          <cell r="J738">
            <v>108</v>
          </cell>
          <cell r="K738">
            <v>108</v>
          </cell>
          <cell r="M738" t="str">
            <v>ST</v>
          </cell>
          <cell r="N738" t="str">
            <v>BIT</v>
          </cell>
          <cell r="P738">
            <v>1</v>
          </cell>
          <cell r="Q738">
            <v>1954</v>
          </cell>
          <cell r="R738" t="str">
            <v>OP</v>
          </cell>
          <cell r="T738" t="str">
            <v>Y</v>
          </cell>
        </row>
        <row r="739">
          <cell r="A739" t="str">
            <v>OH</v>
          </cell>
          <cell r="B739" t="str">
            <v>Trumbull</v>
          </cell>
          <cell r="C739">
            <v>14207</v>
          </cell>
          <cell r="D739" t="str">
            <v>Orion Power Holdings Inc</v>
          </cell>
          <cell r="E739">
            <v>2861</v>
          </cell>
          <cell r="F739" t="str">
            <v>Niles</v>
          </cell>
          <cell r="G739">
            <v>22</v>
          </cell>
          <cell r="H739" t="str">
            <v>2</v>
          </cell>
          <cell r="I739">
            <v>132.80000000000001</v>
          </cell>
          <cell r="J739">
            <v>108</v>
          </cell>
          <cell r="K739">
            <v>108</v>
          </cell>
          <cell r="M739" t="str">
            <v>ST</v>
          </cell>
          <cell r="N739" t="str">
            <v>BIT</v>
          </cell>
          <cell r="P739">
            <v>1</v>
          </cell>
          <cell r="Q739">
            <v>1954</v>
          </cell>
          <cell r="R739" t="str">
            <v>OP</v>
          </cell>
          <cell r="T739" t="str">
            <v>Y</v>
          </cell>
        </row>
        <row r="740">
          <cell r="A740" t="str">
            <v>OH</v>
          </cell>
          <cell r="B740" t="str">
            <v>Lake</v>
          </cell>
          <cell r="C740">
            <v>14381</v>
          </cell>
          <cell r="D740" t="str">
            <v>Painesville City of</v>
          </cell>
          <cell r="E740">
            <v>2936</v>
          </cell>
          <cell r="F740" t="str">
            <v>Painesville</v>
          </cell>
          <cell r="G740">
            <v>22</v>
          </cell>
          <cell r="H740" t="str">
            <v>3</v>
          </cell>
          <cell r="I740">
            <v>7.5</v>
          </cell>
          <cell r="J740">
            <v>7.5</v>
          </cell>
          <cell r="K740">
            <v>7.5</v>
          </cell>
          <cell r="M740" t="str">
            <v>ST</v>
          </cell>
          <cell r="N740" t="str">
            <v>BIT</v>
          </cell>
          <cell r="O740" t="str">
            <v>DFO</v>
          </cell>
          <cell r="P740">
            <v>1</v>
          </cell>
          <cell r="Q740">
            <v>1953</v>
          </cell>
          <cell r="R740" t="str">
            <v>SB</v>
          </cell>
          <cell r="T740" t="str">
            <v>N</v>
          </cell>
        </row>
        <row r="741">
          <cell r="A741" t="str">
            <v>OH</v>
          </cell>
          <cell r="B741" t="str">
            <v>Lake</v>
          </cell>
          <cell r="C741">
            <v>14381</v>
          </cell>
          <cell r="D741" t="str">
            <v>Painesville City of</v>
          </cell>
          <cell r="E741">
            <v>2936</v>
          </cell>
          <cell r="F741" t="str">
            <v>Painesville</v>
          </cell>
          <cell r="G741">
            <v>22</v>
          </cell>
          <cell r="H741" t="str">
            <v>5</v>
          </cell>
          <cell r="I741">
            <v>16.5</v>
          </cell>
          <cell r="J741">
            <v>16.5</v>
          </cell>
          <cell r="K741">
            <v>16.5</v>
          </cell>
          <cell r="M741" t="str">
            <v>ST</v>
          </cell>
          <cell r="N741" t="str">
            <v>BIT</v>
          </cell>
          <cell r="O741" t="str">
            <v>DFO</v>
          </cell>
          <cell r="P741">
            <v>1</v>
          </cell>
          <cell r="Q741">
            <v>1965</v>
          </cell>
          <cell r="R741" t="str">
            <v>OP</v>
          </cell>
          <cell r="T741" t="str">
            <v>N</v>
          </cell>
        </row>
        <row r="742">
          <cell r="A742" t="str">
            <v>OH</v>
          </cell>
          <cell r="B742" t="str">
            <v>Lake</v>
          </cell>
          <cell r="C742">
            <v>14381</v>
          </cell>
          <cell r="D742" t="str">
            <v>Painesville City of</v>
          </cell>
          <cell r="E742">
            <v>2936</v>
          </cell>
          <cell r="F742" t="str">
            <v>Painesville</v>
          </cell>
          <cell r="G742">
            <v>22</v>
          </cell>
          <cell r="H742" t="str">
            <v>7</v>
          </cell>
          <cell r="I742">
            <v>22</v>
          </cell>
          <cell r="J742">
            <v>22</v>
          </cell>
          <cell r="K742">
            <v>22</v>
          </cell>
          <cell r="M742" t="str">
            <v>ST</v>
          </cell>
          <cell r="N742" t="str">
            <v>BIT</v>
          </cell>
          <cell r="O742" t="str">
            <v>DFO</v>
          </cell>
          <cell r="P742">
            <v>2</v>
          </cell>
          <cell r="Q742">
            <v>1990</v>
          </cell>
          <cell r="R742" t="str">
            <v>OP</v>
          </cell>
          <cell r="T742" t="str">
            <v>N</v>
          </cell>
        </row>
        <row r="743">
          <cell r="A743" t="str">
            <v>OH</v>
          </cell>
          <cell r="B743" t="str">
            <v>Lake</v>
          </cell>
          <cell r="C743">
            <v>14381</v>
          </cell>
          <cell r="D743" t="str">
            <v>Painesville City of</v>
          </cell>
          <cell r="E743">
            <v>2936</v>
          </cell>
          <cell r="F743" t="str">
            <v>Painesville</v>
          </cell>
          <cell r="G743">
            <v>22</v>
          </cell>
          <cell r="H743" t="str">
            <v>ST2</v>
          </cell>
          <cell r="I743">
            <v>7.5</v>
          </cell>
          <cell r="J743">
            <v>7.5</v>
          </cell>
          <cell r="K743">
            <v>7.5</v>
          </cell>
          <cell r="M743" t="str">
            <v>ST</v>
          </cell>
          <cell r="N743" t="str">
            <v>BIT</v>
          </cell>
          <cell r="O743" t="str">
            <v>NG</v>
          </cell>
          <cell r="P743">
            <v>1</v>
          </cell>
          <cell r="Q743">
            <v>1949</v>
          </cell>
          <cell r="R743" t="str">
            <v>SB</v>
          </cell>
          <cell r="T743" t="str">
            <v>N</v>
          </cell>
        </row>
        <row r="744">
          <cell r="A744" t="str">
            <v>OH</v>
          </cell>
          <cell r="B744" t="str">
            <v>Miami</v>
          </cell>
          <cell r="C744">
            <v>15095</v>
          </cell>
          <cell r="D744" t="str">
            <v>Piqua City of</v>
          </cell>
          <cell r="E744">
            <v>2937</v>
          </cell>
          <cell r="F744" t="str">
            <v>Piqua</v>
          </cell>
          <cell r="G744">
            <v>22</v>
          </cell>
          <cell r="H744" t="str">
            <v>3</v>
          </cell>
          <cell r="I744">
            <v>4</v>
          </cell>
          <cell r="J744">
            <v>4</v>
          </cell>
          <cell r="K744">
            <v>4</v>
          </cell>
          <cell r="M744" t="str">
            <v>ST</v>
          </cell>
          <cell r="N744" t="str">
            <v>BIT</v>
          </cell>
          <cell r="O744" t="str">
            <v>DFO</v>
          </cell>
          <cell r="P744">
            <v>1</v>
          </cell>
          <cell r="Q744">
            <v>1940</v>
          </cell>
          <cell r="R744" t="str">
            <v>SB</v>
          </cell>
          <cell r="T744" t="str">
            <v>N</v>
          </cell>
        </row>
        <row r="745">
          <cell r="A745" t="str">
            <v>OH</v>
          </cell>
          <cell r="B745" t="str">
            <v>Miami</v>
          </cell>
          <cell r="C745">
            <v>15095</v>
          </cell>
          <cell r="D745" t="str">
            <v>Piqua City of</v>
          </cell>
          <cell r="E745">
            <v>2937</v>
          </cell>
          <cell r="F745" t="str">
            <v>Piqua</v>
          </cell>
          <cell r="G745">
            <v>22</v>
          </cell>
          <cell r="H745" t="str">
            <v>4</v>
          </cell>
          <cell r="I745">
            <v>7.5</v>
          </cell>
          <cell r="J745">
            <v>7.5</v>
          </cell>
          <cell r="K745">
            <v>7.5</v>
          </cell>
          <cell r="M745" t="str">
            <v>ST</v>
          </cell>
          <cell r="N745" t="str">
            <v>BIT</v>
          </cell>
          <cell r="O745" t="str">
            <v>DFO</v>
          </cell>
          <cell r="P745">
            <v>1</v>
          </cell>
          <cell r="Q745">
            <v>1947</v>
          </cell>
          <cell r="R745" t="str">
            <v>SB</v>
          </cell>
          <cell r="T745" t="str">
            <v>N</v>
          </cell>
        </row>
        <row r="746">
          <cell r="A746" t="str">
            <v>OH</v>
          </cell>
          <cell r="B746" t="str">
            <v>Miami</v>
          </cell>
          <cell r="C746">
            <v>15095</v>
          </cell>
          <cell r="D746" t="str">
            <v>Piqua City of</v>
          </cell>
          <cell r="E746">
            <v>2937</v>
          </cell>
          <cell r="F746" t="str">
            <v>Piqua</v>
          </cell>
          <cell r="G746">
            <v>22</v>
          </cell>
          <cell r="H746" t="str">
            <v>6</v>
          </cell>
          <cell r="I746">
            <v>12.5</v>
          </cell>
          <cell r="J746">
            <v>12.5</v>
          </cell>
          <cell r="K746">
            <v>12.5</v>
          </cell>
          <cell r="M746" t="str">
            <v>ST</v>
          </cell>
          <cell r="N746" t="str">
            <v>BIT</v>
          </cell>
          <cell r="O746" t="str">
            <v>DFO</v>
          </cell>
          <cell r="P746">
            <v>1</v>
          </cell>
          <cell r="Q746">
            <v>1951</v>
          </cell>
          <cell r="R746" t="str">
            <v>SB</v>
          </cell>
          <cell r="T746" t="str">
            <v>N</v>
          </cell>
        </row>
        <row r="747">
          <cell r="A747" t="str">
            <v>OH</v>
          </cell>
          <cell r="B747" t="str">
            <v>Miami</v>
          </cell>
          <cell r="C747">
            <v>15095</v>
          </cell>
          <cell r="D747" t="str">
            <v>Piqua City of</v>
          </cell>
          <cell r="E747">
            <v>2937</v>
          </cell>
          <cell r="F747" t="str">
            <v>Piqua</v>
          </cell>
          <cell r="G747">
            <v>22</v>
          </cell>
          <cell r="H747" t="str">
            <v>7</v>
          </cell>
          <cell r="I747">
            <v>20</v>
          </cell>
          <cell r="J747">
            <v>20</v>
          </cell>
          <cell r="K747">
            <v>20</v>
          </cell>
          <cell r="M747" t="str">
            <v>ST</v>
          </cell>
          <cell r="N747" t="str">
            <v>BIT</v>
          </cell>
          <cell r="O747" t="str">
            <v>DFO</v>
          </cell>
          <cell r="P747">
            <v>1</v>
          </cell>
          <cell r="Q747">
            <v>1961</v>
          </cell>
          <cell r="R747" t="str">
            <v>SB</v>
          </cell>
          <cell r="T747" t="str">
            <v>N</v>
          </cell>
        </row>
        <row r="748">
          <cell r="A748" t="str">
            <v>OH</v>
          </cell>
          <cell r="B748" t="str">
            <v>Miami</v>
          </cell>
          <cell r="C748">
            <v>15095</v>
          </cell>
          <cell r="D748" t="str">
            <v>Piqua City of</v>
          </cell>
          <cell r="E748">
            <v>2937</v>
          </cell>
          <cell r="F748" t="str">
            <v>Piqua</v>
          </cell>
          <cell r="G748">
            <v>22</v>
          </cell>
          <cell r="H748" t="str">
            <v>10</v>
          </cell>
          <cell r="I748">
            <v>0.8</v>
          </cell>
          <cell r="J748">
            <v>0.8</v>
          </cell>
          <cell r="K748">
            <v>0.8</v>
          </cell>
          <cell r="M748" t="str">
            <v>ST</v>
          </cell>
          <cell r="N748" t="str">
            <v>BIT</v>
          </cell>
          <cell r="O748" t="str">
            <v>DFO</v>
          </cell>
          <cell r="P748">
            <v>12</v>
          </cell>
          <cell r="Q748">
            <v>1987</v>
          </cell>
          <cell r="R748" t="str">
            <v>SB</v>
          </cell>
          <cell r="T748" t="str">
            <v>N</v>
          </cell>
        </row>
        <row r="749">
          <cell r="A749" t="str">
            <v>OH</v>
          </cell>
          <cell r="B749" t="str">
            <v>Hamilton</v>
          </cell>
          <cell r="C749">
            <v>15400</v>
          </cell>
          <cell r="D749" t="str">
            <v>Procter &amp; Gamble Co</v>
          </cell>
          <cell r="E749">
            <v>50456</v>
          </cell>
          <cell r="F749" t="str">
            <v>Procter &amp; Gamble Cincinnati Plant</v>
          </cell>
          <cell r="G749">
            <v>339</v>
          </cell>
          <cell r="H749" t="str">
            <v>GEN1</v>
          </cell>
          <cell r="I749">
            <v>12.5</v>
          </cell>
          <cell r="J749">
            <v>11.71</v>
          </cell>
          <cell r="K749">
            <v>11.75</v>
          </cell>
          <cell r="M749" t="str">
            <v>ST</v>
          </cell>
          <cell r="N749" t="str">
            <v>BIT</v>
          </cell>
          <cell r="O749" t="str">
            <v>NG</v>
          </cell>
          <cell r="P749">
            <v>11</v>
          </cell>
          <cell r="Q749">
            <v>1965</v>
          </cell>
          <cell r="R749" t="str">
            <v>OP</v>
          </cell>
          <cell r="T749" t="str">
            <v>Y</v>
          </cell>
        </row>
        <row r="750">
          <cell r="A750" t="str">
            <v>OH</v>
          </cell>
          <cell r="B750" t="str">
            <v>Richland</v>
          </cell>
          <cell r="C750">
            <v>17043</v>
          </cell>
          <cell r="D750" t="str">
            <v>Shelby City of</v>
          </cell>
          <cell r="E750">
            <v>2943</v>
          </cell>
          <cell r="F750" t="str">
            <v>Shelby Municipal Light Plant</v>
          </cell>
          <cell r="G750">
            <v>22</v>
          </cell>
          <cell r="H750" t="str">
            <v>1</v>
          </cell>
          <cell r="I750">
            <v>12.5</v>
          </cell>
          <cell r="J750">
            <v>12</v>
          </cell>
          <cell r="K750">
            <v>12</v>
          </cell>
          <cell r="M750" t="str">
            <v>ST</v>
          </cell>
          <cell r="N750" t="str">
            <v>BIT</v>
          </cell>
          <cell r="O750" t="str">
            <v>NG</v>
          </cell>
          <cell r="P750">
            <v>6</v>
          </cell>
          <cell r="Q750">
            <v>1968</v>
          </cell>
          <cell r="R750" t="str">
            <v>OP</v>
          </cell>
          <cell r="S750">
            <v>0</v>
          </cell>
          <cell r="T750" t="str">
            <v>N</v>
          </cell>
        </row>
        <row r="751">
          <cell r="A751" t="str">
            <v>OH</v>
          </cell>
          <cell r="B751" t="str">
            <v>Richland</v>
          </cell>
          <cell r="C751">
            <v>17043</v>
          </cell>
          <cell r="D751" t="str">
            <v>Shelby City of</v>
          </cell>
          <cell r="E751">
            <v>2943</v>
          </cell>
          <cell r="F751" t="str">
            <v>Shelby Municipal Light Plant</v>
          </cell>
          <cell r="G751">
            <v>22</v>
          </cell>
          <cell r="H751" t="str">
            <v>2</v>
          </cell>
          <cell r="I751">
            <v>12.5</v>
          </cell>
          <cell r="J751">
            <v>12</v>
          </cell>
          <cell r="K751">
            <v>12</v>
          </cell>
          <cell r="M751" t="str">
            <v>ST</v>
          </cell>
          <cell r="N751" t="str">
            <v>BIT</v>
          </cell>
          <cell r="O751" t="str">
            <v>NG</v>
          </cell>
          <cell r="P751">
            <v>5</v>
          </cell>
          <cell r="Q751">
            <v>1973</v>
          </cell>
          <cell r="R751" t="str">
            <v>OP</v>
          </cell>
          <cell r="S751">
            <v>0</v>
          </cell>
          <cell r="T751" t="str">
            <v>N</v>
          </cell>
        </row>
        <row r="752">
          <cell r="A752" t="str">
            <v>OH</v>
          </cell>
          <cell r="B752" t="str">
            <v>Richland</v>
          </cell>
          <cell r="C752">
            <v>17043</v>
          </cell>
          <cell r="D752" t="str">
            <v>Shelby City of</v>
          </cell>
          <cell r="E752">
            <v>2943</v>
          </cell>
          <cell r="F752" t="str">
            <v>Shelby Municipal Light Plant</v>
          </cell>
          <cell r="G752">
            <v>22</v>
          </cell>
          <cell r="H752" t="str">
            <v>3</v>
          </cell>
          <cell r="I752">
            <v>5</v>
          </cell>
          <cell r="J752">
            <v>5</v>
          </cell>
          <cell r="K752">
            <v>5</v>
          </cell>
          <cell r="M752" t="str">
            <v>ST</v>
          </cell>
          <cell r="N752" t="str">
            <v>BIT</v>
          </cell>
          <cell r="O752" t="str">
            <v>NG</v>
          </cell>
          <cell r="P752">
            <v>4</v>
          </cell>
          <cell r="Q752">
            <v>1948</v>
          </cell>
          <cell r="R752" t="str">
            <v>OS</v>
          </cell>
          <cell r="S752">
            <v>0</v>
          </cell>
          <cell r="T752" t="str">
            <v>N</v>
          </cell>
        </row>
        <row r="753">
          <cell r="A753" t="str">
            <v>OH</v>
          </cell>
          <cell r="B753" t="str">
            <v>Richland</v>
          </cell>
          <cell r="C753">
            <v>17043</v>
          </cell>
          <cell r="D753" t="str">
            <v>Shelby City of</v>
          </cell>
          <cell r="E753">
            <v>2943</v>
          </cell>
          <cell r="F753" t="str">
            <v>Shelby Municipal Light Plant</v>
          </cell>
          <cell r="G753">
            <v>22</v>
          </cell>
          <cell r="H753" t="str">
            <v>4</v>
          </cell>
          <cell r="I753">
            <v>7</v>
          </cell>
          <cell r="J753">
            <v>7</v>
          </cell>
          <cell r="K753">
            <v>7</v>
          </cell>
          <cell r="M753" t="str">
            <v>ST</v>
          </cell>
          <cell r="N753" t="str">
            <v>BIT</v>
          </cell>
          <cell r="O753" t="str">
            <v>NG</v>
          </cell>
          <cell r="P753">
            <v>6</v>
          </cell>
          <cell r="Q753">
            <v>1954</v>
          </cell>
          <cell r="R753" t="str">
            <v>OP</v>
          </cell>
          <cell r="S753">
            <v>0</v>
          </cell>
          <cell r="T753" t="str">
            <v>N</v>
          </cell>
        </row>
        <row r="754">
          <cell r="A754" t="str">
            <v>OH</v>
          </cell>
          <cell r="B754" t="str">
            <v>Auglaize</v>
          </cell>
          <cell r="C754">
            <v>17891</v>
          </cell>
          <cell r="D754" t="str">
            <v>St Marys City of</v>
          </cell>
          <cell r="E754">
            <v>2942</v>
          </cell>
          <cell r="F754" t="str">
            <v>St Marys</v>
          </cell>
          <cell r="G754">
            <v>22</v>
          </cell>
          <cell r="H754" t="str">
            <v>5</v>
          </cell>
          <cell r="I754">
            <v>6</v>
          </cell>
          <cell r="J754">
            <v>5.8</v>
          </cell>
          <cell r="K754">
            <v>5.8</v>
          </cell>
          <cell r="M754" t="str">
            <v>ST</v>
          </cell>
          <cell r="N754" t="str">
            <v>BIT</v>
          </cell>
          <cell r="P754">
            <v>1</v>
          </cell>
          <cell r="Q754">
            <v>1957</v>
          </cell>
          <cell r="R754" t="str">
            <v>SB</v>
          </cell>
          <cell r="S754">
            <v>0</v>
          </cell>
          <cell r="T754" t="str">
            <v>N</v>
          </cell>
        </row>
        <row r="755">
          <cell r="A755" t="str">
            <v>OH</v>
          </cell>
          <cell r="B755" t="str">
            <v>Auglaize</v>
          </cell>
          <cell r="C755">
            <v>17891</v>
          </cell>
          <cell r="D755" t="str">
            <v>St Marys City of</v>
          </cell>
          <cell r="E755">
            <v>2942</v>
          </cell>
          <cell r="F755" t="str">
            <v>St Marys</v>
          </cell>
          <cell r="G755">
            <v>22</v>
          </cell>
          <cell r="H755" t="str">
            <v>6</v>
          </cell>
          <cell r="I755">
            <v>10</v>
          </cell>
          <cell r="J755">
            <v>9</v>
          </cell>
          <cell r="K755">
            <v>9</v>
          </cell>
          <cell r="M755" t="str">
            <v>ST</v>
          </cell>
          <cell r="N755" t="str">
            <v>BIT</v>
          </cell>
          <cell r="O755" t="str">
            <v>NG</v>
          </cell>
          <cell r="P755">
            <v>4</v>
          </cell>
          <cell r="Q755">
            <v>1967</v>
          </cell>
          <cell r="R755" t="str">
            <v>OP</v>
          </cell>
          <cell r="S755">
            <v>0</v>
          </cell>
          <cell r="T755" t="str">
            <v>N</v>
          </cell>
        </row>
        <row r="756">
          <cell r="A756" t="str">
            <v>OH</v>
          </cell>
          <cell r="B756" t="str">
            <v>Butler</v>
          </cell>
          <cell r="C756">
            <v>18189</v>
          </cell>
          <cell r="D756" t="str">
            <v>Sun Premium Paper Advisors LLC</v>
          </cell>
          <cell r="E756">
            <v>50247</v>
          </cell>
          <cell r="F756" t="str">
            <v>Smart Papers LLC</v>
          </cell>
          <cell r="G756">
            <v>322122</v>
          </cell>
          <cell r="H756" t="str">
            <v>GEN3</v>
          </cell>
          <cell r="I756">
            <v>6</v>
          </cell>
          <cell r="J756">
            <v>6</v>
          </cell>
          <cell r="K756">
            <v>6</v>
          </cell>
          <cell r="M756" t="str">
            <v>ST</v>
          </cell>
          <cell r="N756" t="str">
            <v>BIT</v>
          </cell>
          <cell r="P756">
            <v>1</v>
          </cell>
          <cell r="Q756">
            <v>1924</v>
          </cell>
          <cell r="R756" t="str">
            <v>OP</v>
          </cell>
          <cell r="T756" t="str">
            <v>Y</v>
          </cell>
        </row>
        <row r="757">
          <cell r="A757" t="str">
            <v>OH</v>
          </cell>
          <cell r="B757" t="str">
            <v>Butler</v>
          </cell>
          <cell r="C757">
            <v>18189</v>
          </cell>
          <cell r="D757" t="str">
            <v>Sun Premium Paper Advisors LLC</v>
          </cell>
          <cell r="E757">
            <v>50247</v>
          </cell>
          <cell r="F757" t="str">
            <v>Smart Papers LLC</v>
          </cell>
          <cell r="G757">
            <v>322122</v>
          </cell>
          <cell r="H757" t="str">
            <v>GEN4</v>
          </cell>
          <cell r="I757">
            <v>1.5</v>
          </cell>
          <cell r="J757">
            <v>1.5</v>
          </cell>
          <cell r="K757">
            <v>1.5</v>
          </cell>
          <cell r="M757" t="str">
            <v>ST</v>
          </cell>
          <cell r="N757" t="str">
            <v>BIT</v>
          </cell>
          <cell r="P757">
            <v>1</v>
          </cell>
          <cell r="Q757">
            <v>1927</v>
          </cell>
          <cell r="R757" t="str">
            <v>SB</v>
          </cell>
          <cell r="T757" t="str">
            <v>Y</v>
          </cell>
        </row>
        <row r="758">
          <cell r="A758" t="str">
            <v>OH</v>
          </cell>
          <cell r="B758" t="str">
            <v>Butler</v>
          </cell>
          <cell r="C758">
            <v>18189</v>
          </cell>
          <cell r="D758" t="str">
            <v>Sun Premium Paper Advisors LLC</v>
          </cell>
          <cell r="E758">
            <v>50247</v>
          </cell>
          <cell r="F758" t="str">
            <v>Smart Papers LLC</v>
          </cell>
          <cell r="G758">
            <v>322122</v>
          </cell>
          <cell r="H758" t="str">
            <v>GEN5</v>
          </cell>
          <cell r="I758">
            <v>7.5</v>
          </cell>
          <cell r="J758">
            <v>7.5</v>
          </cell>
          <cell r="K758">
            <v>7.5</v>
          </cell>
          <cell r="M758" t="str">
            <v>ST</v>
          </cell>
          <cell r="N758" t="str">
            <v>BIT</v>
          </cell>
          <cell r="P758">
            <v>1</v>
          </cell>
          <cell r="Q758">
            <v>1930</v>
          </cell>
          <cell r="R758" t="str">
            <v>OP</v>
          </cell>
          <cell r="T758" t="str">
            <v>Y</v>
          </cell>
        </row>
        <row r="759">
          <cell r="A759" t="str">
            <v>OH</v>
          </cell>
          <cell r="B759" t="str">
            <v>Butler</v>
          </cell>
          <cell r="C759">
            <v>18189</v>
          </cell>
          <cell r="D759" t="str">
            <v>Sun Premium Paper Advisors LLC</v>
          </cell>
          <cell r="E759">
            <v>50247</v>
          </cell>
          <cell r="F759" t="str">
            <v>Smart Papers LLC</v>
          </cell>
          <cell r="G759">
            <v>322122</v>
          </cell>
          <cell r="H759" t="str">
            <v>GEN6</v>
          </cell>
          <cell r="I759">
            <v>10.5</v>
          </cell>
          <cell r="J759">
            <v>10.5</v>
          </cell>
          <cell r="K759">
            <v>10.5</v>
          </cell>
          <cell r="M759" t="str">
            <v>ST</v>
          </cell>
          <cell r="N759" t="str">
            <v>BIT</v>
          </cell>
          <cell r="P759">
            <v>1</v>
          </cell>
          <cell r="Q759">
            <v>1930</v>
          </cell>
          <cell r="R759" t="str">
            <v>OP</v>
          </cell>
          <cell r="T759" t="str">
            <v>Y</v>
          </cell>
        </row>
        <row r="760">
          <cell r="A760" t="str">
            <v>OH</v>
          </cell>
          <cell r="B760" t="str">
            <v>Washington</v>
          </cell>
          <cell r="C760">
            <v>40577</v>
          </cell>
          <cell r="D760" t="str">
            <v>American Mun Power-Ohio Inc</v>
          </cell>
          <cell r="E760">
            <v>7286</v>
          </cell>
          <cell r="F760" t="str">
            <v>Richard Gorsuch</v>
          </cell>
          <cell r="G760">
            <v>22</v>
          </cell>
          <cell r="H760" t="str">
            <v>1</v>
          </cell>
          <cell r="I760">
            <v>50</v>
          </cell>
          <cell r="J760">
            <v>50</v>
          </cell>
          <cell r="K760">
            <v>50</v>
          </cell>
          <cell r="M760" t="str">
            <v>ST</v>
          </cell>
          <cell r="N760" t="str">
            <v>BIT</v>
          </cell>
          <cell r="P760">
            <v>9</v>
          </cell>
          <cell r="Q760">
            <v>1988</v>
          </cell>
          <cell r="R760" t="str">
            <v>OP</v>
          </cell>
          <cell r="S760">
            <v>0</v>
          </cell>
          <cell r="T760" t="str">
            <v>N</v>
          </cell>
        </row>
        <row r="761">
          <cell r="A761" t="str">
            <v>OH</v>
          </cell>
          <cell r="B761" t="str">
            <v>Washington</v>
          </cell>
          <cell r="C761">
            <v>40577</v>
          </cell>
          <cell r="D761" t="str">
            <v>American Mun Power-Ohio Inc</v>
          </cell>
          <cell r="E761">
            <v>7286</v>
          </cell>
          <cell r="F761" t="str">
            <v>Richard Gorsuch</v>
          </cell>
          <cell r="G761">
            <v>22</v>
          </cell>
          <cell r="H761" t="str">
            <v>2</v>
          </cell>
          <cell r="I761">
            <v>50</v>
          </cell>
          <cell r="J761">
            <v>50</v>
          </cell>
          <cell r="K761">
            <v>50</v>
          </cell>
          <cell r="M761" t="str">
            <v>ST</v>
          </cell>
          <cell r="N761" t="str">
            <v>BIT</v>
          </cell>
          <cell r="P761">
            <v>9</v>
          </cell>
          <cell r="Q761">
            <v>1988</v>
          </cell>
          <cell r="R761" t="str">
            <v>OP</v>
          </cell>
          <cell r="S761">
            <v>0</v>
          </cell>
          <cell r="T761" t="str">
            <v>N</v>
          </cell>
        </row>
        <row r="762">
          <cell r="A762" t="str">
            <v>OH</v>
          </cell>
          <cell r="B762" t="str">
            <v>Washington</v>
          </cell>
          <cell r="C762">
            <v>40577</v>
          </cell>
          <cell r="D762" t="str">
            <v>American Mun Power-Ohio Inc</v>
          </cell>
          <cell r="E762">
            <v>7286</v>
          </cell>
          <cell r="F762" t="str">
            <v>Richard Gorsuch</v>
          </cell>
          <cell r="G762">
            <v>22</v>
          </cell>
          <cell r="H762" t="str">
            <v>3</v>
          </cell>
          <cell r="I762">
            <v>50</v>
          </cell>
          <cell r="J762">
            <v>50</v>
          </cell>
          <cell r="K762">
            <v>50</v>
          </cell>
          <cell r="M762" t="str">
            <v>ST</v>
          </cell>
          <cell r="N762" t="str">
            <v>BIT</v>
          </cell>
          <cell r="P762">
            <v>9</v>
          </cell>
          <cell r="Q762">
            <v>1988</v>
          </cell>
          <cell r="R762" t="str">
            <v>OP</v>
          </cell>
          <cell r="S762">
            <v>0</v>
          </cell>
          <cell r="T762" t="str">
            <v>N</v>
          </cell>
        </row>
        <row r="763">
          <cell r="A763" t="str">
            <v>OH</v>
          </cell>
          <cell r="B763" t="str">
            <v>Washington</v>
          </cell>
          <cell r="C763">
            <v>40577</v>
          </cell>
          <cell r="D763" t="str">
            <v>American Mun Power-Ohio Inc</v>
          </cell>
          <cell r="E763">
            <v>7286</v>
          </cell>
          <cell r="F763" t="str">
            <v>Richard Gorsuch</v>
          </cell>
          <cell r="G763">
            <v>22</v>
          </cell>
          <cell r="H763" t="str">
            <v>4</v>
          </cell>
          <cell r="I763">
            <v>50</v>
          </cell>
          <cell r="J763">
            <v>50</v>
          </cell>
          <cell r="K763">
            <v>50</v>
          </cell>
          <cell r="M763" t="str">
            <v>ST</v>
          </cell>
          <cell r="N763" t="str">
            <v>BIT</v>
          </cell>
          <cell r="P763">
            <v>9</v>
          </cell>
          <cell r="Q763">
            <v>1988</v>
          </cell>
          <cell r="R763" t="str">
            <v>OP</v>
          </cell>
          <cell r="S763">
            <v>0</v>
          </cell>
          <cell r="T763" t="str">
            <v>N</v>
          </cell>
        </row>
        <row r="764">
          <cell r="A764" t="str">
            <v>OH</v>
          </cell>
          <cell r="B764" t="str">
            <v>Ross</v>
          </cell>
          <cell r="C764">
            <v>50165</v>
          </cell>
          <cell r="D764" t="str">
            <v>Chillicothe Paper Inc</v>
          </cell>
          <cell r="E764">
            <v>10244</v>
          </cell>
          <cell r="F764" t="str">
            <v>Chillicothe Paper Inc</v>
          </cell>
          <cell r="G764">
            <v>322122</v>
          </cell>
          <cell r="H764" t="str">
            <v>T-10</v>
          </cell>
          <cell r="I764">
            <v>10.6</v>
          </cell>
          <cell r="J764">
            <v>10</v>
          </cell>
          <cell r="K764">
            <v>10</v>
          </cell>
          <cell r="M764" t="str">
            <v>ST</v>
          </cell>
          <cell r="N764" t="str">
            <v>BIT</v>
          </cell>
          <cell r="O764" t="str">
            <v>BLQ</v>
          </cell>
          <cell r="P764">
            <v>2</v>
          </cell>
          <cell r="Q764">
            <v>1952</v>
          </cell>
          <cell r="R764" t="str">
            <v>OP</v>
          </cell>
          <cell r="T764" t="str">
            <v>Y</v>
          </cell>
        </row>
        <row r="765">
          <cell r="A765" t="str">
            <v>OH</v>
          </cell>
          <cell r="B765" t="str">
            <v>Ross</v>
          </cell>
          <cell r="C765">
            <v>50165</v>
          </cell>
          <cell r="D765" t="str">
            <v>Chillicothe Paper Inc</v>
          </cell>
          <cell r="E765">
            <v>10244</v>
          </cell>
          <cell r="F765" t="str">
            <v>Chillicothe Paper Inc</v>
          </cell>
          <cell r="G765">
            <v>322122</v>
          </cell>
          <cell r="H765" t="str">
            <v>T-11</v>
          </cell>
          <cell r="I765">
            <v>24</v>
          </cell>
          <cell r="J765">
            <v>15</v>
          </cell>
          <cell r="K765">
            <v>17</v>
          </cell>
          <cell r="M765" t="str">
            <v>ST</v>
          </cell>
          <cell r="N765" t="str">
            <v>BIT</v>
          </cell>
          <cell r="O765" t="str">
            <v>BLQ</v>
          </cell>
          <cell r="P765">
            <v>2</v>
          </cell>
          <cell r="Q765">
            <v>1958</v>
          </cell>
          <cell r="R765" t="str">
            <v>OP</v>
          </cell>
          <cell r="T765" t="str">
            <v>Y</v>
          </cell>
        </row>
        <row r="766">
          <cell r="A766" t="str">
            <v>OH</v>
          </cell>
          <cell r="B766" t="str">
            <v>Ross</v>
          </cell>
          <cell r="C766">
            <v>50165</v>
          </cell>
          <cell r="D766" t="str">
            <v>Chillicothe Paper Inc</v>
          </cell>
          <cell r="E766">
            <v>10244</v>
          </cell>
          <cell r="F766" t="str">
            <v>Chillicothe Paper Inc</v>
          </cell>
          <cell r="G766">
            <v>322122</v>
          </cell>
          <cell r="H766" t="str">
            <v>T-12</v>
          </cell>
          <cell r="I766">
            <v>31</v>
          </cell>
          <cell r="J766">
            <v>15</v>
          </cell>
          <cell r="K766">
            <v>28</v>
          </cell>
          <cell r="M766" t="str">
            <v>ST</v>
          </cell>
          <cell r="N766" t="str">
            <v>BIT</v>
          </cell>
          <cell r="O766" t="str">
            <v>BLQ</v>
          </cell>
          <cell r="P766">
            <v>2</v>
          </cell>
          <cell r="Q766">
            <v>1967</v>
          </cell>
          <cell r="R766" t="str">
            <v>OP</v>
          </cell>
          <cell r="T766" t="str">
            <v>Y</v>
          </cell>
        </row>
        <row r="767">
          <cell r="A767" t="str">
            <v>OH</v>
          </cell>
          <cell r="B767" t="str">
            <v>Ross</v>
          </cell>
          <cell r="C767">
            <v>50165</v>
          </cell>
          <cell r="D767" t="str">
            <v>Chillicothe Paper Inc</v>
          </cell>
          <cell r="E767">
            <v>10244</v>
          </cell>
          <cell r="F767" t="str">
            <v>Chillicothe Paper Inc</v>
          </cell>
          <cell r="G767">
            <v>322122</v>
          </cell>
          <cell r="H767" t="str">
            <v>T-13</v>
          </cell>
          <cell r="I767">
            <v>27.2</v>
          </cell>
          <cell r="J767">
            <v>23</v>
          </cell>
          <cell r="K767">
            <v>23</v>
          </cell>
          <cell r="M767" t="str">
            <v>ST</v>
          </cell>
          <cell r="N767" t="str">
            <v>BIT</v>
          </cell>
          <cell r="O767" t="str">
            <v>DFO</v>
          </cell>
          <cell r="P767">
            <v>7</v>
          </cell>
          <cell r="Q767">
            <v>1978</v>
          </cell>
          <cell r="R767" t="str">
            <v>OP</v>
          </cell>
          <cell r="T767" t="str">
            <v>Y</v>
          </cell>
        </row>
        <row r="768">
          <cell r="A768" t="str">
            <v>OK</v>
          </cell>
          <cell r="B768" t="str">
            <v>Leflore</v>
          </cell>
          <cell r="C768">
            <v>21</v>
          </cell>
          <cell r="D768" t="str">
            <v>AES Shady Point LLC</v>
          </cell>
          <cell r="E768">
            <v>10671</v>
          </cell>
          <cell r="F768" t="str">
            <v>AES Shady Point</v>
          </cell>
          <cell r="G768">
            <v>22</v>
          </cell>
          <cell r="H768" t="str">
            <v>GEN1</v>
          </cell>
          <cell r="I768">
            <v>175</v>
          </cell>
          <cell r="J768">
            <v>160</v>
          </cell>
          <cell r="K768">
            <v>160</v>
          </cell>
          <cell r="M768" t="str">
            <v>ST</v>
          </cell>
          <cell r="N768" t="str">
            <v>BIT</v>
          </cell>
          <cell r="O768" t="str">
            <v>NG</v>
          </cell>
          <cell r="P768">
            <v>9</v>
          </cell>
          <cell r="Q768">
            <v>1990</v>
          </cell>
          <cell r="R768" t="str">
            <v>OP</v>
          </cell>
          <cell r="S768">
            <v>0</v>
          </cell>
          <cell r="T768" t="str">
            <v>Y</v>
          </cell>
        </row>
        <row r="769">
          <cell r="A769" t="str">
            <v>OK</v>
          </cell>
          <cell r="B769" t="str">
            <v>Leflore</v>
          </cell>
          <cell r="C769">
            <v>21</v>
          </cell>
          <cell r="D769" t="str">
            <v>AES Shady Point LLC</v>
          </cell>
          <cell r="E769">
            <v>10671</v>
          </cell>
          <cell r="F769" t="str">
            <v>AES Shady Point</v>
          </cell>
          <cell r="G769">
            <v>22</v>
          </cell>
          <cell r="H769" t="str">
            <v>GEN2</v>
          </cell>
          <cell r="I769">
            <v>175</v>
          </cell>
          <cell r="J769">
            <v>160</v>
          </cell>
          <cell r="K769">
            <v>160</v>
          </cell>
          <cell r="M769" t="str">
            <v>ST</v>
          </cell>
          <cell r="N769" t="str">
            <v>BIT</v>
          </cell>
          <cell r="O769" t="str">
            <v>NG</v>
          </cell>
          <cell r="P769">
            <v>11</v>
          </cell>
          <cell r="Q769">
            <v>1990</v>
          </cell>
          <cell r="R769" t="str">
            <v>OP</v>
          </cell>
          <cell r="S769">
            <v>0</v>
          </cell>
          <cell r="T769" t="str">
            <v>Y</v>
          </cell>
        </row>
        <row r="770">
          <cell r="A770" t="str">
            <v>PA</v>
          </cell>
          <cell r="B770" t="str">
            <v>Beaver</v>
          </cell>
          <cell r="C770">
            <v>142</v>
          </cell>
          <cell r="D770" t="str">
            <v>AES Beaver Valley</v>
          </cell>
          <cell r="E770">
            <v>10676</v>
          </cell>
          <cell r="F770" t="str">
            <v>AES Beaver Valley Partners Beaver Valley</v>
          </cell>
          <cell r="G770">
            <v>22</v>
          </cell>
          <cell r="H770" t="str">
            <v>GEN2</v>
          </cell>
          <cell r="I770">
            <v>35</v>
          </cell>
          <cell r="J770">
            <v>32</v>
          </cell>
          <cell r="K770">
            <v>31.5</v>
          </cell>
          <cell r="M770" t="str">
            <v>ST</v>
          </cell>
          <cell r="N770" t="str">
            <v>BIT</v>
          </cell>
          <cell r="O770" t="str">
            <v>PC</v>
          </cell>
          <cell r="P770">
            <v>7</v>
          </cell>
          <cell r="Q770">
            <v>1987</v>
          </cell>
          <cell r="R770" t="str">
            <v>OP</v>
          </cell>
          <cell r="S770">
            <v>0</v>
          </cell>
          <cell r="T770" t="str">
            <v>Y</v>
          </cell>
        </row>
        <row r="771">
          <cell r="A771" t="str">
            <v>PA</v>
          </cell>
          <cell r="B771" t="str">
            <v>Beaver</v>
          </cell>
          <cell r="C771">
            <v>142</v>
          </cell>
          <cell r="D771" t="str">
            <v>AES Beaver Valley</v>
          </cell>
          <cell r="E771">
            <v>10676</v>
          </cell>
          <cell r="F771" t="str">
            <v>AES Beaver Valley Partners Beaver Valley</v>
          </cell>
          <cell r="G771">
            <v>22</v>
          </cell>
          <cell r="H771" t="str">
            <v>GEN3</v>
          </cell>
          <cell r="I771">
            <v>114</v>
          </cell>
          <cell r="J771">
            <v>114</v>
          </cell>
          <cell r="K771">
            <v>120</v>
          </cell>
          <cell r="M771" t="str">
            <v>ST</v>
          </cell>
          <cell r="N771" t="str">
            <v>BIT</v>
          </cell>
          <cell r="O771" t="str">
            <v>PC</v>
          </cell>
          <cell r="P771">
            <v>7</v>
          </cell>
          <cell r="Q771">
            <v>1987</v>
          </cell>
          <cell r="R771" t="str">
            <v>OP</v>
          </cell>
          <cell r="S771">
            <v>0</v>
          </cell>
          <cell r="T771" t="str">
            <v>Y</v>
          </cell>
        </row>
        <row r="772">
          <cell r="A772" t="str">
            <v>PA</v>
          </cell>
          <cell r="B772" t="str">
            <v>Chester</v>
          </cell>
          <cell r="C772">
            <v>6035</v>
          </cell>
          <cell r="D772" t="str">
            <v>Exelon Generation Co LLC</v>
          </cell>
          <cell r="E772">
            <v>3159</v>
          </cell>
          <cell r="F772" t="str">
            <v>Cromby Generating Station</v>
          </cell>
          <cell r="G772">
            <v>22</v>
          </cell>
          <cell r="H772" t="str">
            <v>1</v>
          </cell>
          <cell r="I772">
            <v>187.5</v>
          </cell>
          <cell r="J772">
            <v>144</v>
          </cell>
          <cell r="K772">
            <v>147</v>
          </cell>
          <cell r="M772" t="str">
            <v>ST</v>
          </cell>
          <cell r="N772" t="str">
            <v>BIT</v>
          </cell>
          <cell r="O772" t="str">
            <v>RFO</v>
          </cell>
          <cell r="P772">
            <v>7</v>
          </cell>
          <cell r="Q772">
            <v>1954</v>
          </cell>
          <cell r="R772" t="str">
            <v>OP</v>
          </cell>
          <cell r="S772">
            <v>0</v>
          </cell>
          <cell r="T772" t="str">
            <v>Y</v>
          </cell>
        </row>
        <row r="773">
          <cell r="A773" t="str">
            <v>PA</v>
          </cell>
          <cell r="B773" t="str">
            <v>Delaware</v>
          </cell>
          <cell r="C773">
            <v>6035</v>
          </cell>
          <cell r="D773" t="str">
            <v>Exelon Generation Co LLC</v>
          </cell>
          <cell r="E773">
            <v>3161</v>
          </cell>
          <cell r="F773" t="str">
            <v>Eddystone Generating Station</v>
          </cell>
          <cell r="G773">
            <v>22</v>
          </cell>
          <cell r="H773" t="str">
            <v>1</v>
          </cell>
          <cell r="I773">
            <v>353.6</v>
          </cell>
          <cell r="J773">
            <v>279</v>
          </cell>
          <cell r="K773">
            <v>288</v>
          </cell>
          <cell r="M773" t="str">
            <v>ST</v>
          </cell>
          <cell r="N773" t="str">
            <v>BIT</v>
          </cell>
          <cell r="O773" t="str">
            <v>RFO</v>
          </cell>
          <cell r="P773">
            <v>2</v>
          </cell>
          <cell r="Q773">
            <v>1960</v>
          </cell>
          <cell r="R773" t="str">
            <v>OP</v>
          </cell>
          <cell r="S773">
            <v>0</v>
          </cell>
          <cell r="T773" t="str">
            <v>Y</v>
          </cell>
        </row>
        <row r="774">
          <cell r="A774" t="str">
            <v>PA</v>
          </cell>
          <cell r="B774" t="str">
            <v>Delaware</v>
          </cell>
          <cell r="C774">
            <v>6035</v>
          </cell>
          <cell r="D774" t="str">
            <v>Exelon Generation Co LLC</v>
          </cell>
          <cell r="E774">
            <v>3161</v>
          </cell>
          <cell r="F774" t="str">
            <v>Eddystone Generating Station</v>
          </cell>
          <cell r="G774">
            <v>22</v>
          </cell>
          <cell r="H774" t="str">
            <v>2</v>
          </cell>
          <cell r="I774">
            <v>353.6</v>
          </cell>
          <cell r="J774">
            <v>309</v>
          </cell>
          <cell r="K774">
            <v>318</v>
          </cell>
          <cell r="M774" t="str">
            <v>ST</v>
          </cell>
          <cell r="N774" t="str">
            <v>BIT</v>
          </cell>
          <cell r="O774" t="str">
            <v>RFO</v>
          </cell>
          <cell r="P774">
            <v>10</v>
          </cell>
          <cell r="Q774">
            <v>1960</v>
          </cell>
          <cell r="R774" t="str">
            <v>OP</v>
          </cell>
          <cell r="S774">
            <v>0</v>
          </cell>
          <cell r="T774" t="str">
            <v>Y</v>
          </cell>
        </row>
        <row r="775">
          <cell r="A775" t="str">
            <v>PA</v>
          </cell>
          <cell r="B775" t="str">
            <v>Beaver</v>
          </cell>
          <cell r="C775">
            <v>6526</v>
          </cell>
          <cell r="D775" t="str">
            <v>FirstEnergy Generation Corp</v>
          </cell>
          <cell r="E775">
            <v>6094</v>
          </cell>
          <cell r="F775" t="str">
            <v>Bruce Mansfield</v>
          </cell>
          <cell r="G775">
            <v>22</v>
          </cell>
          <cell r="H775" t="str">
            <v>1</v>
          </cell>
          <cell r="I775">
            <v>913.7</v>
          </cell>
          <cell r="J775">
            <v>780</v>
          </cell>
          <cell r="K775">
            <v>780</v>
          </cell>
          <cell r="M775" t="str">
            <v>ST</v>
          </cell>
          <cell r="N775" t="str">
            <v>BIT</v>
          </cell>
          <cell r="P775">
            <v>4</v>
          </cell>
          <cell r="Q775">
            <v>1976</v>
          </cell>
          <cell r="R775" t="str">
            <v>OP</v>
          </cell>
          <cell r="S775">
            <v>0</v>
          </cell>
          <cell r="T775" t="str">
            <v>Y</v>
          </cell>
        </row>
        <row r="776">
          <cell r="A776" t="str">
            <v>PA</v>
          </cell>
          <cell r="B776" t="str">
            <v>Beaver</v>
          </cell>
          <cell r="C776">
            <v>6526</v>
          </cell>
          <cell r="D776" t="str">
            <v>FirstEnergy Generation Corp</v>
          </cell>
          <cell r="E776">
            <v>6094</v>
          </cell>
          <cell r="F776" t="str">
            <v>Bruce Mansfield</v>
          </cell>
          <cell r="G776">
            <v>22</v>
          </cell>
          <cell r="H776" t="str">
            <v>2</v>
          </cell>
          <cell r="I776">
            <v>913.7</v>
          </cell>
          <cell r="J776">
            <v>780</v>
          </cell>
          <cell r="K776">
            <v>780</v>
          </cell>
          <cell r="M776" t="str">
            <v>ST</v>
          </cell>
          <cell r="N776" t="str">
            <v>BIT</v>
          </cell>
          <cell r="P776">
            <v>10</v>
          </cell>
          <cell r="Q776">
            <v>1977</v>
          </cell>
          <cell r="R776" t="str">
            <v>OP</v>
          </cell>
          <cell r="S776">
            <v>0</v>
          </cell>
          <cell r="T776" t="str">
            <v>Y</v>
          </cell>
        </row>
        <row r="777">
          <cell r="A777" t="str">
            <v>PA</v>
          </cell>
          <cell r="B777" t="str">
            <v>Beaver</v>
          </cell>
          <cell r="C777">
            <v>6526</v>
          </cell>
          <cell r="D777" t="str">
            <v>FirstEnergy Generation Corp</v>
          </cell>
          <cell r="E777">
            <v>6094</v>
          </cell>
          <cell r="F777" t="str">
            <v>Bruce Mansfield</v>
          </cell>
          <cell r="G777">
            <v>22</v>
          </cell>
          <cell r="H777" t="str">
            <v>3</v>
          </cell>
          <cell r="I777">
            <v>913.7</v>
          </cell>
          <cell r="J777">
            <v>800</v>
          </cell>
          <cell r="K777">
            <v>800</v>
          </cell>
          <cell r="M777" t="str">
            <v>ST</v>
          </cell>
          <cell r="N777" t="str">
            <v>BIT</v>
          </cell>
          <cell r="P777">
            <v>9</v>
          </cell>
          <cell r="Q777">
            <v>1980</v>
          </cell>
          <cell r="R777" t="str">
            <v>OP</v>
          </cell>
          <cell r="S777">
            <v>0</v>
          </cell>
          <cell r="T777" t="str">
            <v>Y</v>
          </cell>
        </row>
        <row r="778">
          <cell r="A778" t="str">
            <v>PA</v>
          </cell>
          <cell r="B778" t="str">
            <v>Indiana</v>
          </cell>
          <cell r="C778">
            <v>12384</v>
          </cell>
          <cell r="D778" t="str">
            <v>Midwest Generations EME LLC</v>
          </cell>
          <cell r="E778">
            <v>3122</v>
          </cell>
          <cell r="F778" t="str">
            <v>Homer City Station</v>
          </cell>
          <cell r="G778">
            <v>22</v>
          </cell>
          <cell r="H778" t="str">
            <v>1</v>
          </cell>
          <cell r="I778">
            <v>660</v>
          </cell>
          <cell r="J778">
            <v>620</v>
          </cell>
          <cell r="K778">
            <v>650</v>
          </cell>
          <cell r="M778" t="str">
            <v>ST</v>
          </cell>
          <cell r="N778" t="str">
            <v>BIT</v>
          </cell>
          <cell r="O778" t="str">
            <v>DFO</v>
          </cell>
          <cell r="P778">
            <v>6</v>
          </cell>
          <cell r="Q778">
            <v>1969</v>
          </cell>
          <cell r="R778" t="str">
            <v>OP</v>
          </cell>
          <cell r="T778" t="str">
            <v>Y</v>
          </cell>
        </row>
        <row r="779">
          <cell r="A779" t="str">
            <v>PA</v>
          </cell>
          <cell r="B779" t="str">
            <v>Indiana</v>
          </cell>
          <cell r="C779">
            <v>12384</v>
          </cell>
          <cell r="D779" t="str">
            <v>Midwest Generations EME LLC</v>
          </cell>
          <cell r="E779">
            <v>3122</v>
          </cell>
          <cell r="F779" t="str">
            <v>Homer City Station</v>
          </cell>
          <cell r="G779">
            <v>22</v>
          </cell>
          <cell r="H779" t="str">
            <v>2</v>
          </cell>
          <cell r="I779">
            <v>660</v>
          </cell>
          <cell r="J779">
            <v>614</v>
          </cell>
          <cell r="K779">
            <v>614</v>
          </cell>
          <cell r="M779" t="str">
            <v>ST</v>
          </cell>
          <cell r="N779" t="str">
            <v>BIT</v>
          </cell>
          <cell r="O779" t="str">
            <v>DFO</v>
          </cell>
          <cell r="P779">
            <v>8</v>
          </cell>
          <cell r="Q779">
            <v>1969</v>
          </cell>
          <cell r="R779" t="str">
            <v>OP</v>
          </cell>
          <cell r="T779" t="str">
            <v>Y</v>
          </cell>
        </row>
        <row r="780">
          <cell r="A780" t="str">
            <v>PA</v>
          </cell>
          <cell r="B780" t="str">
            <v>Indiana</v>
          </cell>
          <cell r="C780">
            <v>12384</v>
          </cell>
          <cell r="D780" t="str">
            <v>Midwest Generations EME LLC</v>
          </cell>
          <cell r="E780">
            <v>3122</v>
          </cell>
          <cell r="F780" t="str">
            <v>Homer City Station</v>
          </cell>
          <cell r="G780">
            <v>22</v>
          </cell>
          <cell r="H780" t="str">
            <v>3</v>
          </cell>
          <cell r="I780">
            <v>692</v>
          </cell>
          <cell r="J780">
            <v>650</v>
          </cell>
          <cell r="K780">
            <v>650</v>
          </cell>
          <cell r="M780" t="str">
            <v>ST</v>
          </cell>
          <cell r="N780" t="str">
            <v>BIT</v>
          </cell>
          <cell r="O780" t="str">
            <v>DFO</v>
          </cell>
          <cell r="P780">
            <v>11</v>
          </cell>
          <cell r="Q780">
            <v>1977</v>
          </cell>
          <cell r="R780" t="str">
            <v>OP</v>
          </cell>
          <cell r="T780" t="str">
            <v>Y</v>
          </cell>
        </row>
        <row r="781">
          <cell r="A781" t="str">
            <v>PA</v>
          </cell>
          <cell r="B781" t="str">
            <v>Blair</v>
          </cell>
          <cell r="C781">
            <v>13657</v>
          </cell>
          <cell r="D781" t="str">
            <v>Norfork Southern Corp</v>
          </cell>
          <cell r="E781">
            <v>10302</v>
          </cell>
          <cell r="F781" t="str">
            <v>Juniata Locomotive Shop</v>
          </cell>
          <cell r="G781">
            <v>482</v>
          </cell>
          <cell r="H781" t="str">
            <v>GEN1</v>
          </cell>
          <cell r="I781">
            <v>2</v>
          </cell>
          <cell r="J781">
            <v>0.43</v>
          </cell>
          <cell r="K781">
            <v>0.19</v>
          </cell>
          <cell r="M781" t="str">
            <v>ST</v>
          </cell>
          <cell r="N781" t="str">
            <v>BIT</v>
          </cell>
          <cell r="P781">
            <v>8</v>
          </cell>
          <cell r="Q781">
            <v>1955</v>
          </cell>
          <cell r="R781" t="str">
            <v>OP</v>
          </cell>
          <cell r="T781" t="str">
            <v>Y</v>
          </cell>
        </row>
        <row r="782">
          <cell r="A782" t="str">
            <v>PA</v>
          </cell>
          <cell r="B782" t="str">
            <v>Blair</v>
          </cell>
          <cell r="C782">
            <v>13657</v>
          </cell>
          <cell r="D782" t="str">
            <v>Norfork Southern Corp</v>
          </cell>
          <cell r="E782">
            <v>10302</v>
          </cell>
          <cell r="F782" t="str">
            <v>Juniata Locomotive Shop</v>
          </cell>
          <cell r="G782">
            <v>482</v>
          </cell>
          <cell r="H782" t="str">
            <v>GEN2</v>
          </cell>
          <cell r="I782">
            <v>2</v>
          </cell>
          <cell r="J782">
            <v>0.52</v>
          </cell>
          <cell r="K782">
            <v>1.4</v>
          </cell>
          <cell r="M782" t="str">
            <v>ST</v>
          </cell>
          <cell r="N782" t="str">
            <v>BIT</v>
          </cell>
          <cell r="P782">
            <v>8</v>
          </cell>
          <cell r="Q782">
            <v>1955</v>
          </cell>
          <cell r="R782" t="str">
            <v>OP</v>
          </cell>
          <cell r="T782" t="str">
            <v>Y</v>
          </cell>
        </row>
        <row r="783">
          <cell r="A783" t="str">
            <v>PA</v>
          </cell>
          <cell r="B783" t="str">
            <v>Allegheny</v>
          </cell>
          <cell r="C783">
            <v>14165</v>
          </cell>
          <cell r="D783" t="str">
            <v>Orion Power Midwest LP</v>
          </cell>
          <cell r="E783">
            <v>8226</v>
          </cell>
          <cell r="F783" t="str">
            <v>Cheswick Power Plant</v>
          </cell>
          <cell r="G783">
            <v>22</v>
          </cell>
          <cell r="H783" t="str">
            <v>1</v>
          </cell>
          <cell r="I783">
            <v>637</v>
          </cell>
          <cell r="J783">
            <v>580</v>
          </cell>
          <cell r="K783">
            <v>588</v>
          </cell>
          <cell r="M783" t="str">
            <v>ST</v>
          </cell>
          <cell r="N783" t="str">
            <v>BIT</v>
          </cell>
          <cell r="O783" t="str">
            <v>NG</v>
          </cell>
          <cell r="P783">
            <v>6</v>
          </cell>
          <cell r="Q783">
            <v>1970</v>
          </cell>
          <cell r="R783" t="str">
            <v>OP</v>
          </cell>
          <cell r="T783" t="str">
            <v>Y</v>
          </cell>
        </row>
        <row r="784">
          <cell r="A784" t="str">
            <v>PA</v>
          </cell>
          <cell r="B784" t="str">
            <v>Lawrence</v>
          </cell>
          <cell r="C784">
            <v>14181</v>
          </cell>
          <cell r="D784" t="str">
            <v>Orion Power Holdings Inc</v>
          </cell>
          <cell r="E784">
            <v>3138</v>
          </cell>
          <cell r="F784" t="str">
            <v>New Castle Plant</v>
          </cell>
          <cell r="G784">
            <v>22</v>
          </cell>
          <cell r="H784" t="str">
            <v>3</v>
          </cell>
          <cell r="I784">
            <v>98</v>
          </cell>
          <cell r="J784">
            <v>98</v>
          </cell>
          <cell r="K784">
            <v>98</v>
          </cell>
          <cell r="M784" t="str">
            <v>ST</v>
          </cell>
          <cell r="N784" t="str">
            <v>BIT</v>
          </cell>
          <cell r="P784">
            <v>9</v>
          </cell>
          <cell r="Q784">
            <v>1952</v>
          </cell>
          <cell r="R784" t="str">
            <v>OP</v>
          </cell>
          <cell r="T784" t="str">
            <v>Y</v>
          </cell>
        </row>
        <row r="785">
          <cell r="A785" t="str">
            <v>PA</v>
          </cell>
          <cell r="B785" t="str">
            <v>Lawrence</v>
          </cell>
          <cell r="C785">
            <v>14181</v>
          </cell>
          <cell r="D785" t="str">
            <v>Orion Power Holdings Inc</v>
          </cell>
          <cell r="E785">
            <v>3138</v>
          </cell>
          <cell r="F785" t="str">
            <v>New Castle Plant</v>
          </cell>
          <cell r="G785">
            <v>22</v>
          </cell>
          <cell r="H785" t="str">
            <v>4</v>
          </cell>
          <cell r="I785">
            <v>114</v>
          </cell>
          <cell r="J785">
            <v>98</v>
          </cell>
          <cell r="K785">
            <v>98</v>
          </cell>
          <cell r="M785" t="str">
            <v>ST</v>
          </cell>
          <cell r="N785" t="str">
            <v>BIT</v>
          </cell>
          <cell r="P785">
            <v>8</v>
          </cell>
          <cell r="Q785">
            <v>1958</v>
          </cell>
          <cell r="R785" t="str">
            <v>OP</v>
          </cell>
          <cell r="T785" t="str">
            <v>Y</v>
          </cell>
        </row>
        <row r="786">
          <cell r="A786" t="str">
            <v>PA</v>
          </cell>
          <cell r="B786" t="str">
            <v>Lawrence</v>
          </cell>
          <cell r="C786">
            <v>14181</v>
          </cell>
          <cell r="D786" t="str">
            <v>Orion Power Holdings Inc</v>
          </cell>
          <cell r="E786">
            <v>3138</v>
          </cell>
          <cell r="F786" t="str">
            <v>New Castle Plant</v>
          </cell>
          <cell r="G786">
            <v>22</v>
          </cell>
          <cell r="H786" t="str">
            <v>5</v>
          </cell>
          <cell r="I786">
            <v>136</v>
          </cell>
          <cell r="J786">
            <v>137</v>
          </cell>
          <cell r="K786">
            <v>137</v>
          </cell>
          <cell r="M786" t="str">
            <v>ST</v>
          </cell>
          <cell r="N786" t="str">
            <v>BIT</v>
          </cell>
          <cell r="P786">
            <v>6</v>
          </cell>
          <cell r="Q786">
            <v>1964</v>
          </cell>
          <cell r="R786" t="str">
            <v>OP</v>
          </cell>
          <cell r="T786" t="str">
            <v>Y</v>
          </cell>
        </row>
        <row r="787">
          <cell r="A787" t="str">
            <v>PA</v>
          </cell>
          <cell r="B787" t="str">
            <v>York</v>
          </cell>
          <cell r="C787">
            <v>14310</v>
          </cell>
          <cell r="D787" t="str">
            <v>P H Glatfelter Co</v>
          </cell>
          <cell r="E787">
            <v>50397</v>
          </cell>
          <cell r="F787" t="str">
            <v>P H Glatfelter</v>
          </cell>
          <cell r="G787">
            <v>322122</v>
          </cell>
          <cell r="H787" t="str">
            <v>GEN1</v>
          </cell>
          <cell r="I787">
            <v>6</v>
          </cell>
          <cell r="J787">
            <v>5</v>
          </cell>
          <cell r="K787">
            <v>5</v>
          </cell>
          <cell r="M787" t="str">
            <v>ST</v>
          </cell>
          <cell r="N787" t="str">
            <v>BIT</v>
          </cell>
          <cell r="O787" t="str">
            <v>RFO</v>
          </cell>
          <cell r="P787">
            <v>7</v>
          </cell>
          <cell r="Q787">
            <v>1948</v>
          </cell>
          <cell r="R787" t="str">
            <v>OP</v>
          </cell>
          <cell r="T787" t="str">
            <v>Y</v>
          </cell>
        </row>
        <row r="788">
          <cell r="A788" t="str">
            <v>PA</v>
          </cell>
          <cell r="B788" t="str">
            <v>York</v>
          </cell>
          <cell r="C788">
            <v>14310</v>
          </cell>
          <cell r="D788" t="str">
            <v>P H Glatfelter Co</v>
          </cell>
          <cell r="E788">
            <v>50397</v>
          </cell>
          <cell r="F788" t="str">
            <v>P H Glatfelter</v>
          </cell>
          <cell r="G788">
            <v>322122</v>
          </cell>
          <cell r="H788" t="str">
            <v>GEN2</v>
          </cell>
          <cell r="I788">
            <v>5.9</v>
          </cell>
          <cell r="J788">
            <v>4</v>
          </cell>
          <cell r="K788">
            <v>3.9</v>
          </cell>
          <cell r="M788" t="str">
            <v>ST</v>
          </cell>
          <cell r="N788" t="str">
            <v>BIT</v>
          </cell>
          <cell r="O788" t="str">
            <v>RFO</v>
          </cell>
          <cell r="P788">
            <v>4</v>
          </cell>
          <cell r="Q788">
            <v>1975</v>
          </cell>
          <cell r="R788" t="str">
            <v>SB</v>
          </cell>
          <cell r="T788" t="str">
            <v>Y</v>
          </cell>
        </row>
        <row r="789">
          <cell r="A789" t="str">
            <v>PA</v>
          </cell>
          <cell r="B789" t="str">
            <v>York</v>
          </cell>
          <cell r="C789">
            <v>14310</v>
          </cell>
          <cell r="D789" t="str">
            <v>P H Glatfelter Co</v>
          </cell>
          <cell r="E789">
            <v>50397</v>
          </cell>
          <cell r="F789" t="str">
            <v>P H Glatfelter</v>
          </cell>
          <cell r="G789">
            <v>322122</v>
          </cell>
          <cell r="H789" t="str">
            <v>GEN3</v>
          </cell>
          <cell r="I789">
            <v>5.0999999999999996</v>
          </cell>
          <cell r="J789">
            <v>4</v>
          </cell>
          <cell r="K789">
            <v>4.3</v>
          </cell>
          <cell r="M789" t="str">
            <v>ST</v>
          </cell>
          <cell r="N789" t="str">
            <v>BIT</v>
          </cell>
          <cell r="O789" t="str">
            <v>RFO</v>
          </cell>
          <cell r="P789">
            <v>5</v>
          </cell>
          <cell r="Q789">
            <v>1948</v>
          </cell>
          <cell r="R789" t="str">
            <v>OP</v>
          </cell>
          <cell r="T789" t="str">
            <v>Y</v>
          </cell>
        </row>
        <row r="790">
          <cell r="A790" t="str">
            <v>PA</v>
          </cell>
          <cell r="B790" t="str">
            <v>York</v>
          </cell>
          <cell r="C790">
            <v>14310</v>
          </cell>
          <cell r="D790" t="str">
            <v>P H Glatfelter Co</v>
          </cell>
          <cell r="E790">
            <v>50397</v>
          </cell>
          <cell r="F790" t="str">
            <v>P H Glatfelter</v>
          </cell>
          <cell r="G790">
            <v>322122</v>
          </cell>
          <cell r="H790" t="str">
            <v>GEN4</v>
          </cell>
          <cell r="I790">
            <v>7.5</v>
          </cell>
          <cell r="J790">
            <v>8.6999999999999993</v>
          </cell>
          <cell r="K790">
            <v>8</v>
          </cell>
          <cell r="M790" t="str">
            <v>ST</v>
          </cell>
          <cell r="N790" t="str">
            <v>BIT</v>
          </cell>
          <cell r="O790" t="str">
            <v>BLQ</v>
          </cell>
          <cell r="P790">
            <v>8</v>
          </cell>
          <cell r="Q790">
            <v>1962</v>
          </cell>
          <cell r="R790" t="str">
            <v>OP</v>
          </cell>
          <cell r="T790" t="str">
            <v>Y</v>
          </cell>
        </row>
        <row r="791">
          <cell r="A791" t="str">
            <v>PA</v>
          </cell>
          <cell r="B791" t="str">
            <v>York</v>
          </cell>
          <cell r="C791">
            <v>14310</v>
          </cell>
          <cell r="D791" t="str">
            <v>P H Glatfelter Co</v>
          </cell>
          <cell r="E791">
            <v>50397</v>
          </cell>
          <cell r="F791" t="str">
            <v>P H Glatfelter</v>
          </cell>
          <cell r="G791">
            <v>322122</v>
          </cell>
          <cell r="H791" t="str">
            <v>GEN5</v>
          </cell>
          <cell r="I791">
            <v>45.9</v>
          </cell>
          <cell r="J791">
            <v>36.1</v>
          </cell>
          <cell r="K791">
            <v>33.1</v>
          </cell>
          <cell r="M791" t="str">
            <v>ST</v>
          </cell>
          <cell r="N791" t="str">
            <v>BIT</v>
          </cell>
          <cell r="O791" t="str">
            <v>WDS</v>
          </cell>
          <cell r="P791">
            <v>5</v>
          </cell>
          <cell r="Q791">
            <v>1989</v>
          </cell>
          <cell r="R791" t="str">
            <v>OP</v>
          </cell>
          <cell r="T791" t="str">
            <v>Y</v>
          </cell>
        </row>
        <row r="792">
          <cell r="A792" t="str">
            <v>PA</v>
          </cell>
          <cell r="B792" t="str">
            <v>Northampton</v>
          </cell>
          <cell r="C792">
            <v>15276</v>
          </cell>
          <cell r="D792" t="str">
            <v>PPL Martins Creek LLC</v>
          </cell>
          <cell r="E792">
            <v>3148</v>
          </cell>
          <cell r="F792" t="str">
            <v>PPL Martins Creek</v>
          </cell>
          <cell r="G792">
            <v>22</v>
          </cell>
          <cell r="H792" t="str">
            <v>1</v>
          </cell>
          <cell r="I792">
            <v>156.19999999999999</v>
          </cell>
          <cell r="J792">
            <v>140</v>
          </cell>
          <cell r="K792">
            <v>150</v>
          </cell>
          <cell r="M792" t="str">
            <v>ST</v>
          </cell>
          <cell r="N792" t="str">
            <v>BIT</v>
          </cell>
          <cell r="P792">
            <v>9</v>
          </cell>
          <cell r="Q792">
            <v>1954</v>
          </cell>
          <cell r="R792" t="str">
            <v>OP</v>
          </cell>
          <cell r="S792">
            <v>0</v>
          </cell>
          <cell r="T792" t="str">
            <v>Y</v>
          </cell>
        </row>
        <row r="793">
          <cell r="A793" t="str">
            <v>PA</v>
          </cell>
          <cell r="B793" t="str">
            <v>Northampton</v>
          </cell>
          <cell r="C793">
            <v>15276</v>
          </cell>
          <cell r="D793" t="str">
            <v>PPL Martins Creek LLC</v>
          </cell>
          <cell r="E793">
            <v>3148</v>
          </cell>
          <cell r="F793" t="str">
            <v>PPL Martins Creek</v>
          </cell>
          <cell r="G793">
            <v>22</v>
          </cell>
          <cell r="H793" t="str">
            <v>2</v>
          </cell>
          <cell r="I793">
            <v>156.19999999999999</v>
          </cell>
          <cell r="J793">
            <v>140</v>
          </cell>
          <cell r="K793">
            <v>150</v>
          </cell>
          <cell r="M793" t="str">
            <v>ST</v>
          </cell>
          <cell r="N793" t="str">
            <v>BIT</v>
          </cell>
          <cell r="P793">
            <v>6</v>
          </cell>
          <cell r="Q793">
            <v>1956</v>
          </cell>
          <cell r="R793" t="str">
            <v>OP</v>
          </cell>
          <cell r="S793">
            <v>0</v>
          </cell>
          <cell r="T793" t="str">
            <v>Y</v>
          </cell>
        </row>
        <row r="794">
          <cell r="A794" t="str">
            <v>PA</v>
          </cell>
          <cell r="B794" t="str">
            <v>Montour</v>
          </cell>
          <cell r="C794">
            <v>15534</v>
          </cell>
          <cell r="D794" t="str">
            <v>PPL Montour LLC</v>
          </cell>
          <cell r="E794">
            <v>3149</v>
          </cell>
          <cell r="F794" t="str">
            <v>PPL Montour</v>
          </cell>
          <cell r="G794">
            <v>22</v>
          </cell>
          <cell r="H794" t="str">
            <v>1</v>
          </cell>
          <cell r="I794">
            <v>805.5</v>
          </cell>
          <cell r="J794">
            <v>759</v>
          </cell>
          <cell r="K794">
            <v>759</v>
          </cell>
          <cell r="M794" t="str">
            <v>ST</v>
          </cell>
          <cell r="N794" t="str">
            <v>BIT</v>
          </cell>
          <cell r="O794" t="str">
            <v>SC</v>
          </cell>
          <cell r="P794">
            <v>3</v>
          </cell>
          <cell r="Q794">
            <v>1972</v>
          </cell>
          <cell r="R794" t="str">
            <v>OP</v>
          </cell>
          <cell r="S794">
            <v>0</v>
          </cell>
          <cell r="T794" t="str">
            <v>Y</v>
          </cell>
        </row>
        <row r="795">
          <cell r="A795" t="str">
            <v>PA</v>
          </cell>
          <cell r="B795" t="str">
            <v>Montour</v>
          </cell>
          <cell r="C795">
            <v>15534</v>
          </cell>
          <cell r="D795" t="str">
            <v>PPL Montour LLC</v>
          </cell>
          <cell r="E795">
            <v>3149</v>
          </cell>
          <cell r="F795" t="str">
            <v>PPL Montour</v>
          </cell>
          <cell r="G795">
            <v>22</v>
          </cell>
          <cell r="H795" t="str">
            <v>2</v>
          </cell>
          <cell r="I795">
            <v>819</v>
          </cell>
          <cell r="J795">
            <v>766</v>
          </cell>
          <cell r="K795">
            <v>766</v>
          </cell>
          <cell r="M795" t="str">
            <v>ST</v>
          </cell>
          <cell r="N795" t="str">
            <v>BIT</v>
          </cell>
          <cell r="O795" t="str">
            <v>SC</v>
          </cell>
          <cell r="P795">
            <v>4</v>
          </cell>
          <cell r="Q795">
            <v>1973</v>
          </cell>
          <cell r="R795" t="str">
            <v>OP</v>
          </cell>
          <cell r="S795">
            <v>0</v>
          </cell>
          <cell r="T795" t="str">
            <v>Y</v>
          </cell>
        </row>
        <row r="796">
          <cell r="A796" t="str">
            <v>PA</v>
          </cell>
          <cell r="B796" t="str">
            <v>York</v>
          </cell>
          <cell r="C796">
            <v>15537</v>
          </cell>
          <cell r="D796" t="str">
            <v>PPL Brunner Island LLC</v>
          </cell>
          <cell r="E796">
            <v>3140</v>
          </cell>
          <cell r="F796" t="str">
            <v>PPL Brunner Island</v>
          </cell>
          <cell r="G796">
            <v>22</v>
          </cell>
          <cell r="H796" t="str">
            <v>1</v>
          </cell>
          <cell r="I796">
            <v>363.3</v>
          </cell>
          <cell r="J796">
            <v>321</v>
          </cell>
          <cell r="K796">
            <v>334</v>
          </cell>
          <cell r="M796" t="str">
            <v>ST</v>
          </cell>
          <cell r="N796" t="str">
            <v>BIT</v>
          </cell>
          <cell r="O796" t="str">
            <v>SC</v>
          </cell>
          <cell r="P796">
            <v>6</v>
          </cell>
          <cell r="Q796">
            <v>1961</v>
          </cell>
          <cell r="R796" t="str">
            <v>OP</v>
          </cell>
          <cell r="S796">
            <v>0</v>
          </cell>
          <cell r="T796" t="str">
            <v>Y</v>
          </cell>
        </row>
        <row r="797">
          <cell r="A797" t="str">
            <v>PA</v>
          </cell>
          <cell r="B797" t="str">
            <v>York</v>
          </cell>
          <cell r="C797">
            <v>15537</v>
          </cell>
          <cell r="D797" t="str">
            <v>PPL Brunner Island LLC</v>
          </cell>
          <cell r="E797">
            <v>3140</v>
          </cell>
          <cell r="F797" t="str">
            <v>PPL Brunner Island</v>
          </cell>
          <cell r="G797">
            <v>22</v>
          </cell>
          <cell r="H797" t="str">
            <v>2</v>
          </cell>
          <cell r="I797">
            <v>405</v>
          </cell>
          <cell r="J797">
            <v>378</v>
          </cell>
          <cell r="K797">
            <v>390</v>
          </cell>
          <cell r="M797" t="str">
            <v>ST</v>
          </cell>
          <cell r="N797" t="str">
            <v>BIT</v>
          </cell>
          <cell r="O797" t="str">
            <v>SC</v>
          </cell>
          <cell r="P797">
            <v>10</v>
          </cell>
          <cell r="Q797">
            <v>1965</v>
          </cell>
          <cell r="R797" t="str">
            <v>OP</v>
          </cell>
          <cell r="S797">
            <v>0</v>
          </cell>
          <cell r="T797" t="str">
            <v>Y</v>
          </cell>
        </row>
        <row r="798">
          <cell r="A798" t="str">
            <v>PA</v>
          </cell>
          <cell r="B798" t="str">
            <v>York</v>
          </cell>
          <cell r="C798">
            <v>15537</v>
          </cell>
          <cell r="D798" t="str">
            <v>PPL Brunner Island LLC</v>
          </cell>
          <cell r="E798">
            <v>3140</v>
          </cell>
          <cell r="F798" t="str">
            <v>PPL Brunner Island</v>
          </cell>
          <cell r="G798">
            <v>22</v>
          </cell>
          <cell r="H798" t="str">
            <v>3</v>
          </cell>
          <cell r="I798">
            <v>790.4</v>
          </cell>
          <cell r="J798">
            <v>749</v>
          </cell>
          <cell r="K798">
            <v>759</v>
          </cell>
          <cell r="M798" t="str">
            <v>ST</v>
          </cell>
          <cell r="N798" t="str">
            <v>BIT</v>
          </cell>
          <cell r="O798" t="str">
            <v>SC</v>
          </cell>
          <cell r="P798">
            <v>6</v>
          </cell>
          <cell r="Q798">
            <v>1969</v>
          </cell>
          <cell r="R798" t="str">
            <v>OP</v>
          </cell>
          <cell r="S798">
            <v>0</v>
          </cell>
          <cell r="T798" t="str">
            <v>Y</v>
          </cell>
        </row>
        <row r="799">
          <cell r="A799" t="str">
            <v>PA</v>
          </cell>
          <cell r="B799" t="str">
            <v>Northampton</v>
          </cell>
          <cell r="C799">
            <v>17235</v>
          </cell>
          <cell r="D799" t="str">
            <v>Reliant Energy Mid-Atlantic PH</v>
          </cell>
          <cell r="E799">
            <v>3113</v>
          </cell>
          <cell r="F799" t="str">
            <v>Portland</v>
          </cell>
          <cell r="G799">
            <v>22</v>
          </cell>
          <cell r="H799" t="str">
            <v>1</v>
          </cell>
          <cell r="I799">
            <v>172</v>
          </cell>
          <cell r="J799">
            <v>158</v>
          </cell>
          <cell r="K799">
            <v>156</v>
          </cell>
          <cell r="M799" t="str">
            <v>ST</v>
          </cell>
          <cell r="N799" t="str">
            <v>BIT</v>
          </cell>
          <cell r="O799" t="str">
            <v>DFO</v>
          </cell>
          <cell r="P799">
            <v>10</v>
          </cell>
          <cell r="Q799">
            <v>1958</v>
          </cell>
          <cell r="R799" t="str">
            <v>OP</v>
          </cell>
          <cell r="T799" t="str">
            <v>Y</v>
          </cell>
        </row>
        <row r="800">
          <cell r="A800" t="str">
            <v>PA</v>
          </cell>
          <cell r="B800" t="str">
            <v>Northampton</v>
          </cell>
          <cell r="C800">
            <v>17235</v>
          </cell>
          <cell r="D800" t="str">
            <v>Reliant Energy Mid-Atlantic PH</v>
          </cell>
          <cell r="E800">
            <v>3113</v>
          </cell>
          <cell r="F800" t="str">
            <v>Portland</v>
          </cell>
          <cell r="G800">
            <v>22</v>
          </cell>
          <cell r="H800" t="str">
            <v>2</v>
          </cell>
          <cell r="I800">
            <v>255</v>
          </cell>
          <cell r="J800">
            <v>243</v>
          </cell>
          <cell r="K800">
            <v>243</v>
          </cell>
          <cell r="M800" t="str">
            <v>ST</v>
          </cell>
          <cell r="N800" t="str">
            <v>BIT</v>
          </cell>
          <cell r="O800" t="str">
            <v>DFO</v>
          </cell>
          <cell r="P800">
            <v>9</v>
          </cell>
          <cell r="Q800">
            <v>1962</v>
          </cell>
          <cell r="R800" t="str">
            <v>OP</v>
          </cell>
          <cell r="T800" t="str">
            <v>Y</v>
          </cell>
        </row>
        <row r="801">
          <cell r="A801" t="str">
            <v>PA</v>
          </cell>
          <cell r="B801" t="str">
            <v>Berks</v>
          </cell>
          <cell r="C801">
            <v>17235</v>
          </cell>
          <cell r="D801" t="str">
            <v>Reliant Energy Mid-Atlantic PH</v>
          </cell>
          <cell r="E801">
            <v>3115</v>
          </cell>
          <cell r="F801" t="str">
            <v>Titus</v>
          </cell>
          <cell r="G801">
            <v>22</v>
          </cell>
          <cell r="H801" t="str">
            <v>1</v>
          </cell>
          <cell r="I801">
            <v>75</v>
          </cell>
          <cell r="J801">
            <v>81</v>
          </cell>
          <cell r="K801">
            <v>83</v>
          </cell>
          <cell r="M801" t="str">
            <v>ST</v>
          </cell>
          <cell r="N801" t="str">
            <v>BIT</v>
          </cell>
          <cell r="O801" t="str">
            <v>DFO</v>
          </cell>
          <cell r="P801">
            <v>3</v>
          </cell>
          <cell r="Q801">
            <v>1951</v>
          </cell>
          <cell r="R801" t="str">
            <v>OP</v>
          </cell>
          <cell r="T801" t="str">
            <v>Y</v>
          </cell>
        </row>
        <row r="802">
          <cell r="A802" t="str">
            <v>PA</v>
          </cell>
          <cell r="B802" t="str">
            <v>Berks</v>
          </cell>
          <cell r="C802">
            <v>17235</v>
          </cell>
          <cell r="D802" t="str">
            <v>Reliant Energy Mid-Atlantic PH</v>
          </cell>
          <cell r="E802">
            <v>3115</v>
          </cell>
          <cell r="F802" t="str">
            <v>Titus</v>
          </cell>
          <cell r="G802">
            <v>22</v>
          </cell>
          <cell r="H802" t="str">
            <v>2</v>
          </cell>
          <cell r="I802">
            <v>75</v>
          </cell>
          <cell r="J802">
            <v>81</v>
          </cell>
          <cell r="K802">
            <v>83</v>
          </cell>
          <cell r="M802" t="str">
            <v>ST</v>
          </cell>
          <cell r="N802" t="str">
            <v>BIT</v>
          </cell>
          <cell r="O802" t="str">
            <v>DFO</v>
          </cell>
          <cell r="P802">
            <v>6</v>
          </cell>
          <cell r="Q802">
            <v>1951</v>
          </cell>
          <cell r="R802" t="str">
            <v>OP</v>
          </cell>
          <cell r="T802" t="str">
            <v>Y</v>
          </cell>
        </row>
        <row r="803">
          <cell r="A803" t="str">
            <v>PA</v>
          </cell>
          <cell r="B803" t="str">
            <v>Berks</v>
          </cell>
          <cell r="C803">
            <v>17235</v>
          </cell>
          <cell r="D803" t="str">
            <v>Reliant Energy Mid-Atlantic PH</v>
          </cell>
          <cell r="E803">
            <v>3115</v>
          </cell>
          <cell r="F803" t="str">
            <v>Titus</v>
          </cell>
          <cell r="G803">
            <v>22</v>
          </cell>
          <cell r="H803" t="str">
            <v>3</v>
          </cell>
          <cell r="I803">
            <v>75</v>
          </cell>
          <cell r="J803">
            <v>81</v>
          </cell>
          <cell r="K803">
            <v>83</v>
          </cell>
          <cell r="M803" t="str">
            <v>ST</v>
          </cell>
          <cell r="N803" t="str">
            <v>BIT</v>
          </cell>
          <cell r="O803" t="str">
            <v>DFO</v>
          </cell>
          <cell r="P803">
            <v>4</v>
          </cell>
          <cell r="Q803">
            <v>1953</v>
          </cell>
          <cell r="R803" t="str">
            <v>OP</v>
          </cell>
          <cell r="T803" t="str">
            <v>Y</v>
          </cell>
        </row>
        <row r="804">
          <cell r="A804" t="str">
            <v>PA</v>
          </cell>
          <cell r="B804" t="str">
            <v>Indiana</v>
          </cell>
          <cell r="C804">
            <v>17235</v>
          </cell>
          <cell r="D804" t="str">
            <v>Reliant Energy Mid-Atlantic PH</v>
          </cell>
          <cell r="E804">
            <v>3118</v>
          </cell>
          <cell r="F804" t="str">
            <v>Conemaugh</v>
          </cell>
          <cell r="G804">
            <v>22</v>
          </cell>
          <cell r="H804" t="str">
            <v>1</v>
          </cell>
          <cell r="I804">
            <v>936</v>
          </cell>
          <cell r="J804">
            <v>850</v>
          </cell>
          <cell r="K804">
            <v>850</v>
          </cell>
          <cell r="M804" t="str">
            <v>ST</v>
          </cell>
          <cell r="N804" t="str">
            <v>BIT</v>
          </cell>
          <cell r="O804" t="str">
            <v>NG</v>
          </cell>
          <cell r="P804">
            <v>5</v>
          </cell>
          <cell r="Q804">
            <v>1970</v>
          </cell>
          <cell r="R804" t="str">
            <v>OP</v>
          </cell>
          <cell r="T804" t="str">
            <v>Y</v>
          </cell>
        </row>
        <row r="805">
          <cell r="A805" t="str">
            <v>PA</v>
          </cell>
          <cell r="B805" t="str">
            <v>Indiana</v>
          </cell>
          <cell r="C805">
            <v>17235</v>
          </cell>
          <cell r="D805" t="str">
            <v>Reliant Energy Mid-Atlantic PH</v>
          </cell>
          <cell r="E805">
            <v>3118</v>
          </cell>
          <cell r="F805" t="str">
            <v>Conemaugh</v>
          </cell>
          <cell r="G805">
            <v>22</v>
          </cell>
          <cell r="H805" t="str">
            <v>2</v>
          </cell>
          <cell r="I805">
            <v>936</v>
          </cell>
          <cell r="J805">
            <v>850</v>
          </cell>
          <cell r="K805">
            <v>850</v>
          </cell>
          <cell r="M805" t="str">
            <v>ST</v>
          </cell>
          <cell r="N805" t="str">
            <v>BIT</v>
          </cell>
          <cell r="O805" t="str">
            <v>NG</v>
          </cell>
          <cell r="P805">
            <v>5</v>
          </cell>
          <cell r="Q805">
            <v>1971</v>
          </cell>
          <cell r="R805" t="str">
            <v>OP</v>
          </cell>
          <cell r="T805" t="str">
            <v>Y</v>
          </cell>
        </row>
        <row r="806">
          <cell r="A806" t="str">
            <v>PA</v>
          </cell>
          <cell r="B806" t="str">
            <v>Clearfield</v>
          </cell>
          <cell r="C806">
            <v>17235</v>
          </cell>
          <cell r="D806" t="str">
            <v>Reliant Energy Mid-Atlantic PH</v>
          </cell>
          <cell r="E806">
            <v>3131</v>
          </cell>
          <cell r="F806" t="str">
            <v>Shawville</v>
          </cell>
          <cell r="G806">
            <v>22</v>
          </cell>
          <cell r="H806" t="str">
            <v>1</v>
          </cell>
          <cell r="I806">
            <v>125</v>
          </cell>
          <cell r="J806">
            <v>122</v>
          </cell>
          <cell r="K806">
            <v>128</v>
          </cell>
          <cell r="M806" t="str">
            <v>ST</v>
          </cell>
          <cell r="N806" t="str">
            <v>BIT</v>
          </cell>
          <cell r="O806" t="str">
            <v>DFO</v>
          </cell>
          <cell r="P806">
            <v>8</v>
          </cell>
          <cell r="Q806">
            <v>1954</v>
          </cell>
          <cell r="R806" t="str">
            <v>OP</v>
          </cell>
          <cell r="T806" t="str">
            <v>Y</v>
          </cell>
        </row>
        <row r="807">
          <cell r="A807" t="str">
            <v>PA</v>
          </cell>
          <cell r="B807" t="str">
            <v>Clearfield</v>
          </cell>
          <cell r="C807">
            <v>17235</v>
          </cell>
          <cell r="D807" t="str">
            <v>Reliant Energy Mid-Atlantic PH</v>
          </cell>
          <cell r="E807">
            <v>3131</v>
          </cell>
          <cell r="F807" t="str">
            <v>Shawville</v>
          </cell>
          <cell r="G807">
            <v>22</v>
          </cell>
          <cell r="H807" t="str">
            <v>2</v>
          </cell>
          <cell r="I807">
            <v>125</v>
          </cell>
          <cell r="J807">
            <v>125</v>
          </cell>
          <cell r="K807">
            <v>130</v>
          </cell>
          <cell r="M807" t="str">
            <v>ST</v>
          </cell>
          <cell r="N807" t="str">
            <v>BIT</v>
          </cell>
          <cell r="O807" t="str">
            <v>DFO</v>
          </cell>
          <cell r="P807">
            <v>3</v>
          </cell>
          <cell r="Q807">
            <v>1954</v>
          </cell>
          <cell r="R807" t="str">
            <v>OP</v>
          </cell>
          <cell r="T807" t="str">
            <v>Y</v>
          </cell>
        </row>
        <row r="808">
          <cell r="A808" t="str">
            <v>PA</v>
          </cell>
          <cell r="B808" t="str">
            <v>Clearfield</v>
          </cell>
          <cell r="C808">
            <v>17235</v>
          </cell>
          <cell r="D808" t="str">
            <v>Reliant Energy Mid-Atlantic PH</v>
          </cell>
          <cell r="E808">
            <v>3131</v>
          </cell>
          <cell r="F808" t="str">
            <v>Shawville</v>
          </cell>
          <cell r="G808">
            <v>22</v>
          </cell>
          <cell r="H808" t="str">
            <v>3</v>
          </cell>
          <cell r="I808">
            <v>188</v>
          </cell>
          <cell r="J808">
            <v>175</v>
          </cell>
          <cell r="K808">
            <v>180</v>
          </cell>
          <cell r="M808" t="str">
            <v>ST</v>
          </cell>
          <cell r="N808" t="str">
            <v>BIT</v>
          </cell>
          <cell r="O808" t="str">
            <v>DFO</v>
          </cell>
          <cell r="P808">
            <v>12</v>
          </cell>
          <cell r="Q808">
            <v>1959</v>
          </cell>
          <cell r="R808" t="str">
            <v>OP</v>
          </cell>
          <cell r="T808" t="str">
            <v>Y</v>
          </cell>
        </row>
        <row r="809">
          <cell r="A809" t="str">
            <v>PA</v>
          </cell>
          <cell r="B809" t="str">
            <v>Clearfield</v>
          </cell>
          <cell r="C809">
            <v>17235</v>
          </cell>
          <cell r="D809" t="str">
            <v>Reliant Energy Mid-Atlantic PH</v>
          </cell>
          <cell r="E809">
            <v>3131</v>
          </cell>
          <cell r="F809" t="str">
            <v>Shawville</v>
          </cell>
          <cell r="G809">
            <v>22</v>
          </cell>
          <cell r="H809" t="str">
            <v>4</v>
          </cell>
          <cell r="I809">
            <v>188</v>
          </cell>
          <cell r="J809">
            <v>175</v>
          </cell>
          <cell r="K809">
            <v>180</v>
          </cell>
          <cell r="M809" t="str">
            <v>ST</v>
          </cell>
          <cell r="N809" t="str">
            <v>BIT</v>
          </cell>
          <cell r="O809" t="str">
            <v>DFO</v>
          </cell>
          <cell r="P809">
            <v>4</v>
          </cell>
          <cell r="Q809">
            <v>1960</v>
          </cell>
          <cell r="R809" t="str">
            <v>OP</v>
          </cell>
          <cell r="T809" t="str">
            <v>Y</v>
          </cell>
        </row>
        <row r="810">
          <cell r="A810" t="str">
            <v>PA</v>
          </cell>
          <cell r="B810" t="str">
            <v>Armstrong</v>
          </cell>
          <cell r="C810">
            <v>17235</v>
          </cell>
          <cell r="D810" t="str">
            <v>Reliant Energy Mid-Atlantic PH</v>
          </cell>
          <cell r="E810">
            <v>3136</v>
          </cell>
          <cell r="F810" t="str">
            <v>Keystone</v>
          </cell>
          <cell r="G810">
            <v>22</v>
          </cell>
          <cell r="H810" t="str">
            <v>1</v>
          </cell>
          <cell r="I810">
            <v>936</v>
          </cell>
          <cell r="J810">
            <v>850</v>
          </cell>
          <cell r="K810">
            <v>850</v>
          </cell>
          <cell r="M810" t="str">
            <v>ST</v>
          </cell>
          <cell r="N810" t="str">
            <v>BIT</v>
          </cell>
          <cell r="O810" t="str">
            <v>DFO</v>
          </cell>
          <cell r="P810">
            <v>8</v>
          </cell>
          <cell r="Q810">
            <v>1967</v>
          </cell>
          <cell r="R810" t="str">
            <v>OP</v>
          </cell>
          <cell r="T810" t="str">
            <v>Y</v>
          </cell>
        </row>
        <row r="811">
          <cell r="A811" t="str">
            <v>PA</v>
          </cell>
          <cell r="B811" t="str">
            <v>Armstrong</v>
          </cell>
          <cell r="C811">
            <v>17235</v>
          </cell>
          <cell r="D811" t="str">
            <v>Reliant Energy Mid-Atlantic PH</v>
          </cell>
          <cell r="E811">
            <v>3136</v>
          </cell>
          <cell r="F811" t="str">
            <v>Keystone</v>
          </cell>
          <cell r="G811">
            <v>22</v>
          </cell>
          <cell r="H811" t="str">
            <v>2</v>
          </cell>
          <cell r="I811">
            <v>936</v>
          </cell>
          <cell r="J811">
            <v>850</v>
          </cell>
          <cell r="K811">
            <v>850</v>
          </cell>
          <cell r="M811" t="str">
            <v>ST</v>
          </cell>
          <cell r="N811" t="str">
            <v>BIT</v>
          </cell>
          <cell r="O811" t="str">
            <v>DFO</v>
          </cell>
          <cell r="P811">
            <v>7</v>
          </cell>
          <cell r="Q811">
            <v>1968</v>
          </cell>
          <cell r="R811" t="str">
            <v>OP</v>
          </cell>
          <cell r="T811" t="str">
            <v>Y</v>
          </cell>
        </row>
        <row r="812">
          <cell r="A812" t="str">
            <v>PA</v>
          </cell>
          <cell r="B812" t="str">
            <v>Luzerne</v>
          </cell>
          <cell r="C812">
            <v>19391</v>
          </cell>
          <cell r="D812" t="str">
            <v>UGI Development Co</v>
          </cell>
          <cell r="E812">
            <v>3176</v>
          </cell>
          <cell r="F812" t="str">
            <v>Hunlock Power Station</v>
          </cell>
          <cell r="G812">
            <v>22</v>
          </cell>
          <cell r="H812" t="str">
            <v>3</v>
          </cell>
          <cell r="I812">
            <v>49.9</v>
          </cell>
          <cell r="J812">
            <v>45</v>
          </cell>
          <cell r="K812">
            <v>46</v>
          </cell>
          <cell r="M812" t="str">
            <v>ST</v>
          </cell>
          <cell r="N812" t="str">
            <v>BIT</v>
          </cell>
          <cell r="O812" t="str">
            <v>WC</v>
          </cell>
          <cell r="P812">
            <v>9</v>
          </cell>
          <cell r="Q812">
            <v>1959</v>
          </cell>
          <cell r="R812" t="str">
            <v>OP</v>
          </cell>
          <cell r="T812" t="str">
            <v>Y</v>
          </cell>
        </row>
        <row r="813">
          <cell r="A813" t="str">
            <v>PA</v>
          </cell>
          <cell r="B813" t="str">
            <v>Snyder</v>
          </cell>
          <cell r="C813">
            <v>22001</v>
          </cell>
          <cell r="D813" t="str">
            <v>Sunbury Generation LLC</v>
          </cell>
          <cell r="E813">
            <v>3152</v>
          </cell>
          <cell r="F813" t="str">
            <v>WPS Energy Servs Sunbury Gen</v>
          </cell>
          <cell r="G813">
            <v>22</v>
          </cell>
          <cell r="H813" t="str">
            <v>1</v>
          </cell>
          <cell r="I813">
            <v>75</v>
          </cell>
          <cell r="J813">
            <v>75</v>
          </cell>
          <cell r="K813">
            <v>82</v>
          </cell>
          <cell r="M813" t="str">
            <v>ST</v>
          </cell>
          <cell r="N813" t="str">
            <v>BIT</v>
          </cell>
          <cell r="O813" t="str">
            <v>WC</v>
          </cell>
          <cell r="P813">
            <v>11</v>
          </cell>
          <cell r="Q813">
            <v>1949</v>
          </cell>
          <cell r="R813" t="str">
            <v>OP</v>
          </cell>
          <cell r="T813" t="str">
            <v>Y</v>
          </cell>
        </row>
        <row r="814">
          <cell r="A814" t="str">
            <v>PA</v>
          </cell>
          <cell r="B814" t="str">
            <v>Snyder</v>
          </cell>
          <cell r="C814">
            <v>22001</v>
          </cell>
          <cell r="D814" t="str">
            <v>Sunbury Generation LLC</v>
          </cell>
          <cell r="E814">
            <v>3152</v>
          </cell>
          <cell r="F814" t="str">
            <v>WPS Energy Servs Sunbury Gen</v>
          </cell>
          <cell r="G814">
            <v>22</v>
          </cell>
          <cell r="H814" t="str">
            <v>2</v>
          </cell>
          <cell r="I814">
            <v>90</v>
          </cell>
          <cell r="J814">
            <v>75</v>
          </cell>
          <cell r="K814">
            <v>82</v>
          </cell>
          <cell r="M814" t="str">
            <v>ST</v>
          </cell>
          <cell r="N814" t="str">
            <v>BIT</v>
          </cell>
          <cell r="O814" t="str">
            <v>WC</v>
          </cell>
          <cell r="P814">
            <v>9</v>
          </cell>
          <cell r="Q814">
            <v>1949</v>
          </cell>
          <cell r="R814" t="str">
            <v>OP</v>
          </cell>
          <cell r="T814" t="str">
            <v>Y</v>
          </cell>
        </row>
        <row r="815">
          <cell r="A815" t="str">
            <v>PA</v>
          </cell>
          <cell r="B815" t="str">
            <v>Snyder</v>
          </cell>
          <cell r="C815">
            <v>22001</v>
          </cell>
          <cell r="D815" t="str">
            <v>Sunbury Generation LLC</v>
          </cell>
          <cell r="E815">
            <v>3152</v>
          </cell>
          <cell r="F815" t="str">
            <v>WPS Energy Servs Sunbury Gen</v>
          </cell>
          <cell r="G815">
            <v>22</v>
          </cell>
          <cell r="H815" t="str">
            <v>3</v>
          </cell>
          <cell r="I815">
            <v>103.5</v>
          </cell>
          <cell r="J815">
            <v>83</v>
          </cell>
          <cell r="K815">
            <v>91</v>
          </cell>
          <cell r="M815" t="str">
            <v>ST</v>
          </cell>
          <cell r="N815" t="str">
            <v>BIT</v>
          </cell>
          <cell r="O815" t="str">
            <v>DFO</v>
          </cell>
          <cell r="P815">
            <v>4</v>
          </cell>
          <cell r="Q815">
            <v>1951</v>
          </cell>
          <cell r="R815" t="str">
            <v>OP</v>
          </cell>
          <cell r="T815" t="str">
            <v>Y</v>
          </cell>
        </row>
        <row r="816">
          <cell r="A816" t="str">
            <v>PA</v>
          </cell>
          <cell r="B816" t="str">
            <v>Snyder</v>
          </cell>
          <cell r="C816">
            <v>22001</v>
          </cell>
          <cell r="D816" t="str">
            <v>Sunbury Generation LLC</v>
          </cell>
          <cell r="E816">
            <v>3152</v>
          </cell>
          <cell r="F816" t="str">
            <v>WPS Energy Servs Sunbury Gen</v>
          </cell>
          <cell r="G816">
            <v>22</v>
          </cell>
          <cell r="H816" t="str">
            <v>4</v>
          </cell>
          <cell r="I816">
            <v>156.19999999999999</v>
          </cell>
          <cell r="J816">
            <v>128</v>
          </cell>
          <cell r="K816">
            <v>134</v>
          </cell>
          <cell r="M816" t="str">
            <v>ST</v>
          </cell>
          <cell r="N816" t="str">
            <v>BIT</v>
          </cell>
          <cell r="O816" t="str">
            <v>DFO</v>
          </cell>
          <cell r="P816">
            <v>8</v>
          </cell>
          <cell r="Q816">
            <v>1953</v>
          </cell>
          <cell r="R816" t="str">
            <v>OP</v>
          </cell>
          <cell r="T816" t="str">
            <v>Y</v>
          </cell>
        </row>
        <row r="817">
          <cell r="A817" t="str">
            <v>PA</v>
          </cell>
          <cell r="B817" t="str">
            <v>Armstrong</v>
          </cell>
          <cell r="C817">
            <v>23279</v>
          </cell>
          <cell r="D817" t="str">
            <v>Allegheny Energy Supply Co LLC</v>
          </cell>
          <cell r="E817">
            <v>3178</v>
          </cell>
          <cell r="F817" t="str">
            <v>Armstrong Power Station</v>
          </cell>
          <cell r="G817">
            <v>22</v>
          </cell>
          <cell r="H817" t="str">
            <v>1</v>
          </cell>
          <cell r="I817">
            <v>163.19999999999999</v>
          </cell>
          <cell r="J817">
            <v>172</v>
          </cell>
          <cell r="K817">
            <v>180</v>
          </cell>
          <cell r="M817" t="str">
            <v>ST</v>
          </cell>
          <cell r="N817" t="str">
            <v>BIT</v>
          </cell>
          <cell r="O817" t="str">
            <v>DFO</v>
          </cell>
          <cell r="P817">
            <v>4</v>
          </cell>
          <cell r="Q817">
            <v>1958</v>
          </cell>
          <cell r="R817" t="str">
            <v>OP</v>
          </cell>
          <cell r="S817">
            <v>0</v>
          </cell>
          <cell r="T817" t="str">
            <v>Y</v>
          </cell>
        </row>
        <row r="818">
          <cell r="A818" t="str">
            <v>PA</v>
          </cell>
          <cell r="B818" t="str">
            <v>Armstrong</v>
          </cell>
          <cell r="C818">
            <v>23279</v>
          </cell>
          <cell r="D818" t="str">
            <v>Allegheny Energy Supply Co LLC</v>
          </cell>
          <cell r="E818">
            <v>3178</v>
          </cell>
          <cell r="F818" t="str">
            <v>Armstrong Power Station</v>
          </cell>
          <cell r="G818">
            <v>22</v>
          </cell>
          <cell r="H818" t="str">
            <v>2</v>
          </cell>
          <cell r="I818">
            <v>163.19999999999999</v>
          </cell>
          <cell r="J818">
            <v>171</v>
          </cell>
          <cell r="K818">
            <v>176</v>
          </cell>
          <cell r="M818" t="str">
            <v>ST</v>
          </cell>
          <cell r="N818" t="str">
            <v>BIT</v>
          </cell>
          <cell r="O818" t="str">
            <v>DFO</v>
          </cell>
          <cell r="P818">
            <v>6</v>
          </cell>
          <cell r="Q818">
            <v>1959</v>
          </cell>
          <cell r="R818" t="str">
            <v>OP</v>
          </cell>
          <cell r="S818">
            <v>0</v>
          </cell>
          <cell r="T818" t="str">
            <v>Y</v>
          </cell>
        </row>
        <row r="819">
          <cell r="A819" t="str">
            <v>PA</v>
          </cell>
          <cell r="B819" t="str">
            <v>Greene</v>
          </cell>
          <cell r="C819">
            <v>23279</v>
          </cell>
          <cell r="D819" t="str">
            <v>Allegheny Energy Supply Co LLC</v>
          </cell>
          <cell r="E819">
            <v>3179</v>
          </cell>
          <cell r="F819" t="str">
            <v>Hatfields Ferry Power Station</v>
          </cell>
          <cell r="G819">
            <v>22</v>
          </cell>
          <cell r="H819" t="str">
            <v>1</v>
          </cell>
          <cell r="I819">
            <v>576</v>
          </cell>
          <cell r="J819">
            <v>530</v>
          </cell>
          <cell r="K819">
            <v>570</v>
          </cell>
          <cell r="M819" t="str">
            <v>ST</v>
          </cell>
          <cell r="N819" t="str">
            <v>BIT</v>
          </cell>
          <cell r="O819" t="str">
            <v>DFO</v>
          </cell>
          <cell r="P819">
            <v>11</v>
          </cell>
          <cell r="Q819">
            <v>1969</v>
          </cell>
          <cell r="R819" t="str">
            <v>OP</v>
          </cell>
          <cell r="S819">
            <v>0</v>
          </cell>
          <cell r="T819" t="str">
            <v>N</v>
          </cell>
        </row>
        <row r="820">
          <cell r="A820" t="str">
            <v>PA</v>
          </cell>
          <cell r="B820" t="str">
            <v>Greene</v>
          </cell>
          <cell r="C820">
            <v>23279</v>
          </cell>
          <cell r="D820" t="str">
            <v>Allegheny Energy Supply Co LLC</v>
          </cell>
          <cell r="E820">
            <v>3179</v>
          </cell>
          <cell r="F820" t="str">
            <v>Hatfields Ferry Power Station</v>
          </cell>
          <cell r="G820">
            <v>22</v>
          </cell>
          <cell r="H820" t="str">
            <v>2</v>
          </cell>
          <cell r="I820">
            <v>576</v>
          </cell>
          <cell r="J820">
            <v>530</v>
          </cell>
          <cell r="K820">
            <v>570</v>
          </cell>
          <cell r="M820" t="str">
            <v>ST</v>
          </cell>
          <cell r="N820" t="str">
            <v>BIT</v>
          </cell>
          <cell r="O820" t="str">
            <v>DFO</v>
          </cell>
          <cell r="P820">
            <v>10</v>
          </cell>
          <cell r="Q820">
            <v>1970</v>
          </cell>
          <cell r="R820" t="str">
            <v>OP</v>
          </cell>
          <cell r="S820">
            <v>0</v>
          </cell>
          <cell r="T820" t="str">
            <v>N</v>
          </cell>
        </row>
        <row r="821">
          <cell r="A821" t="str">
            <v>PA</v>
          </cell>
          <cell r="B821" t="str">
            <v>Greene</v>
          </cell>
          <cell r="C821">
            <v>23279</v>
          </cell>
          <cell r="D821" t="str">
            <v>Allegheny Energy Supply Co LLC</v>
          </cell>
          <cell r="E821">
            <v>3179</v>
          </cell>
          <cell r="F821" t="str">
            <v>Hatfields Ferry Power Station</v>
          </cell>
          <cell r="G821">
            <v>22</v>
          </cell>
          <cell r="H821" t="str">
            <v>3</v>
          </cell>
          <cell r="I821">
            <v>576</v>
          </cell>
          <cell r="J821">
            <v>530</v>
          </cell>
          <cell r="K821">
            <v>570</v>
          </cell>
          <cell r="M821" t="str">
            <v>ST</v>
          </cell>
          <cell r="N821" t="str">
            <v>BIT</v>
          </cell>
          <cell r="O821" t="str">
            <v>DFO</v>
          </cell>
          <cell r="P821">
            <v>12</v>
          </cell>
          <cell r="Q821">
            <v>1971</v>
          </cell>
          <cell r="R821" t="str">
            <v>OP</v>
          </cell>
          <cell r="S821">
            <v>0</v>
          </cell>
          <cell r="T821" t="str">
            <v>N</v>
          </cell>
        </row>
        <row r="822">
          <cell r="A822" t="str">
            <v>PA</v>
          </cell>
          <cell r="B822" t="str">
            <v>Washington</v>
          </cell>
          <cell r="C822">
            <v>23279</v>
          </cell>
          <cell r="D822" t="str">
            <v>Allegheny Energy Supply Co LLC</v>
          </cell>
          <cell r="E822">
            <v>3181</v>
          </cell>
          <cell r="F822" t="str">
            <v>Mitchell Power Station</v>
          </cell>
          <cell r="G822">
            <v>22</v>
          </cell>
          <cell r="H822" t="str">
            <v>3</v>
          </cell>
          <cell r="I822">
            <v>299.2</v>
          </cell>
          <cell r="J822">
            <v>277</v>
          </cell>
          <cell r="K822">
            <v>288</v>
          </cell>
          <cell r="M822" t="str">
            <v>ST</v>
          </cell>
          <cell r="N822" t="str">
            <v>BIT</v>
          </cell>
          <cell r="O822" t="str">
            <v>NG</v>
          </cell>
          <cell r="P822">
            <v>8</v>
          </cell>
          <cell r="Q822">
            <v>1963</v>
          </cell>
          <cell r="R822" t="str">
            <v>OP</v>
          </cell>
          <cell r="S822">
            <v>0</v>
          </cell>
          <cell r="T822" t="str">
            <v>Y</v>
          </cell>
        </row>
        <row r="823">
          <cell r="A823" t="str">
            <v>PA</v>
          </cell>
          <cell r="B823" t="str">
            <v>Blair</v>
          </cell>
          <cell r="C823">
            <v>49923</v>
          </cell>
          <cell r="D823" t="str">
            <v>American Eagle Paper Mills</v>
          </cell>
          <cell r="E823">
            <v>50284</v>
          </cell>
          <cell r="F823" t="str">
            <v>American Eagle Paper Mills</v>
          </cell>
          <cell r="G823">
            <v>322122</v>
          </cell>
          <cell r="H823" t="str">
            <v>TG3</v>
          </cell>
          <cell r="I823">
            <v>2.5</v>
          </cell>
          <cell r="J823">
            <v>2.5</v>
          </cell>
          <cell r="K823">
            <v>2.5</v>
          </cell>
          <cell r="M823" t="str">
            <v>ST</v>
          </cell>
          <cell r="N823" t="str">
            <v>BIT</v>
          </cell>
          <cell r="O823" t="str">
            <v>NG</v>
          </cell>
          <cell r="P823">
            <v>1</v>
          </cell>
          <cell r="Q823">
            <v>1929</v>
          </cell>
          <cell r="R823" t="str">
            <v>SB</v>
          </cell>
          <cell r="S823">
            <v>0</v>
          </cell>
          <cell r="T823" t="str">
            <v>Y</v>
          </cell>
        </row>
        <row r="824">
          <cell r="A824" t="str">
            <v>PA</v>
          </cell>
          <cell r="B824" t="str">
            <v>Blair</v>
          </cell>
          <cell r="C824">
            <v>49923</v>
          </cell>
          <cell r="D824" t="str">
            <v>American Eagle Paper Mills</v>
          </cell>
          <cell r="E824">
            <v>50284</v>
          </cell>
          <cell r="F824" t="str">
            <v>American Eagle Paper Mills</v>
          </cell>
          <cell r="G824">
            <v>322122</v>
          </cell>
          <cell r="H824" t="str">
            <v>TG4</v>
          </cell>
          <cell r="I824">
            <v>4.5</v>
          </cell>
          <cell r="J824">
            <v>4.5</v>
          </cell>
          <cell r="K824">
            <v>4.5</v>
          </cell>
          <cell r="M824" t="str">
            <v>ST</v>
          </cell>
          <cell r="N824" t="str">
            <v>BIT</v>
          </cell>
          <cell r="O824" t="str">
            <v>NG</v>
          </cell>
          <cell r="P824">
            <v>1</v>
          </cell>
          <cell r="Q824">
            <v>1930</v>
          </cell>
          <cell r="R824" t="str">
            <v>SB</v>
          </cell>
          <cell r="S824">
            <v>0</v>
          </cell>
          <cell r="T824" t="str">
            <v>Y</v>
          </cell>
        </row>
        <row r="825">
          <cell r="A825" t="str">
            <v>PA</v>
          </cell>
          <cell r="B825" t="str">
            <v>Blair</v>
          </cell>
          <cell r="C825">
            <v>49923</v>
          </cell>
          <cell r="D825" t="str">
            <v>American Eagle Paper Mills</v>
          </cell>
          <cell r="E825">
            <v>50284</v>
          </cell>
          <cell r="F825" t="str">
            <v>American Eagle Paper Mills</v>
          </cell>
          <cell r="G825">
            <v>322122</v>
          </cell>
          <cell r="H825" t="str">
            <v>TG5</v>
          </cell>
          <cell r="I825">
            <v>3</v>
          </cell>
          <cell r="J825">
            <v>3</v>
          </cell>
          <cell r="K825">
            <v>3</v>
          </cell>
          <cell r="M825" t="str">
            <v>ST</v>
          </cell>
          <cell r="N825" t="str">
            <v>BIT</v>
          </cell>
          <cell r="O825" t="str">
            <v>NG</v>
          </cell>
          <cell r="P825">
            <v>1</v>
          </cell>
          <cell r="Q825">
            <v>1936</v>
          </cell>
          <cell r="R825" t="str">
            <v>SB</v>
          </cell>
          <cell r="S825">
            <v>0</v>
          </cell>
          <cell r="T825" t="str">
            <v>Y</v>
          </cell>
        </row>
        <row r="826">
          <cell r="A826" t="str">
            <v>PA</v>
          </cell>
          <cell r="B826" t="str">
            <v>Blair</v>
          </cell>
          <cell r="C826">
            <v>49923</v>
          </cell>
          <cell r="D826" t="str">
            <v>American Eagle Paper Mills</v>
          </cell>
          <cell r="E826">
            <v>50284</v>
          </cell>
          <cell r="F826" t="str">
            <v>American Eagle Paper Mills</v>
          </cell>
          <cell r="G826">
            <v>322122</v>
          </cell>
          <cell r="H826" t="str">
            <v>TG6</v>
          </cell>
          <cell r="I826">
            <v>7.5</v>
          </cell>
          <cell r="J826">
            <v>7.03</v>
          </cell>
          <cell r="K826">
            <v>7.05</v>
          </cell>
          <cell r="M826" t="str">
            <v>ST</v>
          </cell>
          <cell r="N826" t="str">
            <v>BIT</v>
          </cell>
          <cell r="O826" t="str">
            <v>NG</v>
          </cell>
          <cell r="P826">
            <v>1</v>
          </cell>
          <cell r="Q826">
            <v>1958</v>
          </cell>
          <cell r="R826" t="str">
            <v>OP</v>
          </cell>
          <cell r="T826" t="str">
            <v>Y</v>
          </cell>
        </row>
        <row r="827">
          <cell r="A827" t="str">
            <v>SC</v>
          </cell>
          <cell r="B827" t="str">
            <v>Darlington</v>
          </cell>
          <cell r="C827">
            <v>3046</v>
          </cell>
          <cell r="D827" t="str">
            <v>Progress Energy Carolinas Inc</v>
          </cell>
          <cell r="E827">
            <v>3251</v>
          </cell>
          <cell r="F827" t="str">
            <v>H B Robinson</v>
          </cell>
          <cell r="G827">
            <v>22</v>
          </cell>
          <cell r="H827" t="str">
            <v>1</v>
          </cell>
          <cell r="I827">
            <v>206.6</v>
          </cell>
          <cell r="J827">
            <v>174</v>
          </cell>
          <cell r="K827">
            <v>185</v>
          </cell>
          <cell r="M827" t="str">
            <v>ST</v>
          </cell>
          <cell r="N827" t="str">
            <v>BIT</v>
          </cell>
          <cell r="P827">
            <v>5</v>
          </cell>
          <cell r="Q827">
            <v>1960</v>
          </cell>
          <cell r="R827" t="str">
            <v>OP</v>
          </cell>
          <cell r="S827">
            <v>0</v>
          </cell>
          <cell r="T827" t="str">
            <v>N</v>
          </cell>
        </row>
        <row r="828">
          <cell r="A828" t="str">
            <v>SC</v>
          </cell>
          <cell r="B828" t="str">
            <v>Anderson</v>
          </cell>
          <cell r="C828">
            <v>5416</v>
          </cell>
          <cell r="D828" t="str">
            <v>Duke Energy Corp</v>
          </cell>
          <cell r="E828">
            <v>3264</v>
          </cell>
          <cell r="F828" t="str">
            <v>W S Lee</v>
          </cell>
          <cell r="G828">
            <v>22</v>
          </cell>
          <cell r="H828" t="str">
            <v>1</v>
          </cell>
          <cell r="I828">
            <v>90</v>
          </cell>
          <cell r="J828">
            <v>100</v>
          </cell>
          <cell r="K828">
            <v>100</v>
          </cell>
          <cell r="M828" t="str">
            <v>ST</v>
          </cell>
          <cell r="N828" t="str">
            <v>BIT</v>
          </cell>
          <cell r="P828">
            <v>3</v>
          </cell>
          <cell r="Q828">
            <v>1951</v>
          </cell>
          <cell r="R828" t="str">
            <v>OP</v>
          </cell>
          <cell r="S828">
            <v>0</v>
          </cell>
          <cell r="T828" t="str">
            <v>N</v>
          </cell>
        </row>
        <row r="829">
          <cell r="A829" t="str">
            <v>SC</v>
          </cell>
          <cell r="B829" t="str">
            <v>Anderson</v>
          </cell>
          <cell r="C829">
            <v>5416</v>
          </cell>
          <cell r="D829" t="str">
            <v>Duke Energy Corp</v>
          </cell>
          <cell r="E829">
            <v>3264</v>
          </cell>
          <cell r="F829" t="str">
            <v>W S Lee</v>
          </cell>
          <cell r="G829">
            <v>22</v>
          </cell>
          <cell r="H829" t="str">
            <v>2</v>
          </cell>
          <cell r="I829">
            <v>90</v>
          </cell>
          <cell r="J829">
            <v>100</v>
          </cell>
          <cell r="K829">
            <v>102</v>
          </cell>
          <cell r="M829" t="str">
            <v>ST</v>
          </cell>
          <cell r="N829" t="str">
            <v>BIT</v>
          </cell>
          <cell r="P829">
            <v>7</v>
          </cell>
          <cell r="Q829">
            <v>1951</v>
          </cell>
          <cell r="R829" t="str">
            <v>OP</v>
          </cell>
          <cell r="S829">
            <v>0</v>
          </cell>
          <cell r="T829" t="str">
            <v>N</v>
          </cell>
        </row>
        <row r="830">
          <cell r="A830" t="str">
            <v>SC</v>
          </cell>
          <cell r="B830" t="str">
            <v>Anderson</v>
          </cell>
          <cell r="C830">
            <v>5416</v>
          </cell>
          <cell r="D830" t="str">
            <v>Duke Energy Corp</v>
          </cell>
          <cell r="E830">
            <v>3264</v>
          </cell>
          <cell r="F830" t="str">
            <v>W S Lee</v>
          </cell>
          <cell r="G830">
            <v>22</v>
          </cell>
          <cell r="H830" t="str">
            <v>3</v>
          </cell>
          <cell r="I830">
            <v>175</v>
          </cell>
          <cell r="J830">
            <v>170</v>
          </cell>
          <cell r="K830">
            <v>170</v>
          </cell>
          <cell r="M830" t="str">
            <v>ST</v>
          </cell>
          <cell r="N830" t="str">
            <v>BIT</v>
          </cell>
          <cell r="P830">
            <v>12</v>
          </cell>
          <cell r="Q830">
            <v>1958</v>
          </cell>
          <cell r="R830" t="str">
            <v>OP</v>
          </cell>
          <cell r="S830">
            <v>0</v>
          </cell>
          <cell r="T830" t="str">
            <v>N</v>
          </cell>
        </row>
        <row r="831">
          <cell r="A831" t="str">
            <v>SC</v>
          </cell>
          <cell r="B831" t="str">
            <v>Colleton</v>
          </cell>
          <cell r="C831">
            <v>17539</v>
          </cell>
          <cell r="D831" t="str">
            <v>South Carolina Electric&amp;Gas Co</v>
          </cell>
          <cell r="E831">
            <v>3280</v>
          </cell>
          <cell r="F831" t="str">
            <v>Canadys Steam</v>
          </cell>
          <cell r="G831">
            <v>22</v>
          </cell>
          <cell r="H831" t="str">
            <v>1</v>
          </cell>
          <cell r="I831">
            <v>136</v>
          </cell>
          <cell r="J831">
            <v>105</v>
          </cell>
          <cell r="K831">
            <v>105</v>
          </cell>
          <cell r="M831" t="str">
            <v>ST</v>
          </cell>
          <cell r="N831" t="str">
            <v>BIT</v>
          </cell>
          <cell r="O831" t="str">
            <v>NG</v>
          </cell>
          <cell r="P831">
            <v>4</v>
          </cell>
          <cell r="Q831">
            <v>1962</v>
          </cell>
          <cell r="R831" t="str">
            <v>OP</v>
          </cell>
          <cell r="S831">
            <v>0</v>
          </cell>
          <cell r="T831" t="str">
            <v>N</v>
          </cell>
        </row>
        <row r="832">
          <cell r="A832" t="str">
            <v>SC</v>
          </cell>
          <cell r="B832" t="str">
            <v>Colleton</v>
          </cell>
          <cell r="C832">
            <v>17539</v>
          </cell>
          <cell r="D832" t="str">
            <v>South Carolina Electric&amp;Gas Co</v>
          </cell>
          <cell r="E832">
            <v>3280</v>
          </cell>
          <cell r="F832" t="str">
            <v>Canadys Steam</v>
          </cell>
          <cell r="G832">
            <v>22</v>
          </cell>
          <cell r="H832" t="str">
            <v>2</v>
          </cell>
          <cell r="I832">
            <v>136</v>
          </cell>
          <cell r="J832">
            <v>116</v>
          </cell>
          <cell r="K832">
            <v>116</v>
          </cell>
          <cell r="M832" t="str">
            <v>ST</v>
          </cell>
          <cell r="N832" t="str">
            <v>BIT</v>
          </cell>
          <cell r="O832" t="str">
            <v>NG</v>
          </cell>
          <cell r="P832">
            <v>5</v>
          </cell>
          <cell r="Q832">
            <v>1964</v>
          </cell>
          <cell r="R832" t="str">
            <v>OP</v>
          </cell>
          <cell r="S832">
            <v>0</v>
          </cell>
          <cell r="T832" t="str">
            <v>N</v>
          </cell>
        </row>
        <row r="833">
          <cell r="A833" t="str">
            <v>SC</v>
          </cell>
          <cell r="B833" t="str">
            <v>Colleton</v>
          </cell>
          <cell r="C833">
            <v>17539</v>
          </cell>
          <cell r="D833" t="str">
            <v>South Carolina Electric&amp;Gas Co</v>
          </cell>
          <cell r="E833">
            <v>3280</v>
          </cell>
          <cell r="F833" t="str">
            <v>Canadys Steam</v>
          </cell>
          <cell r="G833">
            <v>22</v>
          </cell>
          <cell r="H833" t="str">
            <v>3</v>
          </cell>
          <cell r="I833">
            <v>217.6</v>
          </cell>
          <cell r="J833">
            <v>175</v>
          </cell>
          <cell r="K833">
            <v>175</v>
          </cell>
          <cell r="M833" t="str">
            <v>ST</v>
          </cell>
          <cell r="N833" t="str">
            <v>BIT</v>
          </cell>
          <cell r="O833" t="str">
            <v>NG</v>
          </cell>
          <cell r="P833">
            <v>6</v>
          </cell>
          <cell r="Q833">
            <v>1967</v>
          </cell>
          <cell r="R833" t="str">
            <v>OP</v>
          </cell>
          <cell r="S833">
            <v>0</v>
          </cell>
          <cell r="T833" t="str">
            <v>N</v>
          </cell>
        </row>
        <row r="834">
          <cell r="A834" t="str">
            <v>SC</v>
          </cell>
          <cell r="B834" t="str">
            <v>Richland</v>
          </cell>
          <cell r="C834">
            <v>17539</v>
          </cell>
          <cell r="D834" t="str">
            <v>South Carolina Electric&amp;Gas Co</v>
          </cell>
          <cell r="E834">
            <v>3297</v>
          </cell>
          <cell r="F834" t="str">
            <v>Wateree</v>
          </cell>
          <cell r="G834">
            <v>22</v>
          </cell>
          <cell r="H834" t="str">
            <v>1</v>
          </cell>
          <cell r="I834">
            <v>385.9</v>
          </cell>
          <cell r="J834">
            <v>350</v>
          </cell>
          <cell r="K834">
            <v>355</v>
          </cell>
          <cell r="M834" t="str">
            <v>ST</v>
          </cell>
          <cell r="N834" t="str">
            <v>BIT</v>
          </cell>
          <cell r="O834" t="str">
            <v>DFO</v>
          </cell>
          <cell r="P834">
            <v>9</v>
          </cell>
          <cell r="Q834">
            <v>1970</v>
          </cell>
          <cell r="R834" t="str">
            <v>OP</v>
          </cell>
          <cell r="S834">
            <v>0</v>
          </cell>
          <cell r="T834" t="str">
            <v>N</v>
          </cell>
        </row>
        <row r="835">
          <cell r="A835" t="str">
            <v>SC</v>
          </cell>
          <cell r="B835" t="str">
            <v>Richland</v>
          </cell>
          <cell r="C835">
            <v>17539</v>
          </cell>
          <cell r="D835" t="str">
            <v>South Carolina Electric&amp;Gas Co</v>
          </cell>
          <cell r="E835">
            <v>3297</v>
          </cell>
          <cell r="F835" t="str">
            <v>Wateree</v>
          </cell>
          <cell r="G835">
            <v>22</v>
          </cell>
          <cell r="H835" t="str">
            <v>2</v>
          </cell>
          <cell r="I835">
            <v>385.9</v>
          </cell>
          <cell r="J835">
            <v>350</v>
          </cell>
          <cell r="K835">
            <v>355</v>
          </cell>
          <cell r="M835" t="str">
            <v>ST</v>
          </cell>
          <cell r="N835" t="str">
            <v>BIT</v>
          </cell>
          <cell r="O835" t="str">
            <v>DFO</v>
          </cell>
          <cell r="P835">
            <v>12</v>
          </cell>
          <cell r="Q835">
            <v>1971</v>
          </cell>
          <cell r="R835" t="str">
            <v>OP</v>
          </cell>
          <cell r="S835">
            <v>0</v>
          </cell>
          <cell r="T835" t="str">
            <v>N</v>
          </cell>
        </row>
        <row r="836">
          <cell r="A836" t="str">
            <v>SC</v>
          </cell>
          <cell r="B836" t="str">
            <v>Aiken</v>
          </cell>
          <cell r="C836">
            <v>17539</v>
          </cell>
          <cell r="D836" t="str">
            <v>South Carolina Electric&amp;Gas Co</v>
          </cell>
          <cell r="E836">
            <v>7652</v>
          </cell>
          <cell r="F836" t="str">
            <v>US DOE Savannah River Site (D Area)</v>
          </cell>
          <cell r="G836">
            <v>22</v>
          </cell>
          <cell r="H836" t="str">
            <v>HP-1</v>
          </cell>
          <cell r="I836">
            <v>9.4</v>
          </cell>
          <cell r="J836">
            <v>9.4</v>
          </cell>
          <cell r="K836">
            <v>9.4</v>
          </cell>
          <cell r="M836" t="str">
            <v>ST</v>
          </cell>
          <cell r="N836" t="str">
            <v>BIT</v>
          </cell>
          <cell r="P836">
            <v>1</v>
          </cell>
          <cell r="Q836">
            <v>1952</v>
          </cell>
          <cell r="R836" t="str">
            <v>OP</v>
          </cell>
          <cell r="T836" t="str">
            <v>N</v>
          </cell>
        </row>
        <row r="837">
          <cell r="A837" t="str">
            <v>SC</v>
          </cell>
          <cell r="B837" t="str">
            <v>Aiken</v>
          </cell>
          <cell r="C837">
            <v>17539</v>
          </cell>
          <cell r="D837" t="str">
            <v>South Carolina Electric&amp;Gas Co</v>
          </cell>
          <cell r="E837">
            <v>7652</v>
          </cell>
          <cell r="F837" t="str">
            <v>US DOE Savannah River Site (D Area)</v>
          </cell>
          <cell r="G837">
            <v>22</v>
          </cell>
          <cell r="H837" t="str">
            <v>HP-2</v>
          </cell>
          <cell r="I837">
            <v>9.4</v>
          </cell>
          <cell r="J837">
            <v>9.4</v>
          </cell>
          <cell r="K837">
            <v>9.4</v>
          </cell>
          <cell r="M837" t="str">
            <v>ST</v>
          </cell>
          <cell r="N837" t="str">
            <v>BIT</v>
          </cell>
          <cell r="P837">
            <v>1</v>
          </cell>
          <cell r="Q837">
            <v>1952</v>
          </cell>
          <cell r="R837" t="str">
            <v>OP</v>
          </cell>
          <cell r="T837" t="str">
            <v>N</v>
          </cell>
        </row>
        <row r="838">
          <cell r="A838" t="str">
            <v>SC</v>
          </cell>
          <cell r="B838" t="str">
            <v>Aiken</v>
          </cell>
          <cell r="C838">
            <v>17539</v>
          </cell>
          <cell r="D838" t="str">
            <v>South Carolina Electric&amp;Gas Co</v>
          </cell>
          <cell r="E838">
            <v>7652</v>
          </cell>
          <cell r="F838" t="str">
            <v>US DOE Savannah River Site (D Area)</v>
          </cell>
          <cell r="G838">
            <v>22</v>
          </cell>
          <cell r="H838" t="str">
            <v>HP-3</v>
          </cell>
          <cell r="I838">
            <v>9.4</v>
          </cell>
          <cell r="J838">
            <v>9.4</v>
          </cell>
          <cell r="K838">
            <v>9.4</v>
          </cell>
          <cell r="M838" t="str">
            <v>ST</v>
          </cell>
          <cell r="N838" t="str">
            <v>BIT</v>
          </cell>
          <cell r="P838">
            <v>1</v>
          </cell>
          <cell r="Q838">
            <v>1952</v>
          </cell>
          <cell r="R838" t="str">
            <v>OP</v>
          </cell>
          <cell r="T838" t="str">
            <v>N</v>
          </cell>
        </row>
        <row r="839">
          <cell r="A839" t="str">
            <v>SC</v>
          </cell>
          <cell r="B839" t="str">
            <v>Aiken</v>
          </cell>
          <cell r="C839">
            <v>17539</v>
          </cell>
          <cell r="D839" t="str">
            <v>South Carolina Electric&amp;Gas Co</v>
          </cell>
          <cell r="E839">
            <v>7652</v>
          </cell>
          <cell r="F839" t="str">
            <v>US DOE Savannah River Site (D Area)</v>
          </cell>
          <cell r="G839">
            <v>22</v>
          </cell>
          <cell r="H839" t="str">
            <v>LP-1</v>
          </cell>
          <cell r="I839">
            <v>12.5</v>
          </cell>
          <cell r="J839">
            <v>12.5</v>
          </cell>
          <cell r="K839">
            <v>12.5</v>
          </cell>
          <cell r="M839" t="str">
            <v>ST</v>
          </cell>
          <cell r="N839" t="str">
            <v>BIT</v>
          </cell>
          <cell r="P839">
            <v>1</v>
          </cell>
          <cell r="Q839">
            <v>1952</v>
          </cell>
          <cell r="R839" t="str">
            <v>OP</v>
          </cell>
          <cell r="T839" t="str">
            <v>N</v>
          </cell>
        </row>
        <row r="840">
          <cell r="A840" t="str">
            <v>SC</v>
          </cell>
          <cell r="B840" t="str">
            <v>Aiken</v>
          </cell>
          <cell r="C840">
            <v>17539</v>
          </cell>
          <cell r="D840" t="str">
            <v>South Carolina Electric&amp;Gas Co</v>
          </cell>
          <cell r="E840">
            <v>7652</v>
          </cell>
          <cell r="F840" t="str">
            <v>US DOE Savannah River Site (D Area)</v>
          </cell>
          <cell r="G840">
            <v>22</v>
          </cell>
          <cell r="H840" t="str">
            <v>LP-2</v>
          </cell>
          <cell r="I840">
            <v>12.5</v>
          </cell>
          <cell r="J840">
            <v>12.5</v>
          </cell>
          <cell r="K840">
            <v>12.5</v>
          </cell>
          <cell r="M840" t="str">
            <v>ST</v>
          </cell>
          <cell r="N840" t="str">
            <v>BIT</v>
          </cell>
          <cell r="P840">
            <v>1</v>
          </cell>
          <cell r="Q840">
            <v>1952</v>
          </cell>
          <cell r="R840" t="str">
            <v>OP</v>
          </cell>
          <cell r="T840" t="str">
            <v>N</v>
          </cell>
        </row>
        <row r="841">
          <cell r="A841" t="str">
            <v>SC</v>
          </cell>
          <cell r="B841" t="str">
            <v>Aiken</v>
          </cell>
          <cell r="C841">
            <v>17539</v>
          </cell>
          <cell r="D841" t="str">
            <v>South Carolina Electric&amp;Gas Co</v>
          </cell>
          <cell r="E841">
            <v>7652</v>
          </cell>
          <cell r="F841" t="str">
            <v>US DOE Savannah River Site (D Area)</v>
          </cell>
          <cell r="G841">
            <v>22</v>
          </cell>
          <cell r="H841" t="str">
            <v>LP-3</v>
          </cell>
          <cell r="I841">
            <v>12.5</v>
          </cell>
          <cell r="J841">
            <v>12.5</v>
          </cell>
          <cell r="K841">
            <v>12.5</v>
          </cell>
          <cell r="M841" t="str">
            <v>ST</v>
          </cell>
          <cell r="N841" t="str">
            <v>BIT</v>
          </cell>
          <cell r="P841">
            <v>1</v>
          </cell>
          <cell r="Q841">
            <v>1952</v>
          </cell>
          <cell r="R841" t="str">
            <v>OP</v>
          </cell>
          <cell r="T841" t="str">
            <v>N</v>
          </cell>
        </row>
        <row r="842">
          <cell r="A842" t="str">
            <v>SC</v>
          </cell>
          <cell r="B842" t="str">
            <v>Aiken</v>
          </cell>
          <cell r="C842">
            <v>17539</v>
          </cell>
          <cell r="D842" t="str">
            <v>South Carolina Electric&amp;Gas Co</v>
          </cell>
          <cell r="E842">
            <v>7652</v>
          </cell>
          <cell r="F842" t="str">
            <v>US DOE Savannah River Site (D Area)</v>
          </cell>
          <cell r="G842">
            <v>22</v>
          </cell>
          <cell r="H842" t="str">
            <v>LP-4</v>
          </cell>
          <cell r="I842">
            <v>12.5</v>
          </cell>
          <cell r="J842">
            <v>12.5</v>
          </cell>
          <cell r="K842">
            <v>12.5</v>
          </cell>
          <cell r="M842" t="str">
            <v>ST</v>
          </cell>
          <cell r="N842" t="str">
            <v>BIT</v>
          </cell>
          <cell r="P842">
            <v>1</v>
          </cell>
          <cell r="Q842">
            <v>1952</v>
          </cell>
          <cell r="R842" t="str">
            <v>OP</v>
          </cell>
          <cell r="T842" t="str">
            <v>N</v>
          </cell>
        </row>
        <row r="843">
          <cell r="A843" t="str">
            <v>SC</v>
          </cell>
          <cell r="B843" t="str">
            <v>Charleston</v>
          </cell>
          <cell r="C843">
            <v>17539</v>
          </cell>
          <cell r="D843" t="str">
            <v>South Carolina Electric&amp;Gas Co</v>
          </cell>
          <cell r="E843">
            <v>7737</v>
          </cell>
          <cell r="F843" t="str">
            <v>Cogen South</v>
          </cell>
          <cell r="G843">
            <v>22</v>
          </cell>
          <cell r="H843" t="str">
            <v>1</v>
          </cell>
          <cell r="I843">
            <v>99.2</v>
          </cell>
          <cell r="J843">
            <v>90</v>
          </cell>
          <cell r="K843">
            <v>90</v>
          </cell>
          <cell r="M843" t="str">
            <v>ST</v>
          </cell>
          <cell r="N843" t="str">
            <v>BIT</v>
          </cell>
          <cell r="O843" t="str">
            <v>WDS</v>
          </cell>
          <cell r="P843">
            <v>4</v>
          </cell>
          <cell r="Q843">
            <v>1999</v>
          </cell>
          <cell r="R843" t="str">
            <v>OP</v>
          </cell>
          <cell r="S843">
            <v>0</v>
          </cell>
          <cell r="T843" t="str">
            <v>N</v>
          </cell>
        </row>
        <row r="844">
          <cell r="A844" t="str">
            <v>SC</v>
          </cell>
          <cell r="B844" t="str">
            <v>Berkeley</v>
          </cell>
          <cell r="C844">
            <v>17543</v>
          </cell>
          <cell r="D844" t="str">
            <v>South Carolina Pub Serv Auth</v>
          </cell>
          <cell r="E844">
            <v>130</v>
          </cell>
          <cell r="F844" t="str">
            <v>Cross</v>
          </cell>
          <cell r="G844">
            <v>22</v>
          </cell>
          <cell r="H844" t="str">
            <v>1</v>
          </cell>
          <cell r="I844">
            <v>590.9</v>
          </cell>
          <cell r="J844">
            <v>620</v>
          </cell>
          <cell r="K844">
            <v>620</v>
          </cell>
          <cell r="M844" t="str">
            <v>ST</v>
          </cell>
          <cell r="N844" t="str">
            <v>BIT</v>
          </cell>
          <cell r="P844">
            <v>5</v>
          </cell>
          <cell r="Q844">
            <v>1995</v>
          </cell>
          <cell r="R844" t="str">
            <v>OP</v>
          </cell>
          <cell r="S844">
            <v>0</v>
          </cell>
          <cell r="T844" t="str">
            <v>N</v>
          </cell>
        </row>
        <row r="845">
          <cell r="A845" t="str">
            <v>SC</v>
          </cell>
          <cell r="B845" t="str">
            <v>Berkeley</v>
          </cell>
          <cell r="C845">
            <v>17543</v>
          </cell>
          <cell r="D845" t="str">
            <v>South Carolina Pub Serv Auth</v>
          </cell>
          <cell r="E845">
            <v>130</v>
          </cell>
          <cell r="F845" t="str">
            <v>Cross</v>
          </cell>
          <cell r="G845">
            <v>22</v>
          </cell>
          <cell r="H845" t="str">
            <v>2</v>
          </cell>
          <cell r="I845">
            <v>556.20000000000005</v>
          </cell>
          <cell r="J845">
            <v>540</v>
          </cell>
          <cell r="K845">
            <v>540</v>
          </cell>
          <cell r="M845" t="str">
            <v>ST</v>
          </cell>
          <cell r="N845" t="str">
            <v>BIT</v>
          </cell>
          <cell r="P845">
            <v>5</v>
          </cell>
          <cell r="Q845">
            <v>1984</v>
          </cell>
          <cell r="R845" t="str">
            <v>OP</v>
          </cell>
          <cell r="S845">
            <v>0</v>
          </cell>
          <cell r="T845" t="str">
            <v>N</v>
          </cell>
        </row>
        <row r="846">
          <cell r="A846" t="str">
            <v>SC</v>
          </cell>
          <cell r="B846" t="str">
            <v>Horry</v>
          </cell>
          <cell r="C846">
            <v>17543</v>
          </cell>
          <cell r="D846" t="str">
            <v>South Carolina Pub Serv Auth</v>
          </cell>
          <cell r="E846">
            <v>3317</v>
          </cell>
          <cell r="F846" t="str">
            <v>Dolphus M Grainger</v>
          </cell>
          <cell r="G846">
            <v>22</v>
          </cell>
          <cell r="H846" t="str">
            <v>1</v>
          </cell>
          <cell r="I846">
            <v>81.599999999999994</v>
          </cell>
          <cell r="J846">
            <v>85</v>
          </cell>
          <cell r="K846">
            <v>85</v>
          </cell>
          <cell r="M846" t="str">
            <v>ST</v>
          </cell>
          <cell r="N846" t="str">
            <v>BIT</v>
          </cell>
          <cell r="P846">
            <v>6</v>
          </cell>
          <cell r="Q846">
            <v>1966</v>
          </cell>
          <cell r="R846" t="str">
            <v>OP</v>
          </cell>
          <cell r="S846">
            <v>0</v>
          </cell>
          <cell r="T846" t="str">
            <v>N</v>
          </cell>
        </row>
        <row r="847">
          <cell r="A847" t="str">
            <v>SC</v>
          </cell>
          <cell r="B847" t="str">
            <v>Horry</v>
          </cell>
          <cell r="C847">
            <v>17543</v>
          </cell>
          <cell r="D847" t="str">
            <v>South Carolina Pub Serv Auth</v>
          </cell>
          <cell r="E847">
            <v>3317</v>
          </cell>
          <cell r="F847" t="str">
            <v>Dolphus M Grainger</v>
          </cell>
          <cell r="G847">
            <v>22</v>
          </cell>
          <cell r="H847" t="str">
            <v>2</v>
          </cell>
          <cell r="I847">
            <v>81.599999999999994</v>
          </cell>
          <cell r="J847">
            <v>85</v>
          </cell>
          <cell r="K847">
            <v>85</v>
          </cell>
          <cell r="M847" t="str">
            <v>ST</v>
          </cell>
          <cell r="N847" t="str">
            <v>BIT</v>
          </cell>
          <cell r="P847">
            <v>6</v>
          </cell>
          <cell r="Q847">
            <v>1966</v>
          </cell>
          <cell r="R847" t="str">
            <v>OP</v>
          </cell>
          <cell r="S847">
            <v>0</v>
          </cell>
          <cell r="T847" t="str">
            <v>N</v>
          </cell>
        </row>
        <row r="848">
          <cell r="A848" t="str">
            <v>SC</v>
          </cell>
          <cell r="B848" t="str">
            <v>Berkeley</v>
          </cell>
          <cell r="C848">
            <v>17543</v>
          </cell>
          <cell r="D848" t="str">
            <v>South Carolina Pub Serv Auth</v>
          </cell>
          <cell r="E848">
            <v>3319</v>
          </cell>
          <cell r="F848" t="str">
            <v>Jefferies</v>
          </cell>
          <cell r="G848">
            <v>22</v>
          </cell>
          <cell r="H848" t="str">
            <v>3</v>
          </cell>
          <cell r="I848">
            <v>172.8</v>
          </cell>
          <cell r="J848">
            <v>153</v>
          </cell>
          <cell r="K848">
            <v>153</v>
          </cell>
          <cell r="M848" t="str">
            <v>ST</v>
          </cell>
          <cell r="N848" t="str">
            <v>BIT</v>
          </cell>
          <cell r="P848">
            <v>1</v>
          </cell>
          <cell r="Q848">
            <v>1970</v>
          </cell>
          <cell r="R848" t="str">
            <v>OP</v>
          </cell>
          <cell r="S848">
            <v>0</v>
          </cell>
          <cell r="T848" t="str">
            <v>N</v>
          </cell>
        </row>
        <row r="849">
          <cell r="A849" t="str">
            <v>SC</v>
          </cell>
          <cell r="B849" t="str">
            <v>Berkeley</v>
          </cell>
          <cell r="C849">
            <v>17543</v>
          </cell>
          <cell r="D849" t="str">
            <v>South Carolina Pub Serv Auth</v>
          </cell>
          <cell r="E849">
            <v>3319</v>
          </cell>
          <cell r="F849" t="str">
            <v>Jefferies</v>
          </cell>
          <cell r="G849">
            <v>22</v>
          </cell>
          <cell r="H849" t="str">
            <v>4</v>
          </cell>
          <cell r="I849">
            <v>172.8</v>
          </cell>
          <cell r="J849">
            <v>153</v>
          </cell>
          <cell r="K849">
            <v>153</v>
          </cell>
          <cell r="M849" t="str">
            <v>ST</v>
          </cell>
          <cell r="N849" t="str">
            <v>BIT</v>
          </cell>
          <cell r="P849">
            <v>1</v>
          </cell>
          <cell r="Q849">
            <v>1970</v>
          </cell>
          <cell r="R849" t="str">
            <v>OP</v>
          </cell>
          <cell r="S849">
            <v>0</v>
          </cell>
          <cell r="T849" t="str">
            <v>N</v>
          </cell>
        </row>
        <row r="850">
          <cell r="A850" t="str">
            <v>SC</v>
          </cell>
          <cell r="B850" t="str">
            <v>Georgetown</v>
          </cell>
          <cell r="C850">
            <v>17543</v>
          </cell>
          <cell r="D850" t="str">
            <v>South Carolina Pub Serv Auth</v>
          </cell>
          <cell r="E850">
            <v>6249</v>
          </cell>
          <cell r="F850" t="str">
            <v>Winyah</v>
          </cell>
          <cell r="G850">
            <v>22</v>
          </cell>
          <cell r="H850" t="str">
            <v>1</v>
          </cell>
          <cell r="I850">
            <v>315</v>
          </cell>
          <cell r="J850">
            <v>295</v>
          </cell>
          <cell r="K850">
            <v>295</v>
          </cell>
          <cell r="M850" t="str">
            <v>ST</v>
          </cell>
          <cell r="N850" t="str">
            <v>BIT</v>
          </cell>
          <cell r="P850">
            <v>3</v>
          </cell>
          <cell r="Q850">
            <v>1975</v>
          </cell>
          <cell r="R850" t="str">
            <v>OP</v>
          </cell>
          <cell r="S850">
            <v>0</v>
          </cell>
          <cell r="T850" t="str">
            <v>N</v>
          </cell>
        </row>
        <row r="851">
          <cell r="A851" t="str">
            <v>SC</v>
          </cell>
          <cell r="B851" t="str">
            <v>Georgetown</v>
          </cell>
          <cell r="C851">
            <v>17543</v>
          </cell>
          <cell r="D851" t="str">
            <v>South Carolina Pub Serv Auth</v>
          </cell>
          <cell r="E851">
            <v>6249</v>
          </cell>
          <cell r="F851" t="str">
            <v>Winyah</v>
          </cell>
          <cell r="G851">
            <v>22</v>
          </cell>
          <cell r="H851" t="str">
            <v>2</v>
          </cell>
          <cell r="I851">
            <v>315</v>
          </cell>
          <cell r="J851">
            <v>295</v>
          </cell>
          <cell r="K851">
            <v>295</v>
          </cell>
          <cell r="M851" t="str">
            <v>ST</v>
          </cell>
          <cell r="N851" t="str">
            <v>BIT</v>
          </cell>
          <cell r="P851">
            <v>7</v>
          </cell>
          <cell r="Q851">
            <v>1977</v>
          </cell>
          <cell r="R851" t="str">
            <v>OP</v>
          </cell>
          <cell r="S851">
            <v>0</v>
          </cell>
          <cell r="T851" t="str">
            <v>N</v>
          </cell>
        </row>
        <row r="852">
          <cell r="A852" t="str">
            <v>SC</v>
          </cell>
          <cell r="B852" t="str">
            <v>Georgetown</v>
          </cell>
          <cell r="C852">
            <v>17543</v>
          </cell>
          <cell r="D852" t="str">
            <v>South Carolina Pub Serv Auth</v>
          </cell>
          <cell r="E852">
            <v>6249</v>
          </cell>
          <cell r="F852" t="str">
            <v>Winyah</v>
          </cell>
          <cell r="G852">
            <v>22</v>
          </cell>
          <cell r="H852" t="str">
            <v>3</v>
          </cell>
          <cell r="I852">
            <v>315</v>
          </cell>
          <cell r="J852">
            <v>295</v>
          </cell>
          <cell r="K852">
            <v>295</v>
          </cell>
          <cell r="M852" t="str">
            <v>ST</v>
          </cell>
          <cell r="N852" t="str">
            <v>BIT</v>
          </cell>
          <cell r="P852">
            <v>5</v>
          </cell>
          <cell r="Q852">
            <v>1980</v>
          </cell>
          <cell r="R852" t="str">
            <v>OP</v>
          </cell>
          <cell r="S852">
            <v>0</v>
          </cell>
          <cell r="T852" t="str">
            <v>N</v>
          </cell>
        </row>
        <row r="853">
          <cell r="A853" t="str">
            <v>SC</v>
          </cell>
          <cell r="B853" t="str">
            <v>Georgetown</v>
          </cell>
          <cell r="C853">
            <v>17543</v>
          </cell>
          <cell r="D853" t="str">
            <v>South Carolina Pub Serv Auth</v>
          </cell>
          <cell r="E853">
            <v>6249</v>
          </cell>
          <cell r="F853" t="str">
            <v>Winyah</v>
          </cell>
          <cell r="G853">
            <v>22</v>
          </cell>
          <cell r="H853" t="str">
            <v>4</v>
          </cell>
          <cell r="I853">
            <v>315</v>
          </cell>
          <cell r="J853">
            <v>270</v>
          </cell>
          <cell r="K853">
            <v>270</v>
          </cell>
          <cell r="M853" t="str">
            <v>ST</v>
          </cell>
          <cell r="N853" t="str">
            <v>BIT</v>
          </cell>
          <cell r="P853">
            <v>11</v>
          </cell>
          <cell r="Q853">
            <v>1981</v>
          </cell>
          <cell r="R853" t="str">
            <v>OP</v>
          </cell>
          <cell r="S853">
            <v>0</v>
          </cell>
          <cell r="T853" t="str">
            <v>N</v>
          </cell>
        </row>
        <row r="854">
          <cell r="A854" t="str">
            <v>SC</v>
          </cell>
          <cell r="B854" t="str">
            <v>Berkeley</v>
          </cell>
          <cell r="C854">
            <v>17554</v>
          </cell>
          <cell r="D854" t="str">
            <v>South Carolina Genertg Co Inc</v>
          </cell>
          <cell r="E854">
            <v>3298</v>
          </cell>
          <cell r="F854" t="str">
            <v>Williams</v>
          </cell>
          <cell r="G854">
            <v>22</v>
          </cell>
          <cell r="H854" t="str">
            <v>ST1</v>
          </cell>
          <cell r="I854">
            <v>632.70000000000005</v>
          </cell>
          <cell r="J854">
            <v>615</v>
          </cell>
          <cell r="K854">
            <v>615</v>
          </cell>
          <cell r="M854" t="str">
            <v>ST</v>
          </cell>
          <cell r="N854" t="str">
            <v>BIT</v>
          </cell>
          <cell r="O854" t="str">
            <v>WC</v>
          </cell>
          <cell r="P854">
            <v>7</v>
          </cell>
          <cell r="Q854">
            <v>1973</v>
          </cell>
          <cell r="R854" t="str">
            <v>OP</v>
          </cell>
          <cell r="S854">
            <v>0</v>
          </cell>
          <cell r="T854" t="str">
            <v>N</v>
          </cell>
        </row>
        <row r="855">
          <cell r="A855" t="str">
            <v>SC</v>
          </cell>
          <cell r="B855" t="str">
            <v>Florence</v>
          </cell>
          <cell r="C855">
            <v>18162</v>
          </cell>
          <cell r="D855" t="str">
            <v>Smurfit-Stone Container Enterprises Inc</v>
          </cell>
          <cell r="E855">
            <v>50806</v>
          </cell>
          <cell r="F855" t="str">
            <v>Stone Container Florence Mill</v>
          </cell>
          <cell r="G855">
            <v>322122</v>
          </cell>
          <cell r="H855" t="str">
            <v>GEN3</v>
          </cell>
          <cell r="I855">
            <v>79.099999999999994</v>
          </cell>
          <cell r="J855">
            <v>74.8</v>
          </cell>
          <cell r="K855">
            <v>74.8</v>
          </cell>
          <cell r="M855" t="str">
            <v>ST</v>
          </cell>
          <cell r="N855" t="str">
            <v>BIT</v>
          </cell>
          <cell r="O855" t="str">
            <v>WDS</v>
          </cell>
          <cell r="P855">
            <v>3</v>
          </cell>
          <cell r="Q855">
            <v>1987</v>
          </cell>
          <cell r="R855" t="str">
            <v>OP</v>
          </cell>
          <cell r="S855">
            <v>0</v>
          </cell>
          <cell r="T855" t="str">
            <v>Y</v>
          </cell>
        </row>
        <row r="856">
          <cell r="A856" t="str">
            <v>SC</v>
          </cell>
          <cell r="B856" t="str">
            <v>Kershaw</v>
          </cell>
          <cell r="C856">
            <v>50006</v>
          </cell>
          <cell r="D856" t="str">
            <v>Invista</v>
          </cell>
          <cell r="E856">
            <v>10795</v>
          </cell>
          <cell r="F856" t="str">
            <v>Camden South Carolina</v>
          </cell>
          <cell r="G856">
            <v>325211</v>
          </cell>
          <cell r="H856" t="str">
            <v>GEN1</v>
          </cell>
          <cell r="I856">
            <v>5.5</v>
          </cell>
          <cell r="J856">
            <v>5.5</v>
          </cell>
          <cell r="K856">
            <v>5.5</v>
          </cell>
          <cell r="M856" t="str">
            <v>ST</v>
          </cell>
          <cell r="N856" t="str">
            <v>BIT</v>
          </cell>
          <cell r="P856">
            <v>1</v>
          </cell>
          <cell r="Q856">
            <v>1952</v>
          </cell>
          <cell r="R856" t="str">
            <v>OP</v>
          </cell>
          <cell r="T856" t="str">
            <v>Y</v>
          </cell>
        </row>
        <row r="857">
          <cell r="A857" t="str">
            <v>SC</v>
          </cell>
          <cell r="B857" t="str">
            <v>Kershaw</v>
          </cell>
          <cell r="C857">
            <v>50006</v>
          </cell>
          <cell r="D857" t="str">
            <v>Invista</v>
          </cell>
          <cell r="E857">
            <v>10795</v>
          </cell>
          <cell r="F857" t="str">
            <v>Camden South Carolina</v>
          </cell>
          <cell r="G857">
            <v>325211</v>
          </cell>
          <cell r="H857" t="str">
            <v>GEN2</v>
          </cell>
          <cell r="I857">
            <v>5.5</v>
          </cell>
          <cell r="J857">
            <v>5.5</v>
          </cell>
          <cell r="K857">
            <v>5.5</v>
          </cell>
          <cell r="M857" t="str">
            <v>ST</v>
          </cell>
          <cell r="N857" t="str">
            <v>BIT</v>
          </cell>
          <cell r="P857">
            <v>1</v>
          </cell>
          <cell r="Q857">
            <v>1952</v>
          </cell>
          <cell r="R857" t="str">
            <v>OP</v>
          </cell>
          <cell r="T857" t="str">
            <v>Y</v>
          </cell>
        </row>
        <row r="858">
          <cell r="A858" t="str">
            <v>SC</v>
          </cell>
          <cell r="B858" t="str">
            <v>Kershaw</v>
          </cell>
          <cell r="C858">
            <v>50006</v>
          </cell>
          <cell r="D858" t="str">
            <v>Invista</v>
          </cell>
          <cell r="E858">
            <v>10795</v>
          </cell>
          <cell r="F858" t="str">
            <v>Camden South Carolina</v>
          </cell>
          <cell r="G858">
            <v>325211</v>
          </cell>
          <cell r="H858" t="str">
            <v>GEN3</v>
          </cell>
          <cell r="I858">
            <v>19</v>
          </cell>
          <cell r="J858">
            <v>17.5</v>
          </cell>
          <cell r="K858">
            <v>18</v>
          </cell>
          <cell r="M858" t="str">
            <v>ST</v>
          </cell>
          <cell r="N858" t="str">
            <v>BIT</v>
          </cell>
          <cell r="P858">
            <v>7</v>
          </cell>
          <cell r="Q858">
            <v>1993</v>
          </cell>
          <cell r="R858" t="str">
            <v>OP</v>
          </cell>
          <cell r="T858" t="str">
            <v>Y</v>
          </cell>
        </row>
        <row r="859">
          <cell r="A859" t="str">
            <v>TN</v>
          </cell>
          <cell r="B859" t="str">
            <v>Shelby</v>
          </cell>
          <cell r="C859">
            <v>3103</v>
          </cell>
          <cell r="D859" t="str">
            <v>Cargill Inc</v>
          </cell>
          <cell r="E859">
            <v>10729</v>
          </cell>
          <cell r="F859" t="str">
            <v>Cargill Corn Wet Milling Plant</v>
          </cell>
          <cell r="G859">
            <v>311</v>
          </cell>
          <cell r="H859" t="str">
            <v>GEN1</v>
          </cell>
          <cell r="I859">
            <v>25</v>
          </cell>
          <cell r="J859">
            <v>10.3</v>
          </cell>
          <cell r="K859">
            <v>10.3</v>
          </cell>
          <cell r="M859" t="str">
            <v>ST</v>
          </cell>
          <cell r="N859" t="str">
            <v>BIT</v>
          </cell>
          <cell r="O859" t="str">
            <v>NG</v>
          </cell>
          <cell r="P859">
            <v>5</v>
          </cell>
          <cell r="Q859">
            <v>1985</v>
          </cell>
          <cell r="R859" t="str">
            <v>OP</v>
          </cell>
          <cell r="S859">
            <v>0</v>
          </cell>
          <cell r="T859" t="str">
            <v>Y</v>
          </cell>
        </row>
        <row r="860">
          <cell r="A860" t="str">
            <v>TN</v>
          </cell>
          <cell r="B860" t="str">
            <v>Davison</v>
          </cell>
          <cell r="C860">
            <v>5543</v>
          </cell>
          <cell r="D860" t="str">
            <v>E I DuPont De Nemours &amp; Co</v>
          </cell>
          <cell r="E860">
            <v>10797</v>
          </cell>
          <cell r="F860" t="str">
            <v>Old Hickory Plant</v>
          </cell>
          <cell r="G860">
            <v>325211</v>
          </cell>
          <cell r="H860" t="str">
            <v>IG</v>
          </cell>
          <cell r="I860">
            <v>1</v>
          </cell>
          <cell r="J860">
            <v>1</v>
          </cell>
          <cell r="K860">
            <v>1</v>
          </cell>
          <cell r="M860" t="str">
            <v>ST</v>
          </cell>
          <cell r="N860" t="str">
            <v>BIT</v>
          </cell>
          <cell r="O860" t="str">
            <v>NG</v>
          </cell>
          <cell r="P860">
            <v>1</v>
          </cell>
          <cell r="Q860">
            <v>1993</v>
          </cell>
          <cell r="R860" t="str">
            <v>OP</v>
          </cell>
          <cell r="T860" t="str">
            <v>Y</v>
          </cell>
        </row>
        <row r="861">
          <cell r="A861" t="str">
            <v>TN</v>
          </cell>
          <cell r="B861" t="str">
            <v>Sullivan</v>
          </cell>
          <cell r="C861">
            <v>5610</v>
          </cell>
          <cell r="D861" t="str">
            <v>Eastman Chemical Co-TN Ops</v>
          </cell>
          <cell r="E861">
            <v>50481</v>
          </cell>
          <cell r="F861" t="str">
            <v>Tennessee Eastman Operations</v>
          </cell>
          <cell r="G861">
            <v>325</v>
          </cell>
          <cell r="H861" t="str">
            <v>TG10</v>
          </cell>
          <cell r="I861">
            <v>6</v>
          </cell>
          <cell r="J861">
            <v>6</v>
          </cell>
          <cell r="K861">
            <v>6</v>
          </cell>
          <cell r="M861" t="str">
            <v>ST</v>
          </cell>
          <cell r="N861" t="str">
            <v>BIT</v>
          </cell>
          <cell r="O861" t="str">
            <v>SC</v>
          </cell>
          <cell r="P861">
            <v>2</v>
          </cell>
          <cell r="Q861">
            <v>1946</v>
          </cell>
          <cell r="R861" t="str">
            <v>OP</v>
          </cell>
          <cell r="S861">
            <v>0</v>
          </cell>
          <cell r="T861" t="str">
            <v>Y</v>
          </cell>
        </row>
        <row r="862">
          <cell r="A862" t="str">
            <v>TN</v>
          </cell>
          <cell r="B862" t="str">
            <v>Sullivan</v>
          </cell>
          <cell r="C862">
            <v>5610</v>
          </cell>
          <cell r="D862" t="str">
            <v>Eastman Chemical Co-TN Ops</v>
          </cell>
          <cell r="E862">
            <v>50481</v>
          </cell>
          <cell r="F862" t="str">
            <v>Tennessee Eastman Operations</v>
          </cell>
          <cell r="G862">
            <v>325</v>
          </cell>
          <cell r="H862" t="str">
            <v>TG11</v>
          </cell>
          <cell r="I862">
            <v>6</v>
          </cell>
          <cell r="J862">
            <v>6</v>
          </cell>
          <cell r="K862">
            <v>6</v>
          </cell>
          <cell r="M862" t="str">
            <v>ST</v>
          </cell>
          <cell r="N862" t="str">
            <v>BIT</v>
          </cell>
          <cell r="O862" t="str">
            <v>SC</v>
          </cell>
          <cell r="P862">
            <v>5</v>
          </cell>
          <cell r="Q862">
            <v>1949</v>
          </cell>
          <cell r="R862" t="str">
            <v>OP</v>
          </cell>
          <cell r="S862">
            <v>0</v>
          </cell>
          <cell r="T862" t="str">
            <v>Y</v>
          </cell>
        </row>
        <row r="863">
          <cell r="A863" t="str">
            <v>TN</v>
          </cell>
          <cell r="B863" t="str">
            <v>Sullivan</v>
          </cell>
          <cell r="C863">
            <v>5610</v>
          </cell>
          <cell r="D863" t="str">
            <v>Eastman Chemical Co-TN Ops</v>
          </cell>
          <cell r="E863">
            <v>50481</v>
          </cell>
          <cell r="F863" t="str">
            <v>Tennessee Eastman Operations</v>
          </cell>
          <cell r="G863">
            <v>325</v>
          </cell>
          <cell r="H863" t="str">
            <v>TG12</v>
          </cell>
          <cell r="I863">
            <v>6</v>
          </cell>
          <cell r="J863">
            <v>6</v>
          </cell>
          <cell r="K863">
            <v>6</v>
          </cell>
          <cell r="M863" t="str">
            <v>ST</v>
          </cell>
          <cell r="N863" t="str">
            <v>BIT</v>
          </cell>
          <cell r="O863" t="str">
            <v>SC</v>
          </cell>
          <cell r="P863">
            <v>2</v>
          </cell>
          <cell r="Q863">
            <v>1953</v>
          </cell>
          <cell r="R863" t="str">
            <v>OP</v>
          </cell>
          <cell r="S863">
            <v>0</v>
          </cell>
          <cell r="T863" t="str">
            <v>Y</v>
          </cell>
        </row>
        <row r="864">
          <cell r="A864" t="str">
            <v>TN</v>
          </cell>
          <cell r="B864" t="str">
            <v>Sullivan</v>
          </cell>
          <cell r="C864">
            <v>5610</v>
          </cell>
          <cell r="D864" t="str">
            <v>Eastman Chemical Co-TN Ops</v>
          </cell>
          <cell r="E864">
            <v>50481</v>
          </cell>
          <cell r="F864" t="str">
            <v>Tennessee Eastman Operations</v>
          </cell>
          <cell r="G864">
            <v>325</v>
          </cell>
          <cell r="H864" t="str">
            <v>TG13</v>
          </cell>
          <cell r="I864">
            <v>7</v>
          </cell>
          <cell r="J864">
            <v>7</v>
          </cell>
          <cell r="K864">
            <v>7</v>
          </cell>
          <cell r="M864" t="str">
            <v>ST</v>
          </cell>
          <cell r="N864" t="str">
            <v>BIT</v>
          </cell>
          <cell r="O864" t="str">
            <v>SC</v>
          </cell>
          <cell r="P864">
            <v>1</v>
          </cell>
          <cell r="Q864">
            <v>1960</v>
          </cell>
          <cell r="R864" t="str">
            <v>OP</v>
          </cell>
          <cell r="S864">
            <v>0</v>
          </cell>
          <cell r="T864" t="str">
            <v>Y</v>
          </cell>
        </row>
        <row r="865">
          <cell r="A865" t="str">
            <v>TN</v>
          </cell>
          <cell r="B865" t="str">
            <v>Sullivan</v>
          </cell>
          <cell r="C865">
            <v>5610</v>
          </cell>
          <cell r="D865" t="str">
            <v>Eastman Chemical Co-TN Ops</v>
          </cell>
          <cell r="E865">
            <v>50481</v>
          </cell>
          <cell r="F865" t="str">
            <v>Tennessee Eastman Operations</v>
          </cell>
          <cell r="G865">
            <v>325</v>
          </cell>
          <cell r="H865" t="str">
            <v>TG14</v>
          </cell>
          <cell r="I865">
            <v>10</v>
          </cell>
          <cell r="J865">
            <v>10</v>
          </cell>
          <cell r="K865">
            <v>10</v>
          </cell>
          <cell r="M865" t="str">
            <v>ST</v>
          </cell>
          <cell r="N865" t="str">
            <v>BIT</v>
          </cell>
          <cell r="O865" t="str">
            <v>SC</v>
          </cell>
          <cell r="P865">
            <v>4</v>
          </cell>
          <cell r="Q865">
            <v>1962</v>
          </cell>
          <cell r="R865" t="str">
            <v>OP</v>
          </cell>
          <cell r="S865">
            <v>0</v>
          </cell>
          <cell r="T865" t="str">
            <v>Y</v>
          </cell>
        </row>
        <row r="866">
          <cell r="A866" t="str">
            <v>TN</v>
          </cell>
          <cell r="B866" t="str">
            <v>Sullivan</v>
          </cell>
          <cell r="C866">
            <v>5610</v>
          </cell>
          <cell r="D866" t="str">
            <v>Eastman Chemical Co-TN Ops</v>
          </cell>
          <cell r="E866">
            <v>50481</v>
          </cell>
          <cell r="F866" t="str">
            <v>Tennessee Eastman Operations</v>
          </cell>
          <cell r="G866">
            <v>325</v>
          </cell>
          <cell r="H866" t="str">
            <v>TG15</v>
          </cell>
          <cell r="I866">
            <v>7.5</v>
          </cell>
          <cell r="J866">
            <v>7.5</v>
          </cell>
          <cell r="K866">
            <v>7.5</v>
          </cell>
          <cell r="M866" t="str">
            <v>ST</v>
          </cell>
          <cell r="N866" t="str">
            <v>BIT</v>
          </cell>
          <cell r="O866" t="str">
            <v>SC</v>
          </cell>
          <cell r="P866">
            <v>10</v>
          </cell>
          <cell r="Q866">
            <v>1963</v>
          </cell>
          <cell r="R866" t="str">
            <v>OP</v>
          </cell>
          <cell r="S866">
            <v>0</v>
          </cell>
          <cell r="T866" t="str">
            <v>Y</v>
          </cell>
        </row>
        <row r="867">
          <cell r="A867" t="str">
            <v>TN</v>
          </cell>
          <cell r="B867" t="str">
            <v>Sullivan</v>
          </cell>
          <cell r="C867">
            <v>5610</v>
          </cell>
          <cell r="D867" t="str">
            <v>Eastman Chemical Co-TN Ops</v>
          </cell>
          <cell r="E867">
            <v>50481</v>
          </cell>
          <cell r="F867" t="str">
            <v>Tennessee Eastman Operations</v>
          </cell>
          <cell r="G867">
            <v>325</v>
          </cell>
          <cell r="H867" t="str">
            <v>TG16</v>
          </cell>
          <cell r="I867">
            <v>10.4</v>
          </cell>
          <cell r="J867">
            <v>10.4</v>
          </cell>
          <cell r="K867">
            <v>10.4</v>
          </cell>
          <cell r="M867" t="str">
            <v>ST</v>
          </cell>
          <cell r="N867" t="str">
            <v>BIT</v>
          </cell>
          <cell r="O867" t="str">
            <v>SC</v>
          </cell>
          <cell r="P867">
            <v>7</v>
          </cell>
          <cell r="Q867">
            <v>1966</v>
          </cell>
          <cell r="R867" t="str">
            <v>OP</v>
          </cell>
          <cell r="S867">
            <v>0</v>
          </cell>
          <cell r="T867" t="str">
            <v>Y</v>
          </cell>
        </row>
        <row r="868">
          <cell r="A868" t="str">
            <v>TN</v>
          </cell>
          <cell r="B868" t="str">
            <v>Sullivan</v>
          </cell>
          <cell r="C868">
            <v>5610</v>
          </cell>
          <cell r="D868" t="str">
            <v>Eastman Chemical Co-TN Ops</v>
          </cell>
          <cell r="E868">
            <v>50481</v>
          </cell>
          <cell r="F868" t="str">
            <v>Tennessee Eastman Operations</v>
          </cell>
          <cell r="G868">
            <v>325</v>
          </cell>
          <cell r="H868" t="str">
            <v>TG17</v>
          </cell>
          <cell r="I868">
            <v>10.4</v>
          </cell>
          <cell r="J868">
            <v>10.4</v>
          </cell>
          <cell r="K868">
            <v>10.4</v>
          </cell>
          <cell r="M868" t="str">
            <v>ST</v>
          </cell>
          <cell r="N868" t="str">
            <v>BIT</v>
          </cell>
          <cell r="O868" t="str">
            <v>SC</v>
          </cell>
          <cell r="P868">
            <v>10</v>
          </cell>
          <cell r="Q868">
            <v>1966</v>
          </cell>
          <cell r="R868" t="str">
            <v>OP</v>
          </cell>
          <cell r="S868">
            <v>0</v>
          </cell>
          <cell r="T868" t="str">
            <v>Y</v>
          </cell>
        </row>
        <row r="869">
          <cell r="A869" t="str">
            <v>TN</v>
          </cell>
          <cell r="B869" t="str">
            <v>Sullivan</v>
          </cell>
          <cell r="C869">
            <v>5610</v>
          </cell>
          <cell r="D869" t="str">
            <v>Eastman Chemical Co-TN Ops</v>
          </cell>
          <cell r="E869">
            <v>50481</v>
          </cell>
          <cell r="F869" t="str">
            <v>Tennessee Eastman Operations</v>
          </cell>
          <cell r="G869">
            <v>325</v>
          </cell>
          <cell r="H869" t="str">
            <v>TG18</v>
          </cell>
          <cell r="I869">
            <v>10.4</v>
          </cell>
          <cell r="J869">
            <v>10.4</v>
          </cell>
          <cell r="K869">
            <v>10.4</v>
          </cell>
          <cell r="M869" t="str">
            <v>ST</v>
          </cell>
          <cell r="N869" t="str">
            <v>BIT</v>
          </cell>
          <cell r="O869" t="str">
            <v>SC</v>
          </cell>
          <cell r="P869">
            <v>7</v>
          </cell>
          <cell r="Q869">
            <v>1967</v>
          </cell>
          <cell r="R869" t="str">
            <v>OP</v>
          </cell>
          <cell r="S869">
            <v>0</v>
          </cell>
          <cell r="T869" t="str">
            <v>Y</v>
          </cell>
        </row>
        <row r="870">
          <cell r="A870" t="str">
            <v>TN</v>
          </cell>
          <cell r="B870" t="str">
            <v>Sullivan</v>
          </cell>
          <cell r="C870">
            <v>5610</v>
          </cell>
          <cell r="D870" t="str">
            <v>Eastman Chemical Co-TN Ops</v>
          </cell>
          <cell r="E870">
            <v>50481</v>
          </cell>
          <cell r="F870" t="str">
            <v>Tennessee Eastman Operations</v>
          </cell>
          <cell r="G870">
            <v>325</v>
          </cell>
          <cell r="H870" t="str">
            <v>TG19</v>
          </cell>
          <cell r="I870">
            <v>10.4</v>
          </cell>
          <cell r="J870">
            <v>10.4</v>
          </cell>
          <cell r="K870">
            <v>10.4</v>
          </cell>
          <cell r="M870" t="str">
            <v>ST</v>
          </cell>
          <cell r="N870" t="str">
            <v>BIT</v>
          </cell>
          <cell r="O870" t="str">
            <v>SC</v>
          </cell>
          <cell r="P870">
            <v>3</v>
          </cell>
          <cell r="Q870">
            <v>1970</v>
          </cell>
          <cell r="R870" t="str">
            <v>OP</v>
          </cell>
          <cell r="S870">
            <v>0</v>
          </cell>
          <cell r="T870" t="str">
            <v>Y</v>
          </cell>
        </row>
        <row r="871">
          <cell r="A871" t="str">
            <v>TN</v>
          </cell>
          <cell r="B871" t="str">
            <v>Sullivan</v>
          </cell>
          <cell r="C871">
            <v>5610</v>
          </cell>
          <cell r="D871" t="str">
            <v>Eastman Chemical Co-TN Ops</v>
          </cell>
          <cell r="E871">
            <v>50481</v>
          </cell>
          <cell r="F871" t="str">
            <v>Tennessee Eastman Operations</v>
          </cell>
          <cell r="G871">
            <v>325</v>
          </cell>
          <cell r="H871" t="str">
            <v>TG20</v>
          </cell>
          <cell r="I871">
            <v>10.4</v>
          </cell>
          <cell r="J871">
            <v>10.4</v>
          </cell>
          <cell r="K871">
            <v>10.4</v>
          </cell>
          <cell r="M871" t="str">
            <v>ST</v>
          </cell>
          <cell r="N871" t="str">
            <v>BIT</v>
          </cell>
          <cell r="O871" t="str">
            <v>SC</v>
          </cell>
          <cell r="P871">
            <v>4</v>
          </cell>
          <cell r="Q871">
            <v>1972</v>
          </cell>
          <cell r="R871" t="str">
            <v>OP</v>
          </cell>
          <cell r="S871">
            <v>0</v>
          </cell>
          <cell r="T871" t="str">
            <v>Y</v>
          </cell>
        </row>
        <row r="872">
          <cell r="A872" t="str">
            <v>TN</v>
          </cell>
          <cell r="B872" t="str">
            <v>Sullivan</v>
          </cell>
          <cell r="C872">
            <v>5610</v>
          </cell>
          <cell r="D872" t="str">
            <v>Eastman Chemical Co-TN Ops</v>
          </cell>
          <cell r="E872">
            <v>50481</v>
          </cell>
          <cell r="F872" t="str">
            <v>Tennessee Eastman Operations</v>
          </cell>
          <cell r="G872">
            <v>325</v>
          </cell>
          <cell r="H872" t="str">
            <v>TG21</v>
          </cell>
          <cell r="I872">
            <v>15</v>
          </cell>
          <cell r="J872">
            <v>15</v>
          </cell>
          <cell r="K872">
            <v>15</v>
          </cell>
          <cell r="M872" t="str">
            <v>ST</v>
          </cell>
          <cell r="N872" t="str">
            <v>BIT</v>
          </cell>
          <cell r="O872" t="str">
            <v>SC</v>
          </cell>
          <cell r="P872">
            <v>7</v>
          </cell>
          <cell r="Q872">
            <v>1969</v>
          </cell>
          <cell r="R872" t="str">
            <v>OP</v>
          </cell>
          <cell r="S872">
            <v>0</v>
          </cell>
          <cell r="T872" t="str">
            <v>Y</v>
          </cell>
        </row>
        <row r="873">
          <cell r="A873" t="str">
            <v>TN</v>
          </cell>
          <cell r="B873" t="str">
            <v>Sullivan</v>
          </cell>
          <cell r="C873">
            <v>5610</v>
          </cell>
          <cell r="D873" t="str">
            <v>Eastman Chemical Co-TN Ops</v>
          </cell>
          <cell r="E873">
            <v>50481</v>
          </cell>
          <cell r="F873" t="str">
            <v>Tennessee Eastman Operations</v>
          </cell>
          <cell r="G873">
            <v>325</v>
          </cell>
          <cell r="H873" t="str">
            <v>TG22</v>
          </cell>
          <cell r="I873">
            <v>15.4</v>
          </cell>
          <cell r="J873">
            <v>15.4</v>
          </cell>
          <cell r="K873">
            <v>15.4</v>
          </cell>
          <cell r="M873" t="str">
            <v>ST</v>
          </cell>
          <cell r="N873" t="str">
            <v>BIT</v>
          </cell>
          <cell r="O873" t="str">
            <v>SC</v>
          </cell>
          <cell r="P873">
            <v>9</v>
          </cell>
          <cell r="Q873">
            <v>1982</v>
          </cell>
          <cell r="R873" t="str">
            <v>OP</v>
          </cell>
          <cell r="S873">
            <v>0</v>
          </cell>
          <cell r="T873" t="str">
            <v>Y</v>
          </cell>
        </row>
        <row r="874">
          <cell r="A874" t="str">
            <v>TN</v>
          </cell>
          <cell r="B874" t="str">
            <v>Sullivan</v>
          </cell>
          <cell r="C874">
            <v>5610</v>
          </cell>
          <cell r="D874" t="str">
            <v>Eastman Chemical Co-TN Ops</v>
          </cell>
          <cell r="E874">
            <v>50481</v>
          </cell>
          <cell r="F874" t="str">
            <v>Tennessee Eastman Operations</v>
          </cell>
          <cell r="G874">
            <v>325</v>
          </cell>
          <cell r="H874" t="str">
            <v>TG24</v>
          </cell>
          <cell r="I874">
            <v>16.8</v>
          </cell>
          <cell r="J874">
            <v>16.8</v>
          </cell>
          <cell r="K874">
            <v>16.8</v>
          </cell>
          <cell r="M874" t="str">
            <v>ST</v>
          </cell>
          <cell r="N874" t="str">
            <v>BIT</v>
          </cell>
          <cell r="O874" t="str">
            <v>SC</v>
          </cell>
          <cell r="P874">
            <v>7</v>
          </cell>
          <cell r="Q874">
            <v>1983</v>
          </cell>
          <cell r="R874" t="str">
            <v>OP</v>
          </cell>
          <cell r="S874">
            <v>0</v>
          </cell>
          <cell r="T874" t="str">
            <v>Y</v>
          </cell>
        </row>
        <row r="875">
          <cell r="A875" t="str">
            <v>TN</v>
          </cell>
          <cell r="B875" t="str">
            <v>Sullivan</v>
          </cell>
          <cell r="C875">
            <v>5610</v>
          </cell>
          <cell r="D875" t="str">
            <v>Eastman Chemical Co-TN Ops</v>
          </cell>
          <cell r="E875">
            <v>50481</v>
          </cell>
          <cell r="F875" t="str">
            <v>Tennessee Eastman Operations</v>
          </cell>
          <cell r="G875">
            <v>325</v>
          </cell>
          <cell r="H875" t="str">
            <v>TG25</v>
          </cell>
          <cell r="I875">
            <v>18</v>
          </cell>
          <cell r="J875">
            <v>18</v>
          </cell>
          <cell r="K875">
            <v>18</v>
          </cell>
          <cell r="M875" t="str">
            <v>ST</v>
          </cell>
          <cell r="N875" t="str">
            <v>BIT</v>
          </cell>
          <cell r="O875" t="str">
            <v>SC</v>
          </cell>
          <cell r="P875">
            <v>12</v>
          </cell>
          <cell r="Q875">
            <v>1994</v>
          </cell>
          <cell r="R875" t="str">
            <v>OP</v>
          </cell>
          <cell r="S875">
            <v>0</v>
          </cell>
          <cell r="T875" t="str">
            <v>Y</v>
          </cell>
        </row>
        <row r="876">
          <cell r="A876" t="str">
            <v>TN</v>
          </cell>
          <cell r="B876" t="str">
            <v>Sullivan</v>
          </cell>
          <cell r="C876">
            <v>5610</v>
          </cell>
          <cell r="D876" t="str">
            <v>Eastman Chemical Co-TN Ops</v>
          </cell>
          <cell r="E876">
            <v>50481</v>
          </cell>
          <cell r="F876" t="str">
            <v>Tennessee Eastman Operations</v>
          </cell>
          <cell r="G876">
            <v>325</v>
          </cell>
          <cell r="H876" t="str">
            <v>TG26</v>
          </cell>
          <cell r="I876">
            <v>16.600000000000001</v>
          </cell>
          <cell r="J876">
            <v>16.600000000000001</v>
          </cell>
          <cell r="K876">
            <v>16.600000000000001</v>
          </cell>
          <cell r="M876" t="str">
            <v>ST</v>
          </cell>
          <cell r="N876" t="str">
            <v>BIT</v>
          </cell>
          <cell r="O876" t="str">
            <v>SC</v>
          </cell>
          <cell r="P876">
            <v>10</v>
          </cell>
          <cell r="Q876">
            <v>1994</v>
          </cell>
          <cell r="R876" t="str">
            <v>OP</v>
          </cell>
          <cell r="S876">
            <v>0</v>
          </cell>
          <cell r="T876" t="str">
            <v>Y</v>
          </cell>
        </row>
        <row r="877">
          <cell r="A877" t="str">
            <v>TN</v>
          </cell>
          <cell r="B877" t="str">
            <v>Sullivan</v>
          </cell>
          <cell r="C877">
            <v>5610</v>
          </cell>
          <cell r="D877" t="str">
            <v>Eastman Chemical Co-TN Ops</v>
          </cell>
          <cell r="E877">
            <v>50481</v>
          </cell>
          <cell r="F877" t="str">
            <v>Tennessee Eastman Operations</v>
          </cell>
          <cell r="G877">
            <v>325</v>
          </cell>
          <cell r="H877" t="str">
            <v>TGO7</v>
          </cell>
          <cell r="I877">
            <v>6</v>
          </cell>
          <cell r="J877">
            <v>6</v>
          </cell>
          <cell r="K877">
            <v>6</v>
          </cell>
          <cell r="M877" t="str">
            <v>ST</v>
          </cell>
          <cell r="N877" t="str">
            <v>BIT</v>
          </cell>
          <cell r="O877" t="str">
            <v>SC</v>
          </cell>
          <cell r="P877">
            <v>9</v>
          </cell>
          <cell r="Q877">
            <v>1936</v>
          </cell>
          <cell r="R877" t="str">
            <v>OP</v>
          </cell>
          <cell r="S877">
            <v>0</v>
          </cell>
          <cell r="T877" t="str">
            <v>Y</v>
          </cell>
        </row>
        <row r="878">
          <cell r="A878" t="str">
            <v>TN</v>
          </cell>
          <cell r="B878" t="str">
            <v>Sullivan</v>
          </cell>
          <cell r="C878">
            <v>5610</v>
          </cell>
          <cell r="D878" t="str">
            <v>Eastman Chemical Co-TN Ops</v>
          </cell>
          <cell r="E878">
            <v>50481</v>
          </cell>
          <cell r="F878" t="str">
            <v>Tennessee Eastman Operations</v>
          </cell>
          <cell r="G878">
            <v>325</v>
          </cell>
          <cell r="H878" t="str">
            <v>TGO8</v>
          </cell>
          <cell r="I878">
            <v>6</v>
          </cell>
          <cell r="J878">
            <v>6</v>
          </cell>
          <cell r="K878">
            <v>6</v>
          </cell>
          <cell r="M878" t="str">
            <v>ST</v>
          </cell>
          <cell r="N878" t="str">
            <v>BIT</v>
          </cell>
          <cell r="O878" t="str">
            <v>SC</v>
          </cell>
          <cell r="P878">
            <v>9</v>
          </cell>
          <cell r="Q878">
            <v>1939</v>
          </cell>
          <cell r="R878" t="str">
            <v>OP</v>
          </cell>
          <cell r="S878">
            <v>0</v>
          </cell>
          <cell r="T878" t="str">
            <v>Y</v>
          </cell>
        </row>
        <row r="879">
          <cell r="A879" t="str">
            <v>TN</v>
          </cell>
          <cell r="B879" t="str">
            <v>Sullivan</v>
          </cell>
          <cell r="C879">
            <v>5610</v>
          </cell>
          <cell r="D879" t="str">
            <v>Eastman Chemical Co-TN Ops</v>
          </cell>
          <cell r="E879">
            <v>50481</v>
          </cell>
          <cell r="F879" t="str">
            <v>Tennessee Eastman Operations</v>
          </cell>
          <cell r="G879">
            <v>325</v>
          </cell>
          <cell r="H879" t="str">
            <v>TGO9</v>
          </cell>
          <cell r="I879">
            <v>6</v>
          </cell>
          <cell r="J879">
            <v>6</v>
          </cell>
          <cell r="K879">
            <v>6</v>
          </cell>
          <cell r="M879" t="str">
            <v>ST</v>
          </cell>
          <cell r="N879" t="str">
            <v>BIT</v>
          </cell>
          <cell r="O879" t="str">
            <v>SC</v>
          </cell>
          <cell r="P879">
            <v>7</v>
          </cell>
          <cell r="Q879">
            <v>1941</v>
          </cell>
          <cell r="R879" t="str">
            <v>OP</v>
          </cell>
          <cell r="S879">
            <v>0</v>
          </cell>
          <cell r="T879" t="str">
            <v>Y</v>
          </cell>
        </row>
        <row r="880">
          <cell r="A880" t="str">
            <v>TN</v>
          </cell>
          <cell r="B880" t="str">
            <v>Anderson</v>
          </cell>
          <cell r="C880">
            <v>18642</v>
          </cell>
          <cell r="D880" t="str">
            <v>Tennessee Valley Authority</v>
          </cell>
          <cell r="E880">
            <v>3396</v>
          </cell>
          <cell r="F880" t="str">
            <v>Bull Run</v>
          </cell>
          <cell r="G880">
            <v>22</v>
          </cell>
          <cell r="H880" t="str">
            <v>1</v>
          </cell>
          <cell r="I880">
            <v>950</v>
          </cell>
          <cell r="J880">
            <v>879</v>
          </cell>
          <cell r="K880">
            <v>883</v>
          </cell>
          <cell r="M880" t="str">
            <v>ST</v>
          </cell>
          <cell r="N880" t="str">
            <v>BIT</v>
          </cell>
          <cell r="P880">
            <v>6</v>
          </cell>
          <cell r="Q880">
            <v>1967</v>
          </cell>
          <cell r="R880" t="str">
            <v>OP</v>
          </cell>
          <cell r="S880">
            <v>0</v>
          </cell>
          <cell r="T880" t="str">
            <v>N</v>
          </cell>
        </row>
        <row r="881">
          <cell r="A881" t="str">
            <v>TN</v>
          </cell>
          <cell r="B881" t="str">
            <v>Stewart</v>
          </cell>
          <cell r="C881">
            <v>18642</v>
          </cell>
          <cell r="D881" t="str">
            <v>Tennessee Valley Authority</v>
          </cell>
          <cell r="E881">
            <v>3399</v>
          </cell>
          <cell r="F881" t="str">
            <v>Cumberland</v>
          </cell>
          <cell r="G881">
            <v>22</v>
          </cell>
          <cell r="H881" t="str">
            <v>1</v>
          </cell>
          <cell r="I881">
            <v>1300</v>
          </cell>
          <cell r="J881">
            <v>1231</v>
          </cell>
          <cell r="K881">
            <v>1262</v>
          </cell>
          <cell r="M881" t="str">
            <v>ST</v>
          </cell>
          <cell r="N881" t="str">
            <v>BIT</v>
          </cell>
          <cell r="P881">
            <v>3</v>
          </cell>
          <cell r="Q881">
            <v>1973</v>
          </cell>
          <cell r="R881" t="str">
            <v>OP</v>
          </cell>
          <cell r="S881">
            <v>0</v>
          </cell>
          <cell r="T881" t="str">
            <v>N</v>
          </cell>
        </row>
        <row r="882">
          <cell r="A882" t="str">
            <v>TN</v>
          </cell>
          <cell r="B882" t="str">
            <v>Stewart</v>
          </cell>
          <cell r="C882">
            <v>18642</v>
          </cell>
          <cell r="D882" t="str">
            <v>Tennessee Valley Authority</v>
          </cell>
          <cell r="E882">
            <v>3399</v>
          </cell>
          <cell r="F882" t="str">
            <v>Cumberland</v>
          </cell>
          <cell r="G882">
            <v>22</v>
          </cell>
          <cell r="H882" t="str">
            <v>2</v>
          </cell>
          <cell r="I882">
            <v>1300</v>
          </cell>
          <cell r="J882">
            <v>1231</v>
          </cell>
          <cell r="K882">
            <v>1262</v>
          </cell>
          <cell r="M882" t="str">
            <v>ST</v>
          </cell>
          <cell r="N882" t="str">
            <v>BIT</v>
          </cell>
          <cell r="P882">
            <v>11</v>
          </cell>
          <cell r="Q882">
            <v>1973</v>
          </cell>
          <cell r="R882" t="str">
            <v>OP</v>
          </cell>
          <cell r="S882">
            <v>0</v>
          </cell>
          <cell r="T882" t="str">
            <v>N</v>
          </cell>
        </row>
        <row r="883">
          <cell r="A883" t="str">
            <v>TN</v>
          </cell>
          <cell r="B883" t="str">
            <v>Hawkins</v>
          </cell>
          <cell r="C883">
            <v>18642</v>
          </cell>
          <cell r="D883" t="str">
            <v>Tennessee Valley Authority</v>
          </cell>
          <cell r="E883">
            <v>3405</v>
          </cell>
          <cell r="F883" t="str">
            <v>John Sevier</v>
          </cell>
          <cell r="G883">
            <v>22</v>
          </cell>
          <cell r="H883" t="str">
            <v>1</v>
          </cell>
          <cell r="I883">
            <v>200</v>
          </cell>
          <cell r="J883">
            <v>176</v>
          </cell>
          <cell r="K883">
            <v>178</v>
          </cell>
          <cell r="M883" t="str">
            <v>ST</v>
          </cell>
          <cell r="N883" t="str">
            <v>BIT</v>
          </cell>
          <cell r="P883">
            <v>7</v>
          </cell>
          <cell r="Q883">
            <v>1955</v>
          </cell>
          <cell r="R883" t="str">
            <v>OP</v>
          </cell>
          <cell r="S883">
            <v>0</v>
          </cell>
          <cell r="T883" t="str">
            <v>N</v>
          </cell>
        </row>
        <row r="884">
          <cell r="A884" t="str">
            <v>TN</v>
          </cell>
          <cell r="B884" t="str">
            <v>Hawkins</v>
          </cell>
          <cell r="C884">
            <v>18642</v>
          </cell>
          <cell r="D884" t="str">
            <v>Tennessee Valley Authority</v>
          </cell>
          <cell r="E884">
            <v>3405</v>
          </cell>
          <cell r="F884" t="str">
            <v>John Sevier</v>
          </cell>
          <cell r="G884">
            <v>22</v>
          </cell>
          <cell r="H884" t="str">
            <v>2</v>
          </cell>
          <cell r="I884">
            <v>200</v>
          </cell>
          <cell r="J884">
            <v>176</v>
          </cell>
          <cell r="K884">
            <v>178</v>
          </cell>
          <cell r="M884" t="str">
            <v>ST</v>
          </cell>
          <cell r="N884" t="str">
            <v>BIT</v>
          </cell>
          <cell r="P884">
            <v>9</v>
          </cell>
          <cell r="Q884">
            <v>1955</v>
          </cell>
          <cell r="R884" t="str">
            <v>OP</v>
          </cell>
          <cell r="S884">
            <v>0</v>
          </cell>
          <cell r="T884" t="str">
            <v>N</v>
          </cell>
        </row>
        <row r="885">
          <cell r="A885" t="str">
            <v>TN</v>
          </cell>
          <cell r="B885" t="str">
            <v>Hawkins</v>
          </cell>
          <cell r="C885">
            <v>18642</v>
          </cell>
          <cell r="D885" t="str">
            <v>Tennessee Valley Authority</v>
          </cell>
          <cell r="E885">
            <v>3405</v>
          </cell>
          <cell r="F885" t="str">
            <v>John Sevier</v>
          </cell>
          <cell r="G885">
            <v>22</v>
          </cell>
          <cell r="H885" t="str">
            <v>3</v>
          </cell>
          <cell r="I885">
            <v>200</v>
          </cell>
          <cell r="J885">
            <v>176</v>
          </cell>
          <cell r="K885">
            <v>178</v>
          </cell>
          <cell r="M885" t="str">
            <v>ST</v>
          </cell>
          <cell r="N885" t="str">
            <v>BIT</v>
          </cell>
          <cell r="P885">
            <v>2</v>
          </cell>
          <cell r="Q885">
            <v>1956</v>
          </cell>
          <cell r="R885" t="str">
            <v>OP</v>
          </cell>
          <cell r="S885">
            <v>0</v>
          </cell>
          <cell r="T885" t="str">
            <v>N</v>
          </cell>
        </row>
        <row r="886">
          <cell r="A886" t="str">
            <v>TN</v>
          </cell>
          <cell r="B886" t="str">
            <v>Hawkins</v>
          </cell>
          <cell r="C886">
            <v>18642</v>
          </cell>
          <cell r="D886" t="str">
            <v>Tennessee Valley Authority</v>
          </cell>
          <cell r="E886">
            <v>3405</v>
          </cell>
          <cell r="F886" t="str">
            <v>John Sevier</v>
          </cell>
          <cell r="G886">
            <v>22</v>
          </cell>
          <cell r="H886" t="str">
            <v>4</v>
          </cell>
          <cell r="I886">
            <v>200</v>
          </cell>
          <cell r="J886">
            <v>176</v>
          </cell>
          <cell r="K886">
            <v>178</v>
          </cell>
          <cell r="M886" t="str">
            <v>ST</v>
          </cell>
          <cell r="N886" t="str">
            <v>BIT</v>
          </cell>
          <cell r="P886">
            <v>10</v>
          </cell>
          <cell r="Q886">
            <v>1957</v>
          </cell>
          <cell r="R886" t="str">
            <v>OP</v>
          </cell>
          <cell r="S886">
            <v>0</v>
          </cell>
          <cell r="T886" t="str">
            <v>N</v>
          </cell>
        </row>
        <row r="887">
          <cell r="A887" t="str">
            <v>TN</v>
          </cell>
          <cell r="B887" t="str">
            <v>Roane</v>
          </cell>
          <cell r="C887">
            <v>18642</v>
          </cell>
          <cell r="D887" t="str">
            <v>Tennessee Valley Authority</v>
          </cell>
          <cell r="E887">
            <v>3407</v>
          </cell>
          <cell r="F887" t="str">
            <v>Kingston</v>
          </cell>
          <cell r="G887">
            <v>22</v>
          </cell>
          <cell r="H887" t="str">
            <v>1</v>
          </cell>
          <cell r="I887">
            <v>175</v>
          </cell>
          <cell r="J887">
            <v>135</v>
          </cell>
          <cell r="K887">
            <v>138</v>
          </cell>
          <cell r="M887" t="str">
            <v>ST</v>
          </cell>
          <cell r="N887" t="str">
            <v>BIT</v>
          </cell>
          <cell r="O887" t="str">
            <v>SUB</v>
          </cell>
          <cell r="P887">
            <v>2</v>
          </cell>
          <cell r="Q887">
            <v>1954</v>
          </cell>
          <cell r="R887" t="str">
            <v>OP</v>
          </cell>
          <cell r="S887">
            <v>0</v>
          </cell>
          <cell r="T887" t="str">
            <v>N</v>
          </cell>
        </row>
        <row r="888">
          <cell r="A888" t="str">
            <v>TN</v>
          </cell>
          <cell r="B888" t="str">
            <v>Roane</v>
          </cell>
          <cell r="C888">
            <v>18642</v>
          </cell>
          <cell r="D888" t="str">
            <v>Tennessee Valley Authority</v>
          </cell>
          <cell r="E888">
            <v>3407</v>
          </cell>
          <cell r="F888" t="str">
            <v>Kingston</v>
          </cell>
          <cell r="G888">
            <v>22</v>
          </cell>
          <cell r="H888" t="str">
            <v>2</v>
          </cell>
          <cell r="I888">
            <v>175</v>
          </cell>
          <cell r="J888">
            <v>135</v>
          </cell>
          <cell r="K888">
            <v>138</v>
          </cell>
          <cell r="M888" t="str">
            <v>ST</v>
          </cell>
          <cell r="N888" t="str">
            <v>BIT</v>
          </cell>
          <cell r="O888" t="str">
            <v>SUB</v>
          </cell>
          <cell r="P888">
            <v>4</v>
          </cell>
          <cell r="Q888">
            <v>1954</v>
          </cell>
          <cell r="R888" t="str">
            <v>OP</v>
          </cell>
          <cell r="S888">
            <v>0</v>
          </cell>
          <cell r="T888" t="str">
            <v>N</v>
          </cell>
        </row>
        <row r="889">
          <cell r="A889" t="str">
            <v>TN</v>
          </cell>
          <cell r="B889" t="str">
            <v>Roane</v>
          </cell>
          <cell r="C889">
            <v>18642</v>
          </cell>
          <cell r="D889" t="str">
            <v>Tennessee Valley Authority</v>
          </cell>
          <cell r="E889">
            <v>3407</v>
          </cell>
          <cell r="F889" t="str">
            <v>Kingston</v>
          </cell>
          <cell r="G889">
            <v>22</v>
          </cell>
          <cell r="H889" t="str">
            <v>3</v>
          </cell>
          <cell r="I889">
            <v>175</v>
          </cell>
          <cell r="J889">
            <v>135</v>
          </cell>
          <cell r="K889">
            <v>138</v>
          </cell>
          <cell r="M889" t="str">
            <v>ST</v>
          </cell>
          <cell r="N889" t="str">
            <v>BIT</v>
          </cell>
          <cell r="O889" t="str">
            <v>SUB</v>
          </cell>
          <cell r="P889">
            <v>6</v>
          </cell>
          <cell r="Q889">
            <v>1954</v>
          </cell>
          <cell r="R889" t="str">
            <v>OP</v>
          </cell>
          <cell r="S889">
            <v>0</v>
          </cell>
          <cell r="T889" t="str">
            <v>N</v>
          </cell>
        </row>
        <row r="890">
          <cell r="A890" t="str">
            <v>TN</v>
          </cell>
          <cell r="B890" t="str">
            <v>Roane</v>
          </cell>
          <cell r="C890">
            <v>18642</v>
          </cell>
          <cell r="D890" t="str">
            <v>Tennessee Valley Authority</v>
          </cell>
          <cell r="E890">
            <v>3407</v>
          </cell>
          <cell r="F890" t="str">
            <v>Kingston</v>
          </cell>
          <cell r="G890">
            <v>22</v>
          </cell>
          <cell r="H890" t="str">
            <v>4</v>
          </cell>
          <cell r="I890">
            <v>175</v>
          </cell>
          <cell r="J890">
            <v>135</v>
          </cell>
          <cell r="K890">
            <v>138</v>
          </cell>
          <cell r="M890" t="str">
            <v>ST</v>
          </cell>
          <cell r="N890" t="str">
            <v>BIT</v>
          </cell>
          <cell r="O890" t="str">
            <v>SUB</v>
          </cell>
          <cell r="P890">
            <v>7</v>
          </cell>
          <cell r="Q890">
            <v>1954</v>
          </cell>
          <cell r="R890" t="str">
            <v>OP</v>
          </cell>
          <cell r="S890">
            <v>0</v>
          </cell>
          <cell r="T890" t="str">
            <v>N</v>
          </cell>
        </row>
        <row r="891">
          <cell r="A891" t="str">
            <v>TN</v>
          </cell>
          <cell r="B891" t="str">
            <v>Roane</v>
          </cell>
          <cell r="C891">
            <v>18642</v>
          </cell>
          <cell r="D891" t="str">
            <v>Tennessee Valley Authority</v>
          </cell>
          <cell r="E891">
            <v>3407</v>
          </cell>
          <cell r="F891" t="str">
            <v>Kingston</v>
          </cell>
          <cell r="G891">
            <v>22</v>
          </cell>
          <cell r="H891" t="str">
            <v>5</v>
          </cell>
          <cell r="I891">
            <v>200</v>
          </cell>
          <cell r="J891">
            <v>177</v>
          </cell>
          <cell r="K891">
            <v>179</v>
          </cell>
          <cell r="M891" t="str">
            <v>ST</v>
          </cell>
          <cell r="N891" t="str">
            <v>BIT</v>
          </cell>
          <cell r="O891" t="str">
            <v>SUB</v>
          </cell>
          <cell r="P891">
            <v>1</v>
          </cell>
          <cell r="Q891">
            <v>1955</v>
          </cell>
          <cell r="R891" t="str">
            <v>OP</v>
          </cell>
          <cell r="S891">
            <v>0</v>
          </cell>
          <cell r="T891" t="str">
            <v>N</v>
          </cell>
        </row>
        <row r="892">
          <cell r="A892" t="str">
            <v>TN</v>
          </cell>
          <cell r="B892" t="str">
            <v>Roane</v>
          </cell>
          <cell r="C892">
            <v>18642</v>
          </cell>
          <cell r="D892" t="str">
            <v>Tennessee Valley Authority</v>
          </cell>
          <cell r="E892">
            <v>3407</v>
          </cell>
          <cell r="F892" t="str">
            <v>Kingston</v>
          </cell>
          <cell r="G892">
            <v>22</v>
          </cell>
          <cell r="H892" t="str">
            <v>6</v>
          </cell>
          <cell r="I892">
            <v>200</v>
          </cell>
          <cell r="J892">
            <v>177</v>
          </cell>
          <cell r="K892">
            <v>179</v>
          </cell>
          <cell r="M892" t="str">
            <v>ST</v>
          </cell>
          <cell r="N892" t="str">
            <v>BIT</v>
          </cell>
          <cell r="O892" t="str">
            <v>SUB</v>
          </cell>
          <cell r="P892">
            <v>3</v>
          </cell>
          <cell r="Q892">
            <v>1955</v>
          </cell>
          <cell r="R892" t="str">
            <v>OP</v>
          </cell>
          <cell r="S892">
            <v>0</v>
          </cell>
          <cell r="T892" t="str">
            <v>N</v>
          </cell>
        </row>
        <row r="893">
          <cell r="A893" t="str">
            <v>TN</v>
          </cell>
          <cell r="B893" t="str">
            <v>Roane</v>
          </cell>
          <cell r="C893">
            <v>18642</v>
          </cell>
          <cell r="D893" t="str">
            <v>Tennessee Valley Authority</v>
          </cell>
          <cell r="E893">
            <v>3407</v>
          </cell>
          <cell r="F893" t="str">
            <v>Kingston</v>
          </cell>
          <cell r="G893">
            <v>22</v>
          </cell>
          <cell r="H893" t="str">
            <v>7</v>
          </cell>
          <cell r="I893">
            <v>200</v>
          </cell>
          <cell r="J893">
            <v>177</v>
          </cell>
          <cell r="K893">
            <v>179</v>
          </cell>
          <cell r="M893" t="str">
            <v>ST</v>
          </cell>
          <cell r="N893" t="str">
            <v>BIT</v>
          </cell>
          <cell r="O893" t="str">
            <v>SUB</v>
          </cell>
          <cell r="P893">
            <v>5</v>
          </cell>
          <cell r="Q893">
            <v>1955</v>
          </cell>
          <cell r="R893" t="str">
            <v>OP</v>
          </cell>
          <cell r="S893">
            <v>0</v>
          </cell>
          <cell r="T893" t="str">
            <v>N</v>
          </cell>
        </row>
        <row r="894">
          <cell r="A894" t="str">
            <v>TN</v>
          </cell>
          <cell r="B894" t="str">
            <v>Roane</v>
          </cell>
          <cell r="C894">
            <v>18642</v>
          </cell>
          <cell r="D894" t="str">
            <v>Tennessee Valley Authority</v>
          </cell>
          <cell r="E894">
            <v>3407</v>
          </cell>
          <cell r="F894" t="str">
            <v>Kingston</v>
          </cell>
          <cell r="G894">
            <v>22</v>
          </cell>
          <cell r="H894" t="str">
            <v>8</v>
          </cell>
          <cell r="I894">
            <v>200</v>
          </cell>
          <cell r="J894">
            <v>177</v>
          </cell>
          <cell r="K894">
            <v>179</v>
          </cell>
          <cell r="M894" t="str">
            <v>ST</v>
          </cell>
          <cell r="N894" t="str">
            <v>BIT</v>
          </cell>
          <cell r="O894" t="str">
            <v>SUB</v>
          </cell>
          <cell r="P894">
            <v>8</v>
          </cell>
          <cell r="Q894">
            <v>1955</v>
          </cell>
          <cell r="R894" t="str">
            <v>OP</v>
          </cell>
          <cell r="S894">
            <v>0</v>
          </cell>
          <cell r="T894" t="str">
            <v>N</v>
          </cell>
        </row>
        <row r="895">
          <cell r="A895" t="str">
            <v>TN</v>
          </cell>
          <cell r="B895" t="str">
            <v>Roane</v>
          </cell>
          <cell r="C895">
            <v>18642</v>
          </cell>
          <cell r="D895" t="str">
            <v>Tennessee Valley Authority</v>
          </cell>
          <cell r="E895">
            <v>3407</v>
          </cell>
          <cell r="F895" t="str">
            <v>Kingston</v>
          </cell>
          <cell r="G895">
            <v>22</v>
          </cell>
          <cell r="H895" t="str">
            <v>9</v>
          </cell>
          <cell r="I895">
            <v>200</v>
          </cell>
          <cell r="J895">
            <v>178</v>
          </cell>
          <cell r="K895">
            <v>180</v>
          </cell>
          <cell r="M895" t="str">
            <v>ST</v>
          </cell>
          <cell r="N895" t="str">
            <v>BIT</v>
          </cell>
          <cell r="O895" t="str">
            <v>SUB</v>
          </cell>
          <cell r="P895">
            <v>12</v>
          </cell>
          <cell r="Q895">
            <v>1955</v>
          </cell>
          <cell r="R895" t="str">
            <v>OP</v>
          </cell>
          <cell r="S895">
            <v>0</v>
          </cell>
          <cell r="T895" t="str">
            <v>N</v>
          </cell>
        </row>
        <row r="896">
          <cell r="A896" t="str">
            <v>TN</v>
          </cell>
          <cell r="B896" t="str">
            <v>Rhea</v>
          </cell>
          <cell r="C896">
            <v>18642</v>
          </cell>
          <cell r="D896" t="str">
            <v>Tennessee Valley Authority</v>
          </cell>
          <cell r="E896">
            <v>3419</v>
          </cell>
          <cell r="F896" t="str">
            <v>Watts Bar Fossil</v>
          </cell>
          <cell r="G896">
            <v>22</v>
          </cell>
          <cell r="H896" t="str">
            <v>ST1</v>
          </cell>
          <cell r="I896">
            <v>60</v>
          </cell>
          <cell r="J896">
            <v>56</v>
          </cell>
          <cell r="K896">
            <v>56</v>
          </cell>
          <cell r="M896" t="str">
            <v>ST</v>
          </cell>
          <cell r="N896" t="str">
            <v>BIT</v>
          </cell>
          <cell r="P896">
            <v>3</v>
          </cell>
          <cell r="Q896">
            <v>1942</v>
          </cell>
          <cell r="R896" t="str">
            <v>OS</v>
          </cell>
          <cell r="S896">
            <v>0</v>
          </cell>
          <cell r="T896" t="str">
            <v>N</v>
          </cell>
        </row>
        <row r="897">
          <cell r="A897" t="str">
            <v>TN</v>
          </cell>
          <cell r="B897" t="str">
            <v>Rhea</v>
          </cell>
          <cell r="C897">
            <v>18642</v>
          </cell>
          <cell r="D897" t="str">
            <v>Tennessee Valley Authority</v>
          </cell>
          <cell r="E897">
            <v>3419</v>
          </cell>
          <cell r="F897" t="str">
            <v>Watts Bar Fossil</v>
          </cell>
          <cell r="G897">
            <v>22</v>
          </cell>
          <cell r="H897" t="str">
            <v>ST2</v>
          </cell>
          <cell r="I897">
            <v>60</v>
          </cell>
          <cell r="J897">
            <v>56</v>
          </cell>
          <cell r="K897">
            <v>56</v>
          </cell>
          <cell r="M897" t="str">
            <v>ST</v>
          </cell>
          <cell r="N897" t="str">
            <v>BIT</v>
          </cell>
          <cell r="P897">
            <v>2</v>
          </cell>
          <cell r="Q897">
            <v>1942</v>
          </cell>
          <cell r="R897" t="str">
            <v>OS</v>
          </cell>
          <cell r="S897">
            <v>0</v>
          </cell>
          <cell r="T897" t="str">
            <v>N</v>
          </cell>
        </row>
        <row r="898">
          <cell r="A898" t="str">
            <v>TN</v>
          </cell>
          <cell r="B898" t="str">
            <v>Rhea</v>
          </cell>
          <cell r="C898">
            <v>18642</v>
          </cell>
          <cell r="D898" t="str">
            <v>Tennessee Valley Authority</v>
          </cell>
          <cell r="E898">
            <v>3419</v>
          </cell>
          <cell r="F898" t="str">
            <v>Watts Bar Fossil</v>
          </cell>
          <cell r="G898">
            <v>22</v>
          </cell>
          <cell r="H898" t="str">
            <v>ST3</v>
          </cell>
          <cell r="I898">
            <v>60</v>
          </cell>
          <cell r="J898">
            <v>56</v>
          </cell>
          <cell r="K898">
            <v>56</v>
          </cell>
          <cell r="M898" t="str">
            <v>ST</v>
          </cell>
          <cell r="N898" t="str">
            <v>BIT</v>
          </cell>
          <cell r="P898">
            <v>2</v>
          </cell>
          <cell r="Q898">
            <v>1943</v>
          </cell>
          <cell r="R898" t="str">
            <v>OS</v>
          </cell>
          <cell r="S898">
            <v>0</v>
          </cell>
          <cell r="T898" t="str">
            <v>N</v>
          </cell>
        </row>
        <row r="899">
          <cell r="A899" t="str">
            <v>TN</v>
          </cell>
          <cell r="B899" t="str">
            <v>Rhea</v>
          </cell>
          <cell r="C899">
            <v>18642</v>
          </cell>
          <cell r="D899" t="str">
            <v>Tennessee Valley Authority</v>
          </cell>
          <cell r="E899">
            <v>3419</v>
          </cell>
          <cell r="F899" t="str">
            <v>Watts Bar Fossil</v>
          </cell>
          <cell r="G899">
            <v>22</v>
          </cell>
          <cell r="H899" t="str">
            <v>ST4</v>
          </cell>
          <cell r="I899">
            <v>60</v>
          </cell>
          <cell r="J899">
            <v>56</v>
          </cell>
          <cell r="K899">
            <v>56</v>
          </cell>
          <cell r="M899" t="str">
            <v>ST</v>
          </cell>
          <cell r="N899" t="str">
            <v>BIT</v>
          </cell>
          <cell r="P899">
            <v>4</v>
          </cell>
          <cell r="Q899">
            <v>1945</v>
          </cell>
          <cell r="R899" t="str">
            <v>OS</v>
          </cell>
          <cell r="S899">
            <v>0</v>
          </cell>
          <cell r="T899" t="str">
            <v>N</v>
          </cell>
        </row>
        <row r="900">
          <cell r="A900" t="str">
            <v>TN</v>
          </cell>
          <cell r="B900" t="str">
            <v>Davidson</v>
          </cell>
          <cell r="C900">
            <v>19724</v>
          </cell>
          <cell r="D900" t="str">
            <v>Vanderbilt University</v>
          </cell>
          <cell r="E900">
            <v>52048</v>
          </cell>
          <cell r="F900" t="str">
            <v>Vanderbilt University Power Plant</v>
          </cell>
          <cell r="G900">
            <v>92</v>
          </cell>
          <cell r="H900" t="str">
            <v>GEN1</v>
          </cell>
          <cell r="I900">
            <v>6.5</v>
          </cell>
          <cell r="J900">
            <v>6.5</v>
          </cell>
          <cell r="K900">
            <v>6.5</v>
          </cell>
          <cell r="M900" t="str">
            <v>ST</v>
          </cell>
          <cell r="N900" t="str">
            <v>BIT</v>
          </cell>
          <cell r="P900">
            <v>11</v>
          </cell>
          <cell r="Q900">
            <v>1988</v>
          </cell>
          <cell r="R900" t="str">
            <v>OP</v>
          </cell>
          <cell r="S900">
            <v>0</v>
          </cell>
          <cell r="T900" t="str">
            <v>Y</v>
          </cell>
        </row>
        <row r="901">
          <cell r="A901" t="str">
            <v>TN</v>
          </cell>
          <cell r="B901" t="str">
            <v>Davidson</v>
          </cell>
          <cell r="C901">
            <v>19724</v>
          </cell>
          <cell r="D901" t="str">
            <v>Vanderbilt University</v>
          </cell>
          <cell r="E901">
            <v>52048</v>
          </cell>
          <cell r="F901" t="str">
            <v>Vanderbilt University Power Plant</v>
          </cell>
          <cell r="G901">
            <v>92</v>
          </cell>
          <cell r="H901" t="str">
            <v>GEN2</v>
          </cell>
          <cell r="I901">
            <v>4.5</v>
          </cell>
          <cell r="J901">
            <v>4.5</v>
          </cell>
          <cell r="K901">
            <v>4.5</v>
          </cell>
          <cell r="M901" t="str">
            <v>ST</v>
          </cell>
          <cell r="N901" t="str">
            <v>BIT</v>
          </cell>
          <cell r="P901">
            <v>6</v>
          </cell>
          <cell r="Q901">
            <v>1989</v>
          </cell>
          <cell r="R901" t="str">
            <v>OP</v>
          </cell>
          <cell r="S901">
            <v>0</v>
          </cell>
          <cell r="T901" t="str">
            <v>Y</v>
          </cell>
        </row>
        <row r="902">
          <cell r="A902" t="str">
            <v>TN</v>
          </cell>
          <cell r="B902" t="str">
            <v>McMinn</v>
          </cell>
          <cell r="C902">
            <v>23931</v>
          </cell>
          <cell r="D902" t="str">
            <v>Bowater Newsprint Calhoun Ops</v>
          </cell>
          <cell r="E902">
            <v>50956</v>
          </cell>
          <cell r="F902" t="str">
            <v>Bowater Newsprint Calhoun Operation</v>
          </cell>
          <cell r="G902">
            <v>322122</v>
          </cell>
          <cell r="H902" t="str">
            <v>GEN1</v>
          </cell>
          <cell r="I902">
            <v>19</v>
          </cell>
          <cell r="J902">
            <v>19</v>
          </cell>
          <cell r="K902">
            <v>19</v>
          </cell>
          <cell r="M902" t="str">
            <v>ST</v>
          </cell>
          <cell r="N902" t="str">
            <v>BIT</v>
          </cell>
          <cell r="O902" t="str">
            <v>BLQ</v>
          </cell>
          <cell r="P902">
            <v>5</v>
          </cell>
          <cell r="Q902">
            <v>1954</v>
          </cell>
          <cell r="R902" t="str">
            <v>OP</v>
          </cell>
          <cell r="S902">
            <v>0</v>
          </cell>
          <cell r="T902" t="str">
            <v>Y</v>
          </cell>
        </row>
        <row r="903">
          <cell r="A903" t="str">
            <v>TN</v>
          </cell>
          <cell r="B903" t="str">
            <v>McMinn</v>
          </cell>
          <cell r="C903">
            <v>23931</v>
          </cell>
          <cell r="D903" t="str">
            <v>Bowater Newsprint Calhoun Ops</v>
          </cell>
          <cell r="E903">
            <v>50956</v>
          </cell>
          <cell r="F903" t="str">
            <v>Bowater Newsprint Calhoun Operation</v>
          </cell>
          <cell r="G903">
            <v>322122</v>
          </cell>
          <cell r="H903" t="str">
            <v>GEN2</v>
          </cell>
          <cell r="I903">
            <v>19.2</v>
          </cell>
          <cell r="J903">
            <v>20</v>
          </cell>
          <cell r="K903">
            <v>20</v>
          </cell>
          <cell r="M903" t="str">
            <v>ST</v>
          </cell>
          <cell r="N903" t="str">
            <v>BIT</v>
          </cell>
          <cell r="O903" t="str">
            <v>BLQ</v>
          </cell>
          <cell r="P903">
            <v>7</v>
          </cell>
          <cell r="Q903">
            <v>1954</v>
          </cell>
          <cell r="R903" t="str">
            <v>OP</v>
          </cell>
          <cell r="S903">
            <v>0</v>
          </cell>
          <cell r="T903" t="str">
            <v>Y</v>
          </cell>
        </row>
        <row r="904">
          <cell r="A904" t="str">
            <v>UT</v>
          </cell>
          <cell r="B904" t="str">
            <v>Tooele</v>
          </cell>
          <cell r="C904">
            <v>5137</v>
          </cell>
          <cell r="D904" t="str">
            <v>Desert Power LP</v>
          </cell>
          <cell r="E904">
            <v>55858</v>
          </cell>
          <cell r="F904" t="str">
            <v>Desert Power LP</v>
          </cell>
          <cell r="G904">
            <v>22</v>
          </cell>
          <cell r="H904" t="str">
            <v>GEN7</v>
          </cell>
          <cell r="I904">
            <v>43</v>
          </cell>
          <cell r="J904">
            <v>39.99</v>
          </cell>
          <cell r="K904">
            <v>40.42</v>
          </cell>
          <cell r="M904" t="str">
            <v>ST</v>
          </cell>
          <cell r="N904" t="str">
            <v>BIT</v>
          </cell>
          <cell r="O904" t="str">
            <v>WDS</v>
          </cell>
          <cell r="P904">
            <v>7</v>
          </cell>
          <cell r="Q904">
            <v>1999</v>
          </cell>
          <cell r="R904" t="str">
            <v>OS</v>
          </cell>
          <cell r="T904" t="str">
            <v>Y</v>
          </cell>
        </row>
        <row r="905">
          <cell r="A905" t="str">
            <v>UT</v>
          </cell>
          <cell r="B905" t="str">
            <v>Millard</v>
          </cell>
          <cell r="C905">
            <v>11208</v>
          </cell>
          <cell r="D905" t="str">
            <v>Los Angeles City of</v>
          </cell>
          <cell r="E905">
            <v>6481</v>
          </cell>
          <cell r="F905" t="str">
            <v>Intermountain Power Project</v>
          </cell>
          <cell r="G905">
            <v>22</v>
          </cell>
          <cell r="H905" t="str">
            <v>1</v>
          </cell>
          <cell r="I905">
            <v>820</v>
          </cell>
          <cell r="J905">
            <v>900</v>
          </cell>
          <cell r="K905">
            <v>900</v>
          </cell>
          <cell r="M905" t="str">
            <v>ST</v>
          </cell>
          <cell r="N905" t="str">
            <v>BIT</v>
          </cell>
          <cell r="P905">
            <v>6</v>
          </cell>
          <cell r="Q905">
            <v>1986</v>
          </cell>
          <cell r="R905" t="str">
            <v>OP</v>
          </cell>
          <cell r="T905" t="str">
            <v>N</v>
          </cell>
        </row>
        <row r="906">
          <cell r="A906" t="str">
            <v>UT</v>
          </cell>
          <cell r="B906" t="str">
            <v>Millard</v>
          </cell>
          <cell r="C906">
            <v>11208</v>
          </cell>
          <cell r="D906" t="str">
            <v>Los Angeles City of</v>
          </cell>
          <cell r="E906">
            <v>6481</v>
          </cell>
          <cell r="F906" t="str">
            <v>Intermountain Power Project</v>
          </cell>
          <cell r="G906">
            <v>22</v>
          </cell>
          <cell r="H906" t="str">
            <v>2</v>
          </cell>
          <cell r="I906">
            <v>820</v>
          </cell>
          <cell r="J906">
            <v>900</v>
          </cell>
          <cell r="K906">
            <v>900</v>
          </cell>
          <cell r="M906" t="str">
            <v>ST</v>
          </cell>
          <cell r="N906" t="str">
            <v>BIT</v>
          </cell>
          <cell r="P906">
            <v>5</v>
          </cell>
          <cell r="Q906">
            <v>1987</v>
          </cell>
          <cell r="R906" t="str">
            <v>OP</v>
          </cell>
          <cell r="T906" t="str">
            <v>N</v>
          </cell>
        </row>
        <row r="907">
          <cell r="A907" t="str">
            <v>UT</v>
          </cell>
          <cell r="B907" t="str">
            <v>Carbon</v>
          </cell>
          <cell r="C907">
            <v>14354</v>
          </cell>
          <cell r="D907" t="str">
            <v>PacifiCorp</v>
          </cell>
          <cell r="E907">
            <v>3644</v>
          </cell>
          <cell r="F907" t="str">
            <v>Carbon</v>
          </cell>
          <cell r="G907">
            <v>22</v>
          </cell>
          <cell r="H907" t="str">
            <v>1</v>
          </cell>
          <cell r="I907">
            <v>75</v>
          </cell>
          <cell r="J907">
            <v>67</v>
          </cell>
          <cell r="K907">
            <v>67</v>
          </cell>
          <cell r="M907" t="str">
            <v>ST</v>
          </cell>
          <cell r="N907" t="str">
            <v>BIT</v>
          </cell>
          <cell r="O907" t="str">
            <v>DFO</v>
          </cell>
          <cell r="P907">
            <v>11</v>
          </cell>
          <cell r="Q907">
            <v>1954</v>
          </cell>
          <cell r="R907" t="str">
            <v>OP</v>
          </cell>
          <cell r="T907" t="str">
            <v>N</v>
          </cell>
        </row>
        <row r="908">
          <cell r="A908" t="str">
            <v>UT</v>
          </cell>
          <cell r="B908" t="str">
            <v>Carbon</v>
          </cell>
          <cell r="C908">
            <v>14354</v>
          </cell>
          <cell r="D908" t="str">
            <v>PacifiCorp</v>
          </cell>
          <cell r="E908">
            <v>3644</v>
          </cell>
          <cell r="F908" t="str">
            <v>Carbon</v>
          </cell>
          <cell r="G908">
            <v>22</v>
          </cell>
          <cell r="H908" t="str">
            <v>2</v>
          </cell>
          <cell r="I908">
            <v>113.6</v>
          </cell>
          <cell r="J908">
            <v>105</v>
          </cell>
          <cell r="K908">
            <v>105</v>
          </cell>
          <cell r="M908" t="str">
            <v>ST</v>
          </cell>
          <cell r="N908" t="str">
            <v>BIT</v>
          </cell>
          <cell r="O908" t="str">
            <v>DFO</v>
          </cell>
          <cell r="P908">
            <v>9</v>
          </cell>
          <cell r="Q908">
            <v>1957</v>
          </cell>
          <cell r="R908" t="str">
            <v>OP</v>
          </cell>
          <cell r="T908" t="str">
            <v>N</v>
          </cell>
        </row>
        <row r="909">
          <cell r="A909" t="str">
            <v>UT</v>
          </cell>
          <cell r="B909" t="str">
            <v>Emery</v>
          </cell>
          <cell r="C909">
            <v>14354</v>
          </cell>
          <cell r="D909" t="str">
            <v>PacifiCorp</v>
          </cell>
          <cell r="E909">
            <v>6165</v>
          </cell>
          <cell r="F909" t="str">
            <v>Hunter</v>
          </cell>
          <cell r="G909">
            <v>22</v>
          </cell>
          <cell r="H909" t="str">
            <v>1</v>
          </cell>
          <cell r="I909">
            <v>488.3</v>
          </cell>
          <cell r="J909">
            <v>430</v>
          </cell>
          <cell r="K909">
            <v>430</v>
          </cell>
          <cell r="M909" t="str">
            <v>ST</v>
          </cell>
          <cell r="N909" t="str">
            <v>BIT</v>
          </cell>
          <cell r="O909" t="str">
            <v>DFO</v>
          </cell>
          <cell r="P909">
            <v>6</v>
          </cell>
          <cell r="Q909">
            <v>1978</v>
          </cell>
          <cell r="R909" t="str">
            <v>OP</v>
          </cell>
          <cell r="T909" t="str">
            <v>N</v>
          </cell>
        </row>
        <row r="910">
          <cell r="A910" t="str">
            <v>UT</v>
          </cell>
          <cell r="B910" t="str">
            <v>Emery</v>
          </cell>
          <cell r="C910">
            <v>14354</v>
          </cell>
          <cell r="D910" t="str">
            <v>PacifiCorp</v>
          </cell>
          <cell r="E910">
            <v>6165</v>
          </cell>
          <cell r="F910" t="str">
            <v>Hunter</v>
          </cell>
          <cell r="G910">
            <v>22</v>
          </cell>
          <cell r="H910" t="str">
            <v>2</v>
          </cell>
          <cell r="I910">
            <v>488.3</v>
          </cell>
          <cell r="J910">
            <v>430</v>
          </cell>
          <cell r="K910">
            <v>430</v>
          </cell>
          <cell r="M910" t="str">
            <v>ST</v>
          </cell>
          <cell r="N910" t="str">
            <v>BIT</v>
          </cell>
          <cell r="O910" t="str">
            <v>DFO</v>
          </cell>
          <cell r="P910">
            <v>6</v>
          </cell>
          <cell r="Q910">
            <v>1980</v>
          </cell>
          <cell r="R910" t="str">
            <v>OP</v>
          </cell>
          <cell r="T910" t="str">
            <v>N</v>
          </cell>
        </row>
        <row r="911">
          <cell r="A911" t="str">
            <v>UT</v>
          </cell>
          <cell r="B911" t="str">
            <v>Emery</v>
          </cell>
          <cell r="C911">
            <v>14354</v>
          </cell>
          <cell r="D911" t="str">
            <v>PacifiCorp</v>
          </cell>
          <cell r="E911">
            <v>6165</v>
          </cell>
          <cell r="F911" t="str">
            <v>Hunter</v>
          </cell>
          <cell r="G911">
            <v>22</v>
          </cell>
          <cell r="H911" t="str">
            <v>3</v>
          </cell>
          <cell r="I911">
            <v>495.6</v>
          </cell>
          <cell r="J911">
            <v>460</v>
          </cell>
          <cell r="K911">
            <v>460</v>
          </cell>
          <cell r="M911" t="str">
            <v>ST</v>
          </cell>
          <cell r="N911" t="str">
            <v>BIT</v>
          </cell>
          <cell r="O911" t="str">
            <v>DFO</v>
          </cell>
          <cell r="P911">
            <v>6</v>
          </cell>
          <cell r="Q911">
            <v>1983</v>
          </cell>
          <cell r="R911" t="str">
            <v>OP</v>
          </cell>
          <cell r="T911" t="str">
            <v>N</v>
          </cell>
        </row>
        <row r="912">
          <cell r="A912" t="str">
            <v>UT</v>
          </cell>
          <cell r="B912" t="str">
            <v>Emery</v>
          </cell>
          <cell r="C912">
            <v>14354</v>
          </cell>
          <cell r="D912" t="str">
            <v>PacifiCorp</v>
          </cell>
          <cell r="E912">
            <v>8069</v>
          </cell>
          <cell r="F912" t="str">
            <v>Huntington</v>
          </cell>
          <cell r="G912">
            <v>22</v>
          </cell>
          <cell r="H912" t="str">
            <v>1</v>
          </cell>
          <cell r="I912">
            <v>498</v>
          </cell>
          <cell r="J912">
            <v>445</v>
          </cell>
          <cell r="K912">
            <v>445</v>
          </cell>
          <cell r="M912" t="str">
            <v>ST</v>
          </cell>
          <cell r="N912" t="str">
            <v>BIT</v>
          </cell>
          <cell r="O912" t="str">
            <v>DFO</v>
          </cell>
          <cell r="P912">
            <v>6</v>
          </cell>
          <cell r="Q912">
            <v>1977</v>
          </cell>
          <cell r="R912" t="str">
            <v>OP</v>
          </cell>
          <cell r="T912" t="str">
            <v>N</v>
          </cell>
        </row>
        <row r="913">
          <cell r="A913" t="str">
            <v>UT</v>
          </cell>
          <cell r="B913" t="str">
            <v>Emery</v>
          </cell>
          <cell r="C913">
            <v>14354</v>
          </cell>
          <cell r="D913" t="str">
            <v>PacifiCorp</v>
          </cell>
          <cell r="E913">
            <v>8069</v>
          </cell>
          <cell r="F913" t="str">
            <v>Huntington</v>
          </cell>
          <cell r="G913">
            <v>22</v>
          </cell>
          <cell r="H913" t="str">
            <v>2</v>
          </cell>
          <cell r="I913">
            <v>498</v>
          </cell>
          <cell r="J913">
            <v>450</v>
          </cell>
          <cell r="K913">
            <v>450</v>
          </cell>
          <cell r="M913" t="str">
            <v>ST</v>
          </cell>
          <cell r="N913" t="str">
            <v>BIT</v>
          </cell>
          <cell r="O913" t="str">
            <v>DFO</v>
          </cell>
          <cell r="P913">
            <v>7</v>
          </cell>
          <cell r="Q913">
            <v>1974</v>
          </cell>
          <cell r="R913" t="str">
            <v>OP</v>
          </cell>
          <cell r="T913" t="str">
            <v>N</v>
          </cell>
        </row>
        <row r="914">
          <cell r="A914" t="str">
            <v>UT</v>
          </cell>
          <cell r="B914" t="str">
            <v>Uintah</v>
          </cell>
          <cell r="C914">
            <v>40230</v>
          </cell>
          <cell r="D914" t="str">
            <v>Deseret Generation &amp; Tran Coop</v>
          </cell>
          <cell r="E914">
            <v>7790</v>
          </cell>
          <cell r="F914" t="str">
            <v>Bonanza</v>
          </cell>
          <cell r="G914">
            <v>22</v>
          </cell>
          <cell r="H914" t="str">
            <v>1</v>
          </cell>
          <cell r="I914">
            <v>500</v>
          </cell>
          <cell r="J914">
            <v>458</v>
          </cell>
          <cell r="K914">
            <v>458</v>
          </cell>
          <cell r="M914" t="str">
            <v>ST</v>
          </cell>
          <cell r="N914" t="str">
            <v>BIT</v>
          </cell>
          <cell r="O914" t="str">
            <v>DFO</v>
          </cell>
          <cell r="P914">
            <v>5</v>
          </cell>
          <cell r="Q914">
            <v>1986</v>
          </cell>
          <cell r="R914" t="str">
            <v>OP</v>
          </cell>
          <cell r="T914" t="str">
            <v>N</v>
          </cell>
        </row>
        <row r="915">
          <cell r="A915" t="str">
            <v>VA</v>
          </cell>
          <cell r="B915" t="str">
            <v>Russell</v>
          </cell>
          <cell r="C915">
            <v>733</v>
          </cell>
          <cell r="D915" t="str">
            <v>Appalachian Power Co</v>
          </cell>
          <cell r="E915">
            <v>3775</v>
          </cell>
          <cell r="F915" t="str">
            <v>Clinch River</v>
          </cell>
          <cell r="G915">
            <v>22</v>
          </cell>
          <cell r="H915" t="str">
            <v>1</v>
          </cell>
          <cell r="I915">
            <v>237.5</v>
          </cell>
          <cell r="J915">
            <v>230</v>
          </cell>
          <cell r="K915">
            <v>235</v>
          </cell>
          <cell r="M915" t="str">
            <v>ST</v>
          </cell>
          <cell r="N915" t="str">
            <v>BIT</v>
          </cell>
          <cell r="P915">
            <v>9</v>
          </cell>
          <cell r="Q915">
            <v>1958</v>
          </cell>
          <cell r="R915" t="str">
            <v>OP</v>
          </cell>
          <cell r="S915">
            <v>0</v>
          </cell>
          <cell r="T915" t="str">
            <v>N</v>
          </cell>
        </row>
        <row r="916">
          <cell r="A916" t="str">
            <v>VA</v>
          </cell>
          <cell r="B916" t="str">
            <v>Russell</v>
          </cell>
          <cell r="C916">
            <v>733</v>
          </cell>
          <cell r="D916" t="str">
            <v>Appalachian Power Co</v>
          </cell>
          <cell r="E916">
            <v>3775</v>
          </cell>
          <cell r="F916" t="str">
            <v>Clinch River</v>
          </cell>
          <cell r="G916">
            <v>22</v>
          </cell>
          <cell r="H916" t="str">
            <v>2</v>
          </cell>
          <cell r="I916">
            <v>237.5</v>
          </cell>
          <cell r="J916">
            <v>230</v>
          </cell>
          <cell r="K916">
            <v>235</v>
          </cell>
          <cell r="M916" t="str">
            <v>ST</v>
          </cell>
          <cell r="N916" t="str">
            <v>BIT</v>
          </cell>
          <cell r="P916">
            <v>12</v>
          </cell>
          <cell r="Q916">
            <v>1958</v>
          </cell>
          <cell r="R916" t="str">
            <v>OP</v>
          </cell>
          <cell r="S916">
            <v>0</v>
          </cell>
          <cell r="T916" t="str">
            <v>N</v>
          </cell>
        </row>
        <row r="917">
          <cell r="A917" t="str">
            <v>VA</v>
          </cell>
          <cell r="B917" t="str">
            <v>Russell</v>
          </cell>
          <cell r="C917">
            <v>733</v>
          </cell>
          <cell r="D917" t="str">
            <v>Appalachian Power Co</v>
          </cell>
          <cell r="E917">
            <v>3775</v>
          </cell>
          <cell r="F917" t="str">
            <v>Clinch River</v>
          </cell>
          <cell r="G917">
            <v>22</v>
          </cell>
          <cell r="H917" t="str">
            <v>3</v>
          </cell>
          <cell r="I917">
            <v>237.5</v>
          </cell>
          <cell r="J917">
            <v>230</v>
          </cell>
          <cell r="K917">
            <v>235</v>
          </cell>
          <cell r="M917" t="str">
            <v>ST</v>
          </cell>
          <cell r="N917" t="str">
            <v>BIT</v>
          </cell>
          <cell r="P917">
            <v>12</v>
          </cell>
          <cell r="Q917">
            <v>1961</v>
          </cell>
          <cell r="R917" t="str">
            <v>OP</v>
          </cell>
          <cell r="S917">
            <v>0</v>
          </cell>
          <cell r="T917" t="str">
            <v>N</v>
          </cell>
        </row>
        <row r="918">
          <cell r="A918" t="str">
            <v>VA</v>
          </cell>
          <cell r="B918" t="str">
            <v>Giles</v>
          </cell>
          <cell r="C918">
            <v>733</v>
          </cell>
          <cell r="D918" t="str">
            <v>Appalachian Power Co</v>
          </cell>
          <cell r="E918">
            <v>3776</v>
          </cell>
          <cell r="F918" t="str">
            <v>Glen Lyn</v>
          </cell>
          <cell r="G918">
            <v>22</v>
          </cell>
          <cell r="H918" t="str">
            <v>5</v>
          </cell>
          <cell r="I918">
            <v>100</v>
          </cell>
          <cell r="J918">
            <v>90</v>
          </cell>
          <cell r="K918">
            <v>95</v>
          </cell>
          <cell r="M918" t="str">
            <v>ST</v>
          </cell>
          <cell r="N918" t="str">
            <v>BIT</v>
          </cell>
          <cell r="P918">
            <v>6</v>
          </cell>
          <cell r="Q918">
            <v>1944</v>
          </cell>
          <cell r="R918" t="str">
            <v>OP</v>
          </cell>
          <cell r="S918">
            <v>0</v>
          </cell>
          <cell r="T918" t="str">
            <v>N</v>
          </cell>
        </row>
        <row r="919">
          <cell r="A919" t="str">
            <v>VA</v>
          </cell>
          <cell r="B919" t="str">
            <v>Giles</v>
          </cell>
          <cell r="C919">
            <v>733</v>
          </cell>
          <cell r="D919" t="str">
            <v>Appalachian Power Co</v>
          </cell>
          <cell r="E919">
            <v>3776</v>
          </cell>
          <cell r="F919" t="str">
            <v>Glen Lyn</v>
          </cell>
          <cell r="G919">
            <v>22</v>
          </cell>
          <cell r="H919" t="str">
            <v>6</v>
          </cell>
          <cell r="I919">
            <v>237.5</v>
          </cell>
          <cell r="J919">
            <v>235</v>
          </cell>
          <cell r="K919">
            <v>240</v>
          </cell>
          <cell r="M919" t="str">
            <v>ST</v>
          </cell>
          <cell r="N919" t="str">
            <v>BIT</v>
          </cell>
          <cell r="P919">
            <v>5</v>
          </cell>
          <cell r="Q919">
            <v>1957</v>
          </cell>
          <cell r="R919" t="str">
            <v>OP</v>
          </cell>
          <cell r="S919">
            <v>0</v>
          </cell>
          <cell r="T919" t="str">
            <v>N</v>
          </cell>
        </row>
        <row r="920">
          <cell r="A920" t="str">
            <v>VA</v>
          </cell>
          <cell r="B920" t="str">
            <v>King George</v>
          </cell>
          <cell r="C920">
            <v>1735</v>
          </cell>
          <cell r="D920" t="str">
            <v>Birchwood Power Partners LP</v>
          </cell>
          <cell r="E920">
            <v>54304</v>
          </cell>
          <cell r="F920" t="str">
            <v>Birchwood Power</v>
          </cell>
          <cell r="G920">
            <v>22</v>
          </cell>
          <cell r="H920" t="str">
            <v>1</v>
          </cell>
          <cell r="I920">
            <v>258.3</v>
          </cell>
          <cell r="J920">
            <v>238.8</v>
          </cell>
          <cell r="K920">
            <v>242.2</v>
          </cell>
          <cell r="M920" t="str">
            <v>ST</v>
          </cell>
          <cell r="N920" t="str">
            <v>BIT</v>
          </cell>
          <cell r="O920" t="str">
            <v>DFO</v>
          </cell>
          <cell r="P920">
            <v>11</v>
          </cell>
          <cell r="Q920">
            <v>1996</v>
          </cell>
          <cell r="R920" t="str">
            <v>OP</v>
          </cell>
          <cell r="S920">
            <v>0</v>
          </cell>
          <cell r="T920" t="str">
            <v>Y</v>
          </cell>
        </row>
        <row r="921">
          <cell r="A921" t="str">
            <v>VA</v>
          </cell>
          <cell r="B921" t="str">
            <v>Portsmouth City</v>
          </cell>
          <cell r="C921">
            <v>3901</v>
          </cell>
          <cell r="D921" t="str">
            <v>Cogentrix-Virginia Leas'g Corp</v>
          </cell>
          <cell r="E921">
            <v>10071</v>
          </cell>
          <cell r="F921" t="str">
            <v>Cogentrix Virginia Leasing Corporation</v>
          </cell>
          <cell r="G921">
            <v>22</v>
          </cell>
          <cell r="H921" t="str">
            <v>GEN1</v>
          </cell>
          <cell r="I921">
            <v>57.4</v>
          </cell>
          <cell r="J921">
            <v>57.5</v>
          </cell>
          <cell r="K921">
            <v>57.5</v>
          </cell>
          <cell r="M921" t="str">
            <v>ST</v>
          </cell>
          <cell r="N921" t="str">
            <v>BIT</v>
          </cell>
          <cell r="P921">
            <v>4</v>
          </cell>
          <cell r="Q921">
            <v>1988</v>
          </cell>
          <cell r="R921" t="str">
            <v>OP</v>
          </cell>
          <cell r="S921">
            <v>0</v>
          </cell>
          <cell r="T921" t="str">
            <v>Y</v>
          </cell>
        </row>
        <row r="922">
          <cell r="A922" t="str">
            <v>VA</v>
          </cell>
          <cell r="B922" t="str">
            <v>Portsmouth City</v>
          </cell>
          <cell r="C922">
            <v>3901</v>
          </cell>
          <cell r="D922" t="str">
            <v>Cogentrix-Virginia Leas'g Corp</v>
          </cell>
          <cell r="E922">
            <v>10071</v>
          </cell>
          <cell r="F922" t="str">
            <v>Cogentrix Virginia Leasing Corporation</v>
          </cell>
          <cell r="G922">
            <v>22</v>
          </cell>
          <cell r="H922" t="str">
            <v>GEN2</v>
          </cell>
          <cell r="I922">
            <v>57.4</v>
          </cell>
          <cell r="J922">
            <v>57.5</v>
          </cell>
          <cell r="K922">
            <v>57.5</v>
          </cell>
          <cell r="M922" t="str">
            <v>ST</v>
          </cell>
          <cell r="N922" t="str">
            <v>BIT</v>
          </cell>
          <cell r="P922">
            <v>5</v>
          </cell>
          <cell r="Q922">
            <v>1988</v>
          </cell>
          <cell r="R922" t="str">
            <v>OP</v>
          </cell>
          <cell r="S922">
            <v>0</v>
          </cell>
          <cell r="T922" t="str">
            <v>Y</v>
          </cell>
        </row>
        <row r="923">
          <cell r="A923" t="str">
            <v>VA</v>
          </cell>
          <cell r="B923" t="str">
            <v>City of Richmond</v>
          </cell>
          <cell r="C923">
            <v>3941</v>
          </cell>
          <cell r="D923" t="str">
            <v>Cogentrix of Richmond Inc</v>
          </cell>
          <cell r="E923">
            <v>54081</v>
          </cell>
          <cell r="F923" t="str">
            <v>Cogentrix of Richmond</v>
          </cell>
          <cell r="G923">
            <v>22</v>
          </cell>
          <cell r="H923" t="str">
            <v>GEN1</v>
          </cell>
          <cell r="I923">
            <v>57.4</v>
          </cell>
          <cell r="J923">
            <v>52.5</v>
          </cell>
          <cell r="K923">
            <v>52.5</v>
          </cell>
          <cell r="M923" t="str">
            <v>ST</v>
          </cell>
          <cell r="N923" t="str">
            <v>BIT</v>
          </cell>
          <cell r="O923" t="str">
            <v>TDF</v>
          </cell>
          <cell r="P923">
            <v>5</v>
          </cell>
          <cell r="Q923">
            <v>1992</v>
          </cell>
          <cell r="R923" t="str">
            <v>OP</v>
          </cell>
          <cell r="S923">
            <v>0</v>
          </cell>
          <cell r="T923" t="str">
            <v>Y</v>
          </cell>
        </row>
        <row r="924">
          <cell r="A924" t="str">
            <v>VA</v>
          </cell>
          <cell r="B924" t="str">
            <v>City of Richmond</v>
          </cell>
          <cell r="C924">
            <v>3941</v>
          </cell>
          <cell r="D924" t="str">
            <v>Cogentrix of Richmond Inc</v>
          </cell>
          <cell r="E924">
            <v>54081</v>
          </cell>
          <cell r="F924" t="str">
            <v>Cogentrix of Richmond</v>
          </cell>
          <cell r="G924">
            <v>22</v>
          </cell>
          <cell r="H924" t="str">
            <v>GEN2</v>
          </cell>
          <cell r="I924">
            <v>57.4</v>
          </cell>
          <cell r="J924">
            <v>52.5</v>
          </cell>
          <cell r="K924">
            <v>52.5</v>
          </cell>
          <cell r="M924" t="str">
            <v>ST</v>
          </cell>
          <cell r="N924" t="str">
            <v>BIT</v>
          </cell>
          <cell r="O924" t="str">
            <v>TDF</v>
          </cell>
          <cell r="P924">
            <v>5</v>
          </cell>
          <cell r="Q924">
            <v>1992</v>
          </cell>
          <cell r="R924" t="str">
            <v>OP</v>
          </cell>
          <cell r="S924">
            <v>0</v>
          </cell>
          <cell r="T924" t="str">
            <v>Y</v>
          </cell>
        </row>
        <row r="925">
          <cell r="A925" t="str">
            <v>VA</v>
          </cell>
          <cell r="B925" t="str">
            <v>City of Richmond</v>
          </cell>
          <cell r="C925">
            <v>3941</v>
          </cell>
          <cell r="D925" t="str">
            <v>Cogentrix of Richmond Inc</v>
          </cell>
          <cell r="E925">
            <v>54081</v>
          </cell>
          <cell r="F925" t="str">
            <v>Cogentrix of Richmond</v>
          </cell>
          <cell r="G925">
            <v>22</v>
          </cell>
          <cell r="H925" t="str">
            <v>GEN3</v>
          </cell>
          <cell r="I925">
            <v>57.4</v>
          </cell>
          <cell r="J925">
            <v>42.5</v>
          </cell>
          <cell r="K925">
            <v>42.5</v>
          </cell>
          <cell r="M925" t="str">
            <v>ST</v>
          </cell>
          <cell r="N925" t="str">
            <v>BIT</v>
          </cell>
          <cell r="P925">
            <v>8</v>
          </cell>
          <cell r="Q925">
            <v>1992</v>
          </cell>
          <cell r="R925" t="str">
            <v>OP</v>
          </cell>
          <cell r="S925">
            <v>0</v>
          </cell>
          <cell r="T925" t="str">
            <v>Y</v>
          </cell>
        </row>
        <row r="926">
          <cell r="A926" t="str">
            <v>VA</v>
          </cell>
          <cell r="B926" t="str">
            <v>City of Richmond</v>
          </cell>
          <cell r="C926">
            <v>3941</v>
          </cell>
          <cell r="D926" t="str">
            <v>Cogentrix of Richmond Inc</v>
          </cell>
          <cell r="E926">
            <v>54081</v>
          </cell>
          <cell r="F926" t="str">
            <v>Cogentrix of Richmond</v>
          </cell>
          <cell r="G926">
            <v>22</v>
          </cell>
          <cell r="H926" t="str">
            <v>GEN4</v>
          </cell>
          <cell r="I926">
            <v>57.4</v>
          </cell>
          <cell r="J926">
            <v>42.5</v>
          </cell>
          <cell r="K926">
            <v>42.5</v>
          </cell>
          <cell r="M926" t="str">
            <v>ST</v>
          </cell>
          <cell r="N926" t="str">
            <v>BIT</v>
          </cell>
          <cell r="P926">
            <v>8</v>
          </cell>
          <cell r="Q926">
            <v>1992</v>
          </cell>
          <cell r="R926" t="str">
            <v>OP</v>
          </cell>
          <cell r="S926">
            <v>0</v>
          </cell>
          <cell r="T926" t="str">
            <v>Y</v>
          </cell>
        </row>
        <row r="927">
          <cell r="A927" t="str">
            <v>VA</v>
          </cell>
          <cell r="B927" t="str">
            <v>Pittsylvania</v>
          </cell>
          <cell r="C927">
            <v>4773</v>
          </cell>
          <cell r="D927" t="str">
            <v>Dan River Inc</v>
          </cell>
          <cell r="E927">
            <v>50954</v>
          </cell>
          <cell r="F927" t="str">
            <v>Dan River Power Plant</v>
          </cell>
          <cell r="G927">
            <v>314</v>
          </cell>
          <cell r="H927" t="str">
            <v>GEN1</v>
          </cell>
          <cell r="I927">
            <v>3</v>
          </cell>
          <cell r="J927">
            <v>3</v>
          </cell>
          <cell r="K927">
            <v>3</v>
          </cell>
          <cell r="M927" t="str">
            <v>ST</v>
          </cell>
          <cell r="N927" t="str">
            <v>BIT</v>
          </cell>
          <cell r="O927" t="str">
            <v>NG</v>
          </cell>
          <cell r="P927">
            <v>1</v>
          </cell>
          <cell r="Q927">
            <v>1947</v>
          </cell>
          <cell r="R927" t="str">
            <v>OS</v>
          </cell>
          <cell r="S927">
            <v>0</v>
          </cell>
          <cell r="T927" t="str">
            <v>Y</v>
          </cell>
        </row>
        <row r="928">
          <cell r="A928" t="str">
            <v>VA</v>
          </cell>
          <cell r="B928" t="str">
            <v>Pittsylvania</v>
          </cell>
          <cell r="C928">
            <v>4773</v>
          </cell>
          <cell r="D928" t="str">
            <v>Dan River Inc</v>
          </cell>
          <cell r="E928">
            <v>50954</v>
          </cell>
          <cell r="F928" t="str">
            <v>Dan River Power Plant</v>
          </cell>
          <cell r="G928">
            <v>314</v>
          </cell>
          <cell r="H928" t="str">
            <v>GEN2</v>
          </cell>
          <cell r="I928">
            <v>6</v>
          </cell>
          <cell r="J928">
            <v>6</v>
          </cell>
          <cell r="K928">
            <v>6</v>
          </cell>
          <cell r="M928" t="str">
            <v>ST</v>
          </cell>
          <cell r="N928" t="str">
            <v>BIT</v>
          </cell>
          <cell r="O928" t="str">
            <v>NG</v>
          </cell>
          <cell r="P928">
            <v>1</v>
          </cell>
          <cell r="Q928">
            <v>1952</v>
          </cell>
          <cell r="R928" t="str">
            <v>OS</v>
          </cell>
          <cell r="S928">
            <v>0</v>
          </cell>
          <cell r="T928" t="str">
            <v>Y</v>
          </cell>
        </row>
        <row r="929">
          <cell r="A929" t="str">
            <v>VA</v>
          </cell>
          <cell r="B929" t="str">
            <v>City of Hopewell</v>
          </cell>
          <cell r="C929">
            <v>9628</v>
          </cell>
          <cell r="D929" t="str">
            <v>James River Cogeneration Co</v>
          </cell>
          <cell r="E929">
            <v>10377</v>
          </cell>
          <cell r="F929" t="str">
            <v>James River Cogeneration</v>
          </cell>
          <cell r="G929">
            <v>22</v>
          </cell>
          <cell r="H929" t="str">
            <v>GEN1</v>
          </cell>
          <cell r="I929">
            <v>57.4</v>
          </cell>
          <cell r="J929">
            <v>46.3</v>
          </cell>
          <cell r="K929">
            <v>46.3</v>
          </cell>
          <cell r="M929" t="str">
            <v>ST</v>
          </cell>
          <cell r="N929" t="str">
            <v>BIT</v>
          </cell>
          <cell r="P929">
            <v>1</v>
          </cell>
          <cell r="Q929">
            <v>1988</v>
          </cell>
          <cell r="R929" t="str">
            <v>OP</v>
          </cell>
          <cell r="S929">
            <v>0</v>
          </cell>
          <cell r="T929" t="str">
            <v>Y</v>
          </cell>
        </row>
        <row r="930">
          <cell r="A930" t="str">
            <v>VA</v>
          </cell>
          <cell r="B930" t="str">
            <v>City of Hopewell</v>
          </cell>
          <cell r="C930">
            <v>9628</v>
          </cell>
          <cell r="D930" t="str">
            <v>James River Cogeneration Co</v>
          </cell>
          <cell r="E930">
            <v>10377</v>
          </cell>
          <cell r="F930" t="str">
            <v>James River Cogeneration</v>
          </cell>
          <cell r="G930">
            <v>22</v>
          </cell>
          <cell r="H930" t="str">
            <v>GEN2</v>
          </cell>
          <cell r="I930">
            <v>57.4</v>
          </cell>
          <cell r="J930">
            <v>46.3</v>
          </cell>
          <cell r="K930">
            <v>46.3</v>
          </cell>
          <cell r="M930" t="str">
            <v>ST</v>
          </cell>
          <cell r="N930" t="str">
            <v>BIT</v>
          </cell>
          <cell r="P930">
            <v>1</v>
          </cell>
          <cell r="Q930">
            <v>1988</v>
          </cell>
          <cell r="R930" t="str">
            <v>OP</v>
          </cell>
          <cell r="S930">
            <v>0</v>
          </cell>
          <cell r="T930" t="str">
            <v>Y</v>
          </cell>
        </row>
        <row r="931">
          <cell r="A931" t="str">
            <v>VA</v>
          </cell>
          <cell r="B931" t="str">
            <v>Alexandria</v>
          </cell>
          <cell r="C931">
            <v>12588</v>
          </cell>
          <cell r="D931" t="str">
            <v>Mirant Potomac River LLC</v>
          </cell>
          <cell r="E931">
            <v>3788</v>
          </cell>
          <cell r="F931" t="str">
            <v>Potomac River</v>
          </cell>
          <cell r="G931">
            <v>22</v>
          </cell>
          <cell r="H931" t="str">
            <v>1</v>
          </cell>
          <cell r="I931">
            <v>92</v>
          </cell>
          <cell r="J931">
            <v>88</v>
          </cell>
          <cell r="K931">
            <v>88</v>
          </cell>
          <cell r="M931" t="str">
            <v>ST</v>
          </cell>
          <cell r="N931" t="str">
            <v>BIT</v>
          </cell>
          <cell r="O931" t="str">
            <v>DFO</v>
          </cell>
          <cell r="P931">
            <v>9</v>
          </cell>
          <cell r="Q931">
            <v>1949</v>
          </cell>
          <cell r="R931" t="str">
            <v>OP</v>
          </cell>
          <cell r="S931">
            <v>0</v>
          </cell>
          <cell r="T931" t="str">
            <v>Y</v>
          </cell>
        </row>
        <row r="932">
          <cell r="A932" t="str">
            <v>VA</v>
          </cell>
          <cell r="B932" t="str">
            <v>Alexandria</v>
          </cell>
          <cell r="C932">
            <v>12588</v>
          </cell>
          <cell r="D932" t="str">
            <v>Mirant Potomac River LLC</v>
          </cell>
          <cell r="E932">
            <v>3788</v>
          </cell>
          <cell r="F932" t="str">
            <v>Potomac River</v>
          </cell>
          <cell r="G932">
            <v>22</v>
          </cell>
          <cell r="H932" t="str">
            <v>2</v>
          </cell>
          <cell r="I932">
            <v>92</v>
          </cell>
          <cell r="J932">
            <v>88</v>
          </cell>
          <cell r="K932">
            <v>88</v>
          </cell>
          <cell r="M932" t="str">
            <v>ST</v>
          </cell>
          <cell r="N932" t="str">
            <v>BIT</v>
          </cell>
          <cell r="O932" t="str">
            <v>DFO</v>
          </cell>
          <cell r="P932">
            <v>6</v>
          </cell>
          <cell r="Q932">
            <v>1950</v>
          </cell>
          <cell r="R932" t="str">
            <v>OP</v>
          </cell>
          <cell r="S932">
            <v>0</v>
          </cell>
          <cell r="T932" t="str">
            <v>Y</v>
          </cell>
        </row>
        <row r="933">
          <cell r="A933" t="str">
            <v>VA</v>
          </cell>
          <cell r="B933" t="str">
            <v>Alexandria</v>
          </cell>
          <cell r="C933">
            <v>12588</v>
          </cell>
          <cell r="D933" t="str">
            <v>Mirant Potomac River LLC</v>
          </cell>
          <cell r="E933">
            <v>3788</v>
          </cell>
          <cell r="F933" t="str">
            <v>Potomac River</v>
          </cell>
          <cell r="G933">
            <v>22</v>
          </cell>
          <cell r="H933" t="str">
            <v>3</v>
          </cell>
          <cell r="I933">
            <v>110</v>
          </cell>
          <cell r="J933">
            <v>102</v>
          </cell>
          <cell r="K933">
            <v>102</v>
          </cell>
          <cell r="M933" t="str">
            <v>ST</v>
          </cell>
          <cell r="N933" t="str">
            <v>BIT</v>
          </cell>
          <cell r="O933" t="str">
            <v>DFO</v>
          </cell>
          <cell r="P933">
            <v>6</v>
          </cell>
          <cell r="Q933">
            <v>1954</v>
          </cell>
          <cell r="R933" t="str">
            <v>OP</v>
          </cell>
          <cell r="S933">
            <v>0</v>
          </cell>
          <cell r="T933" t="str">
            <v>Y</v>
          </cell>
        </row>
        <row r="934">
          <cell r="A934" t="str">
            <v>VA</v>
          </cell>
          <cell r="B934" t="str">
            <v>Alexandria</v>
          </cell>
          <cell r="C934">
            <v>12588</v>
          </cell>
          <cell r="D934" t="str">
            <v>Mirant Potomac River LLC</v>
          </cell>
          <cell r="E934">
            <v>3788</v>
          </cell>
          <cell r="F934" t="str">
            <v>Potomac River</v>
          </cell>
          <cell r="G934">
            <v>22</v>
          </cell>
          <cell r="H934" t="str">
            <v>4</v>
          </cell>
          <cell r="I934">
            <v>110</v>
          </cell>
          <cell r="J934">
            <v>102</v>
          </cell>
          <cell r="K934">
            <v>102</v>
          </cell>
          <cell r="M934" t="str">
            <v>ST</v>
          </cell>
          <cell r="N934" t="str">
            <v>BIT</v>
          </cell>
          <cell r="O934" t="str">
            <v>DFO</v>
          </cell>
          <cell r="P934">
            <v>2</v>
          </cell>
          <cell r="Q934">
            <v>1956</v>
          </cell>
          <cell r="R934" t="str">
            <v>OP</v>
          </cell>
          <cell r="S934">
            <v>0</v>
          </cell>
          <cell r="T934" t="str">
            <v>Y</v>
          </cell>
        </row>
        <row r="935">
          <cell r="A935" t="str">
            <v>VA</v>
          </cell>
          <cell r="B935" t="str">
            <v>Alexandria</v>
          </cell>
          <cell r="C935">
            <v>12588</v>
          </cell>
          <cell r="D935" t="str">
            <v>Mirant Potomac River LLC</v>
          </cell>
          <cell r="E935">
            <v>3788</v>
          </cell>
          <cell r="F935" t="str">
            <v>Potomac River</v>
          </cell>
          <cell r="G935">
            <v>22</v>
          </cell>
          <cell r="H935" t="str">
            <v>5</v>
          </cell>
          <cell r="I935">
            <v>110</v>
          </cell>
          <cell r="J935">
            <v>102</v>
          </cell>
          <cell r="K935">
            <v>102</v>
          </cell>
          <cell r="M935" t="str">
            <v>ST</v>
          </cell>
          <cell r="N935" t="str">
            <v>BIT</v>
          </cell>
          <cell r="O935" t="str">
            <v>DFO</v>
          </cell>
          <cell r="P935">
            <v>5</v>
          </cell>
          <cell r="Q935">
            <v>1957</v>
          </cell>
          <cell r="R935" t="str">
            <v>OP</v>
          </cell>
          <cell r="S935">
            <v>0</v>
          </cell>
          <cell r="T935" t="str">
            <v>Y</v>
          </cell>
        </row>
        <row r="936">
          <cell r="A936" t="str">
            <v>VA</v>
          </cell>
          <cell r="B936" t="str">
            <v>Chesterfield</v>
          </cell>
          <cell r="C936">
            <v>14465</v>
          </cell>
          <cell r="D936" t="str">
            <v>Park 500 Philip Morris USA</v>
          </cell>
          <cell r="E936">
            <v>50275</v>
          </cell>
          <cell r="F936" t="str">
            <v>Park 500 Philip Morris USA</v>
          </cell>
          <cell r="G936">
            <v>3122</v>
          </cell>
          <cell r="H936" t="str">
            <v>TG2</v>
          </cell>
          <cell r="I936">
            <v>6.1</v>
          </cell>
          <cell r="J936">
            <v>2</v>
          </cell>
          <cell r="K936">
            <v>5.5</v>
          </cell>
          <cell r="M936" t="str">
            <v>ST</v>
          </cell>
          <cell r="N936" t="str">
            <v>BIT</v>
          </cell>
          <cell r="O936" t="str">
            <v>DFO</v>
          </cell>
          <cell r="P936">
            <v>4</v>
          </cell>
          <cell r="Q936">
            <v>1984</v>
          </cell>
          <cell r="R936" t="str">
            <v>OP</v>
          </cell>
          <cell r="S936">
            <v>0</v>
          </cell>
          <cell r="T936" t="str">
            <v>Y</v>
          </cell>
        </row>
        <row r="937">
          <cell r="A937" t="str">
            <v>VA</v>
          </cell>
          <cell r="B937" t="str">
            <v>Chesterfield</v>
          </cell>
          <cell r="C937">
            <v>14465</v>
          </cell>
          <cell r="D937" t="str">
            <v>Park 500 Philip Morris USA</v>
          </cell>
          <cell r="E937">
            <v>50275</v>
          </cell>
          <cell r="F937" t="str">
            <v>Park 500 Philip Morris USA</v>
          </cell>
          <cell r="G937">
            <v>3122</v>
          </cell>
          <cell r="H937" t="str">
            <v>TG3</v>
          </cell>
          <cell r="I937">
            <v>13</v>
          </cell>
          <cell r="J937">
            <v>10.5</v>
          </cell>
          <cell r="K937">
            <v>11.5</v>
          </cell>
          <cell r="M937" t="str">
            <v>ST</v>
          </cell>
          <cell r="N937" t="str">
            <v>BIT</v>
          </cell>
          <cell r="O937" t="str">
            <v>DFO</v>
          </cell>
          <cell r="P937">
            <v>9</v>
          </cell>
          <cell r="Q937">
            <v>1983</v>
          </cell>
          <cell r="R937" t="str">
            <v>OP</v>
          </cell>
          <cell r="S937">
            <v>0</v>
          </cell>
          <cell r="T937" t="str">
            <v>Y</v>
          </cell>
        </row>
        <row r="938">
          <cell r="A938" t="str">
            <v>VA</v>
          </cell>
          <cell r="B938" t="str">
            <v>Chesapeake</v>
          </cell>
          <cell r="C938">
            <v>14795</v>
          </cell>
          <cell r="D938" t="str">
            <v>Perdue Farms Inc</v>
          </cell>
          <cell r="E938">
            <v>10515</v>
          </cell>
          <cell r="F938" t="str">
            <v>Oilseed Plant</v>
          </cell>
          <cell r="G938">
            <v>311</v>
          </cell>
          <cell r="H938" t="str">
            <v>GEN1</v>
          </cell>
          <cell r="I938">
            <v>1.7</v>
          </cell>
          <cell r="J938">
            <v>1.59</v>
          </cell>
          <cell r="K938">
            <v>1.6</v>
          </cell>
          <cell r="M938" t="str">
            <v>ST</v>
          </cell>
          <cell r="N938" t="str">
            <v>BIT</v>
          </cell>
          <cell r="P938">
            <v>5</v>
          </cell>
          <cell r="Q938">
            <v>1985</v>
          </cell>
          <cell r="R938" t="str">
            <v>OS</v>
          </cell>
          <cell r="S938">
            <v>0</v>
          </cell>
          <cell r="T938" t="str">
            <v>Y</v>
          </cell>
        </row>
        <row r="939">
          <cell r="A939" t="str">
            <v>VA</v>
          </cell>
          <cell r="B939" t="str">
            <v>Chesapeake</v>
          </cell>
          <cell r="C939">
            <v>19876</v>
          </cell>
          <cell r="D939" t="str">
            <v>Dominion Virginia Power</v>
          </cell>
          <cell r="E939">
            <v>3803</v>
          </cell>
          <cell r="F939" t="str">
            <v>Chesapeake</v>
          </cell>
          <cell r="G939">
            <v>22</v>
          </cell>
          <cell r="H939" t="str">
            <v>3</v>
          </cell>
          <cell r="I939">
            <v>185.2</v>
          </cell>
          <cell r="J939">
            <v>156</v>
          </cell>
          <cell r="K939">
            <v>162</v>
          </cell>
          <cell r="M939" t="str">
            <v>ST</v>
          </cell>
          <cell r="N939" t="str">
            <v>BIT</v>
          </cell>
          <cell r="O939" t="str">
            <v>DFO</v>
          </cell>
          <cell r="P939">
            <v>6</v>
          </cell>
          <cell r="Q939">
            <v>1959</v>
          </cell>
          <cell r="R939" t="str">
            <v>OP</v>
          </cell>
          <cell r="S939">
            <v>0</v>
          </cell>
          <cell r="T939" t="str">
            <v>N</v>
          </cell>
        </row>
        <row r="940">
          <cell r="A940" t="str">
            <v>VA</v>
          </cell>
          <cell r="B940" t="str">
            <v>Chesapeake</v>
          </cell>
          <cell r="C940">
            <v>19876</v>
          </cell>
          <cell r="D940" t="str">
            <v>Dominion Virginia Power</v>
          </cell>
          <cell r="E940">
            <v>3803</v>
          </cell>
          <cell r="F940" t="str">
            <v>Chesapeake</v>
          </cell>
          <cell r="G940">
            <v>22</v>
          </cell>
          <cell r="H940" t="str">
            <v>ST1</v>
          </cell>
          <cell r="I940">
            <v>112.5</v>
          </cell>
          <cell r="J940">
            <v>111</v>
          </cell>
          <cell r="K940">
            <v>111</v>
          </cell>
          <cell r="M940" t="str">
            <v>ST</v>
          </cell>
          <cell r="N940" t="str">
            <v>BIT</v>
          </cell>
          <cell r="O940" t="str">
            <v>DFO</v>
          </cell>
          <cell r="P940">
            <v>6</v>
          </cell>
          <cell r="Q940">
            <v>1953</v>
          </cell>
          <cell r="R940" t="str">
            <v>OP</v>
          </cell>
          <cell r="S940">
            <v>0</v>
          </cell>
          <cell r="T940" t="str">
            <v>N</v>
          </cell>
        </row>
        <row r="941">
          <cell r="A941" t="str">
            <v>VA</v>
          </cell>
          <cell r="B941" t="str">
            <v>Chesapeake</v>
          </cell>
          <cell r="C941">
            <v>19876</v>
          </cell>
          <cell r="D941" t="str">
            <v>Dominion Virginia Power</v>
          </cell>
          <cell r="E941">
            <v>3803</v>
          </cell>
          <cell r="F941" t="str">
            <v>Chesapeake</v>
          </cell>
          <cell r="G941">
            <v>22</v>
          </cell>
          <cell r="H941" t="str">
            <v>ST2</v>
          </cell>
          <cell r="I941">
            <v>112.5</v>
          </cell>
          <cell r="J941">
            <v>111</v>
          </cell>
          <cell r="K941">
            <v>111</v>
          </cell>
          <cell r="M941" t="str">
            <v>ST</v>
          </cell>
          <cell r="N941" t="str">
            <v>BIT</v>
          </cell>
          <cell r="O941" t="str">
            <v>DFO</v>
          </cell>
          <cell r="P941">
            <v>12</v>
          </cell>
          <cell r="Q941">
            <v>1954</v>
          </cell>
          <cell r="R941" t="str">
            <v>OP</v>
          </cell>
          <cell r="S941">
            <v>0</v>
          </cell>
          <cell r="T941" t="str">
            <v>N</v>
          </cell>
        </row>
        <row r="942">
          <cell r="A942" t="str">
            <v>VA</v>
          </cell>
          <cell r="B942" t="str">
            <v>Chesapeake</v>
          </cell>
          <cell r="C942">
            <v>19876</v>
          </cell>
          <cell r="D942" t="str">
            <v>Dominion Virginia Power</v>
          </cell>
          <cell r="E942">
            <v>3803</v>
          </cell>
          <cell r="F942" t="str">
            <v>Chesapeake</v>
          </cell>
          <cell r="G942">
            <v>22</v>
          </cell>
          <cell r="H942" t="str">
            <v>ST4</v>
          </cell>
          <cell r="I942">
            <v>239.3</v>
          </cell>
          <cell r="J942">
            <v>217</v>
          </cell>
          <cell r="K942">
            <v>221</v>
          </cell>
          <cell r="M942" t="str">
            <v>ST</v>
          </cell>
          <cell r="N942" t="str">
            <v>BIT</v>
          </cell>
          <cell r="O942" t="str">
            <v>DFO</v>
          </cell>
          <cell r="P942">
            <v>5</v>
          </cell>
          <cell r="Q942">
            <v>1962</v>
          </cell>
          <cell r="R942" t="str">
            <v>OP</v>
          </cell>
          <cell r="S942">
            <v>0</v>
          </cell>
          <cell r="T942" t="str">
            <v>N</v>
          </cell>
        </row>
        <row r="943">
          <cell r="A943" t="str">
            <v>VA</v>
          </cell>
          <cell r="B943" t="str">
            <v>York</v>
          </cell>
          <cell r="C943">
            <v>19876</v>
          </cell>
          <cell r="D943" t="str">
            <v>Dominion Virginia Power</v>
          </cell>
          <cell r="E943">
            <v>3809</v>
          </cell>
          <cell r="F943" t="str">
            <v>Yorktown</v>
          </cell>
          <cell r="G943">
            <v>22</v>
          </cell>
          <cell r="H943" t="str">
            <v>1</v>
          </cell>
          <cell r="I943">
            <v>187.5</v>
          </cell>
          <cell r="J943">
            <v>159</v>
          </cell>
          <cell r="K943">
            <v>162</v>
          </cell>
          <cell r="M943" t="str">
            <v>ST</v>
          </cell>
          <cell r="N943" t="str">
            <v>BIT</v>
          </cell>
          <cell r="O943" t="str">
            <v>DFO</v>
          </cell>
          <cell r="P943">
            <v>7</v>
          </cell>
          <cell r="Q943">
            <v>1957</v>
          </cell>
          <cell r="R943" t="str">
            <v>OP</v>
          </cell>
          <cell r="S943">
            <v>0</v>
          </cell>
          <cell r="T943" t="str">
            <v>N</v>
          </cell>
        </row>
        <row r="944">
          <cell r="A944" t="str">
            <v>VA</v>
          </cell>
          <cell r="B944" t="str">
            <v>York</v>
          </cell>
          <cell r="C944">
            <v>19876</v>
          </cell>
          <cell r="D944" t="str">
            <v>Dominion Virginia Power</v>
          </cell>
          <cell r="E944">
            <v>3809</v>
          </cell>
          <cell r="F944" t="str">
            <v>Yorktown</v>
          </cell>
          <cell r="G944">
            <v>22</v>
          </cell>
          <cell r="H944" t="str">
            <v>2</v>
          </cell>
          <cell r="I944">
            <v>187.5</v>
          </cell>
          <cell r="J944">
            <v>164</v>
          </cell>
          <cell r="K944">
            <v>173</v>
          </cell>
          <cell r="M944" t="str">
            <v>ST</v>
          </cell>
          <cell r="N944" t="str">
            <v>BIT</v>
          </cell>
          <cell r="O944" t="str">
            <v>DFO</v>
          </cell>
          <cell r="P944">
            <v>1</v>
          </cell>
          <cell r="Q944">
            <v>1959</v>
          </cell>
          <cell r="R944" t="str">
            <v>OP</v>
          </cell>
          <cell r="S944">
            <v>0</v>
          </cell>
          <cell r="T944" t="str">
            <v>N</v>
          </cell>
        </row>
        <row r="945">
          <cell r="A945" t="str">
            <v>VA</v>
          </cell>
          <cell r="B945" t="str">
            <v>Hopewell City</v>
          </cell>
          <cell r="C945">
            <v>19876</v>
          </cell>
          <cell r="D945" t="str">
            <v>Dominion Virginia Power</v>
          </cell>
          <cell r="E945">
            <v>10771</v>
          </cell>
          <cell r="F945" t="str">
            <v>Hopewell Power Station</v>
          </cell>
          <cell r="G945">
            <v>22</v>
          </cell>
          <cell r="H945" t="str">
            <v>1</v>
          </cell>
          <cell r="I945">
            <v>71.099999999999994</v>
          </cell>
          <cell r="J945">
            <v>63</v>
          </cell>
          <cell r="K945">
            <v>63</v>
          </cell>
          <cell r="M945" t="str">
            <v>ST</v>
          </cell>
          <cell r="N945" t="str">
            <v>BIT</v>
          </cell>
          <cell r="O945" t="str">
            <v>WC</v>
          </cell>
          <cell r="P945">
            <v>7</v>
          </cell>
          <cell r="Q945">
            <v>1992</v>
          </cell>
          <cell r="R945" t="str">
            <v>OS</v>
          </cell>
          <cell r="S945">
            <v>0</v>
          </cell>
          <cell r="T945" t="str">
            <v>N</v>
          </cell>
        </row>
        <row r="946">
          <cell r="A946" t="str">
            <v>VA</v>
          </cell>
          <cell r="B946" t="str">
            <v>Campbell</v>
          </cell>
          <cell r="C946">
            <v>19876</v>
          </cell>
          <cell r="D946" t="str">
            <v>Dominion Virginia Power</v>
          </cell>
          <cell r="E946">
            <v>10773</v>
          </cell>
          <cell r="F946" t="str">
            <v>Altavista Power Station</v>
          </cell>
          <cell r="G946">
            <v>22</v>
          </cell>
          <cell r="H946" t="str">
            <v>1</v>
          </cell>
          <cell r="I946">
            <v>71.099999999999994</v>
          </cell>
          <cell r="J946">
            <v>63</v>
          </cell>
          <cell r="K946">
            <v>63</v>
          </cell>
          <cell r="M946" t="str">
            <v>ST</v>
          </cell>
          <cell r="N946" t="str">
            <v>BIT</v>
          </cell>
          <cell r="O946" t="str">
            <v>NG</v>
          </cell>
          <cell r="P946">
            <v>2</v>
          </cell>
          <cell r="Q946">
            <v>1992</v>
          </cell>
          <cell r="R946" t="str">
            <v>OP</v>
          </cell>
          <cell r="S946">
            <v>0</v>
          </cell>
          <cell r="T946" t="str">
            <v>N</v>
          </cell>
        </row>
        <row r="947">
          <cell r="A947" t="str">
            <v>VA</v>
          </cell>
          <cell r="B947" t="str">
            <v>Southampton</v>
          </cell>
          <cell r="C947">
            <v>19876</v>
          </cell>
          <cell r="D947" t="str">
            <v>Dominion Virginia Power</v>
          </cell>
          <cell r="E947">
            <v>10774</v>
          </cell>
          <cell r="F947" t="str">
            <v>Southampton Power Station</v>
          </cell>
          <cell r="G947">
            <v>22</v>
          </cell>
          <cell r="H947" t="str">
            <v>1</v>
          </cell>
          <cell r="I947">
            <v>71.099999999999994</v>
          </cell>
          <cell r="J947">
            <v>63</v>
          </cell>
          <cell r="K947">
            <v>63</v>
          </cell>
          <cell r="M947" t="str">
            <v>ST</v>
          </cell>
          <cell r="N947" t="str">
            <v>BIT</v>
          </cell>
          <cell r="O947" t="str">
            <v>DFO</v>
          </cell>
          <cell r="P947">
            <v>3</v>
          </cell>
          <cell r="Q947">
            <v>1992</v>
          </cell>
          <cell r="R947" t="str">
            <v>OP</v>
          </cell>
          <cell r="S947">
            <v>0</v>
          </cell>
          <cell r="T947" t="str">
            <v>N</v>
          </cell>
        </row>
        <row r="948">
          <cell r="A948" t="str">
            <v>VA</v>
          </cell>
          <cell r="B948" t="str">
            <v>Mecklenburg</v>
          </cell>
          <cell r="C948">
            <v>19876</v>
          </cell>
          <cell r="D948" t="str">
            <v>Dominion Virginia Power</v>
          </cell>
          <cell r="E948">
            <v>52007</v>
          </cell>
          <cell r="F948" t="str">
            <v>Mecklenburg Power Station</v>
          </cell>
          <cell r="G948">
            <v>22</v>
          </cell>
          <cell r="H948" t="str">
            <v>GEN1</v>
          </cell>
          <cell r="I948">
            <v>69.900000000000006</v>
          </cell>
          <cell r="J948">
            <v>69</v>
          </cell>
          <cell r="K948">
            <v>69</v>
          </cell>
          <cell r="M948" t="str">
            <v>ST</v>
          </cell>
          <cell r="N948" t="str">
            <v>BIT</v>
          </cell>
          <cell r="O948" t="str">
            <v>DFO</v>
          </cell>
          <cell r="P948">
            <v>11</v>
          </cell>
          <cell r="Q948">
            <v>1992</v>
          </cell>
          <cell r="R948" t="str">
            <v>OP</v>
          </cell>
          <cell r="T948" t="str">
            <v>N</v>
          </cell>
        </row>
        <row r="949">
          <cell r="A949" t="str">
            <v>VA</v>
          </cell>
          <cell r="B949" t="str">
            <v>Mecklenburg</v>
          </cell>
          <cell r="C949">
            <v>19876</v>
          </cell>
          <cell r="D949" t="str">
            <v>Dominion Virginia Power</v>
          </cell>
          <cell r="E949">
            <v>52007</v>
          </cell>
          <cell r="F949" t="str">
            <v>Mecklenburg Power Station</v>
          </cell>
          <cell r="G949">
            <v>22</v>
          </cell>
          <cell r="H949" t="str">
            <v>GEN2</v>
          </cell>
          <cell r="I949">
            <v>69.900000000000006</v>
          </cell>
          <cell r="J949">
            <v>69</v>
          </cell>
          <cell r="K949">
            <v>69</v>
          </cell>
          <cell r="M949" t="str">
            <v>ST</v>
          </cell>
          <cell r="N949" t="str">
            <v>BIT</v>
          </cell>
          <cell r="O949" t="str">
            <v>DFO</v>
          </cell>
          <cell r="P949">
            <v>11</v>
          </cell>
          <cell r="Q949">
            <v>1992</v>
          </cell>
          <cell r="R949" t="str">
            <v>OP</v>
          </cell>
          <cell r="T949" t="str">
            <v>N</v>
          </cell>
        </row>
        <row r="950">
          <cell r="A950" t="str">
            <v>VA</v>
          </cell>
          <cell r="B950" t="str">
            <v>Montgomery</v>
          </cell>
          <cell r="C950">
            <v>22218</v>
          </cell>
          <cell r="D950" t="str">
            <v>U S Army-Radford</v>
          </cell>
          <cell r="E950">
            <v>52072</v>
          </cell>
          <cell r="F950" t="str">
            <v>Radford Army Ammunition Plant</v>
          </cell>
          <cell r="G950">
            <v>325</v>
          </cell>
          <cell r="H950" t="str">
            <v>GEN1</v>
          </cell>
          <cell r="I950">
            <v>6</v>
          </cell>
          <cell r="J950">
            <v>5.62</v>
          </cell>
          <cell r="K950">
            <v>5.64</v>
          </cell>
          <cell r="M950" t="str">
            <v>ST</v>
          </cell>
          <cell r="N950" t="str">
            <v>BIT</v>
          </cell>
          <cell r="O950" t="str">
            <v>DFO</v>
          </cell>
          <cell r="P950">
            <v>1</v>
          </cell>
          <cell r="Q950">
            <v>1990</v>
          </cell>
          <cell r="R950" t="str">
            <v>OP</v>
          </cell>
          <cell r="S950">
            <v>0</v>
          </cell>
          <cell r="T950" t="str">
            <v>Y</v>
          </cell>
        </row>
        <row r="951">
          <cell r="A951" t="str">
            <v>VA</v>
          </cell>
          <cell r="B951" t="str">
            <v>Montgomery</v>
          </cell>
          <cell r="C951">
            <v>22218</v>
          </cell>
          <cell r="D951" t="str">
            <v>U S Army-Radford</v>
          </cell>
          <cell r="E951">
            <v>52072</v>
          </cell>
          <cell r="F951" t="str">
            <v>Radford Army Ammunition Plant</v>
          </cell>
          <cell r="G951">
            <v>325</v>
          </cell>
          <cell r="H951" t="str">
            <v>GEN2</v>
          </cell>
          <cell r="I951">
            <v>6</v>
          </cell>
          <cell r="J951">
            <v>5.62</v>
          </cell>
          <cell r="K951">
            <v>5.64</v>
          </cell>
          <cell r="M951" t="str">
            <v>ST</v>
          </cell>
          <cell r="N951" t="str">
            <v>BIT</v>
          </cell>
          <cell r="O951" t="str">
            <v>DFO</v>
          </cell>
          <cell r="P951">
            <v>1</v>
          </cell>
          <cell r="Q951">
            <v>1990</v>
          </cell>
          <cell r="R951" t="str">
            <v>OP</v>
          </cell>
          <cell r="S951">
            <v>0</v>
          </cell>
          <cell r="T951" t="str">
            <v>Y</v>
          </cell>
        </row>
        <row r="952">
          <cell r="A952" t="str">
            <v>VA</v>
          </cell>
          <cell r="B952" t="str">
            <v>Montgomery</v>
          </cell>
          <cell r="C952">
            <v>22218</v>
          </cell>
          <cell r="D952" t="str">
            <v>U S Army-Radford</v>
          </cell>
          <cell r="E952">
            <v>52072</v>
          </cell>
          <cell r="F952" t="str">
            <v>Radford Army Ammunition Plant</v>
          </cell>
          <cell r="G952">
            <v>325</v>
          </cell>
          <cell r="H952" t="str">
            <v>GEN3</v>
          </cell>
          <cell r="I952">
            <v>6</v>
          </cell>
          <cell r="J952">
            <v>5.62</v>
          </cell>
          <cell r="K952">
            <v>5.64</v>
          </cell>
          <cell r="M952" t="str">
            <v>ST</v>
          </cell>
          <cell r="N952" t="str">
            <v>BIT</v>
          </cell>
          <cell r="O952" t="str">
            <v>DFO</v>
          </cell>
          <cell r="P952">
            <v>1</v>
          </cell>
          <cell r="Q952">
            <v>1990</v>
          </cell>
          <cell r="R952" t="str">
            <v>OP</v>
          </cell>
          <cell r="S952">
            <v>0</v>
          </cell>
          <cell r="T952" t="str">
            <v>Y</v>
          </cell>
        </row>
        <row r="953">
          <cell r="A953" t="str">
            <v>VA</v>
          </cell>
          <cell r="B953" t="str">
            <v>Montgomery</v>
          </cell>
          <cell r="C953">
            <v>22218</v>
          </cell>
          <cell r="D953" t="str">
            <v>U S Army-Radford</v>
          </cell>
          <cell r="E953">
            <v>52072</v>
          </cell>
          <cell r="F953" t="str">
            <v>Radford Army Ammunition Plant</v>
          </cell>
          <cell r="G953">
            <v>325</v>
          </cell>
          <cell r="H953" t="str">
            <v>GEN4</v>
          </cell>
          <cell r="I953">
            <v>6</v>
          </cell>
          <cell r="J953">
            <v>5.62</v>
          </cell>
          <cell r="K953">
            <v>5.64</v>
          </cell>
          <cell r="M953" t="str">
            <v>ST</v>
          </cell>
          <cell r="N953" t="str">
            <v>BIT</v>
          </cell>
          <cell r="O953" t="str">
            <v>DFO</v>
          </cell>
          <cell r="P953">
            <v>1</v>
          </cell>
          <cell r="Q953">
            <v>1990</v>
          </cell>
          <cell r="R953" t="str">
            <v>OP</v>
          </cell>
          <cell r="T953" t="str">
            <v>Y</v>
          </cell>
        </row>
        <row r="954">
          <cell r="A954" t="str">
            <v>VA</v>
          </cell>
          <cell r="B954" t="str">
            <v>Giles</v>
          </cell>
          <cell r="C954">
            <v>49859</v>
          </cell>
          <cell r="D954" t="str">
            <v>Cinergy Solutions of Narrows LLC</v>
          </cell>
          <cell r="E954">
            <v>52089</v>
          </cell>
          <cell r="F954" t="str">
            <v>Cinergy Solutions of Narrows</v>
          </cell>
          <cell r="G954">
            <v>314</v>
          </cell>
          <cell r="H954" t="str">
            <v>GEN1</v>
          </cell>
          <cell r="I954">
            <v>6</v>
          </cell>
          <cell r="J954">
            <v>6</v>
          </cell>
          <cell r="K954">
            <v>6</v>
          </cell>
          <cell r="M954" t="str">
            <v>ST</v>
          </cell>
          <cell r="N954" t="str">
            <v>BIT</v>
          </cell>
          <cell r="O954" t="str">
            <v>NG</v>
          </cell>
          <cell r="P954">
            <v>1</v>
          </cell>
          <cell r="Q954">
            <v>1942</v>
          </cell>
          <cell r="R954" t="str">
            <v>OP</v>
          </cell>
          <cell r="T954" t="str">
            <v>Y</v>
          </cell>
        </row>
        <row r="955">
          <cell r="A955" t="str">
            <v>VA</v>
          </cell>
          <cell r="B955" t="str">
            <v>Giles</v>
          </cell>
          <cell r="C955">
            <v>49859</v>
          </cell>
          <cell r="D955" t="str">
            <v>Cinergy Solutions of Narrows LLC</v>
          </cell>
          <cell r="E955">
            <v>52089</v>
          </cell>
          <cell r="F955" t="str">
            <v>Cinergy Solutions of Narrows</v>
          </cell>
          <cell r="G955">
            <v>314</v>
          </cell>
          <cell r="H955" t="str">
            <v>GEN2</v>
          </cell>
          <cell r="I955">
            <v>6</v>
          </cell>
          <cell r="J955">
            <v>6</v>
          </cell>
          <cell r="K955">
            <v>6</v>
          </cell>
          <cell r="M955" t="str">
            <v>ST</v>
          </cell>
          <cell r="N955" t="str">
            <v>BIT</v>
          </cell>
          <cell r="O955" t="str">
            <v>NG</v>
          </cell>
          <cell r="P955">
            <v>1</v>
          </cell>
          <cell r="Q955">
            <v>1942</v>
          </cell>
          <cell r="R955" t="str">
            <v>OP</v>
          </cell>
          <cell r="T955" t="str">
            <v>Y</v>
          </cell>
        </row>
        <row r="956">
          <cell r="A956" t="str">
            <v>VA</v>
          </cell>
          <cell r="B956" t="str">
            <v>Giles</v>
          </cell>
          <cell r="C956">
            <v>49859</v>
          </cell>
          <cell r="D956" t="str">
            <v>Cinergy Solutions of Narrows LLC</v>
          </cell>
          <cell r="E956">
            <v>52089</v>
          </cell>
          <cell r="F956" t="str">
            <v>Cinergy Solutions of Narrows</v>
          </cell>
          <cell r="G956">
            <v>314</v>
          </cell>
          <cell r="H956" t="str">
            <v>GEN3</v>
          </cell>
          <cell r="I956">
            <v>6</v>
          </cell>
          <cell r="J956">
            <v>5</v>
          </cell>
          <cell r="K956">
            <v>6</v>
          </cell>
          <cell r="M956" t="str">
            <v>ST</v>
          </cell>
          <cell r="N956" t="str">
            <v>BIT</v>
          </cell>
          <cell r="O956" t="str">
            <v>NG</v>
          </cell>
          <cell r="P956">
            <v>1</v>
          </cell>
          <cell r="Q956">
            <v>1944</v>
          </cell>
          <cell r="R956" t="str">
            <v>OP</v>
          </cell>
          <cell r="T956" t="str">
            <v>Y</v>
          </cell>
        </row>
        <row r="957">
          <cell r="A957" t="str">
            <v>VA</v>
          </cell>
          <cell r="B957" t="str">
            <v>Giles</v>
          </cell>
          <cell r="C957">
            <v>49859</v>
          </cell>
          <cell r="D957" t="str">
            <v>Cinergy Solutions of Narrows LLC</v>
          </cell>
          <cell r="E957">
            <v>52089</v>
          </cell>
          <cell r="F957" t="str">
            <v>Cinergy Solutions of Narrows</v>
          </cell>
          <cell r="G957">
            <v>314</v>
          </cell>
          <cell r="H957" t="str">
            <v>GEN4</v>
          </cell>
          <cell r="I957">
            <v>9.1999999999999993</v>
          </cell>
          <cell r="J957">
            <v>4</v>
          </cell>
          <cell r="K957">
            <v>5</v>
          </cell>
          <cell r="M957" t="str">
            <v>ST</v>
          </cell>
          <cell r="N957" t="str">
            <v>BIT</v>
          </cell>
          <cell r="O957" t="str">
            <v>NG</v>
          </cell>
          <cell r="P957">
            <v>1</v>
          </cell>
          <cell r="Q957">
            <v>1966</v>
          </cell>
          <cell r="R957" t="str">
            <v>OP</v>
          </cell>
          <cell r="T957" t="str">
            <v>Y</v>
          </cell>
        </row>
        <row r="958">
          <cell r="A958" t="str">
            <v>VA</v>
          </cell>
          <cell r="B958" t="str">
            <v>Augusta</v>
          </cell>
          <cell r="C958">
            <v>50006</v>
          </cell>
          <cell r="D958" t="str">
            <v>Invista</v>
          </cell>
          <cell r="E958">
            <v>10796</v>
          </cell>
          <cell r="F958" t="str">
            <v>Waynesboro Virginia Plant</v>
          </cell>
          <cell r="G958">
            <v>325211</v>
          </cell>
          <cell r="H958" t="str">
            <v>GEN1</v>
          </cell>
          <cell r="I958">
            <v>3</v>
          </cell>
          <cell r="J958">
            <v>3</v>
          </cell>
          <cell r="K958">
            <v>3</v>
          </cell>
          <cell r="M958" t="str">
            <v>ST</v>
          </cell>
          <cell r="N958" t="str">
            <v>BIT</v>
          </cell>
          <cell r="O958" t="str">
            <v>RFO</v>
          </cell>
          <cell r="P958">
            <v>1</v>
          </cell>
          <cell r="Q958">
            <v>1929</v>
          </cell>
          <cell r="R958" t="str">
            <v>OP</v>
          </cell>
          <cell r="T958" t="str">
            <v>Y</v>
          </cell>
        </row>
        <row r="959">
          <cell r="A959" t="str">
            <v>VA</v>
          </cell>
          <cell r="B959" t="str">
            <v>Augusta</v>
          </cell>
          <cell r="C959">
            <v>50006</v>
          </cell>
          <cell r="D959" t="str">
            <v>Invista</v>
          </cell>
          <cell r="E959">
            <v>10796</v>
          </cell>
          <cell r="F959" t="str">
            <v>Waynesboro Virginia Plant</v>
          </cell>
          <cell r="G959">
            <v>325211</v>
          </cell>
          <cell r="H959" t="str">
            <v>GEN2</v>
          </cell>
          <cell r="I959">
            <v>3</v>
          </cell>
          <cell r="J959">
            <v>3</v>
          </cell>
          <cell r="K959">
            <v>3</v>
          </cell>
          <cell r="M959" t="str">
            <v>ST</v>
          </cell>
          <cell r="N959" t="str">
            <v>BIT</v>
          </cell>
          <cell r="O959" t="str">
            <v>RFO</v>
          </cell>
          <cell r="P959">
            <v>1</v>
          </cell>
          <cell r="Q959">
            <v>1929</v>
          </cell>
          <cell r="R959" t="str">
            <v>OP</v>
          </cell>
          <cell r="T959" t="str">
            <v>Y</v>
          </cell>
        </row>
        <row r="960">
          <cell r="A960" t="str">
            <v>VA</v>
          </cell>
          <cell r="B960" t="str">
            <v>Augusta</v>
          </cell>
          <cell r="C960">
            <v>50006</v>
          </cell>
          <cell r="D960" t="str">
            <v>Invista</v>
          </cell>
          <cell r="E960">
            <v>10796</v>
          </cell>
          <cell r="F960" t="str">
            <v>Waynesboro Virginia Plant</v>
          </cell>
          <cell r="G960">
            <v>325211</v>
          </cell>
          <cell r="H960" t="str">
            <v>GEN3</v>
          </cell>
          <cell r="I960">
            <v>3</v>
          </cell>
          <cell r="J960">
            <v>3</v>
          </cell>
          <cell r="K960">
            <v>3</v>
          </cell>
          <cell r="M960" t="str">
            <v>ST</v>
          </cell>
          <cell r="N960" t="str">
            <v>BIT</v>
          </cell>
          <cell r="O960" t="str">
            <v>RFO</v>
          </cell>
          <cell r="P960">
            <v>1</v>
          </cell>
          <cell r="Q960">
            <v>1929</v>
          </cell>
          <cell r="R960" t="str">
            <v>OS</v>
          </cell>
          <cell r="T960" t="str">
            <v>Y</v>
          </cell>
        </row>
        <row r="961">
          <cell r="A961" t="str">
            <v>VA</v>
          </cell>
          <cell r="B961" t="str">
            <v>Augusta</v>
          </cell>
          <cell r="C961">
            <v>50006</v>
          </cell>
          <cell r="D961" t="str">
            <v>Invista</v>
          </cell>
          <cell r="E961">
            <v>10796</v>
          </cell>
          <cell r="F961" t="str">
            <v>Waynesboro Virginia Plant</v>
          </cell>
          <cell r="G961">
            <v>325211</v>
          </cell>
          <cell r="H961" t="str">
            <v>GEN4</v>
          </cell>
          <cell r="I961">
            <v>3.4</v>
          </cell>
          <cell r="J961">
            <v>3</v>
          </cell>
          <cell r="K961">
            <v>3</v>
          </cell>
          <cell r="M961" t="str">
            <v>ST</v>
          </cell>
          <cell r="N961" t="str">
            <v>BIT</v>
          </cell>
          <cell r="O961" t="str">
            <v>RFO</v>
          </cell>
          <cell r="P961">
            <v>1</v>
          </cell>
          <cell r="Q961">
            <v>1929</v>
          </cell>
          <cell r="R961" t="str">
            <v>OP</v>
          </cell>
          <cell r="T961" t="str">
            <v>Y</v>
          </cell>
        </row>
        <row r="962">
          <cell r="A962" t="str">
            <v>WI</v>
          </cell>
          <cell r="B962" t="str">
            <v>Buffalo</v>
          </cell>
          <cell r="C962">
            <v>4716</v>
          </cell>
          <cell r="D962" t="str">
            <v>Dairyland Power Coop</v>
          </cell>
          <cell r="E962">
            <v>4140</v>
          </cell>
          <cell r="F962" t="str">
            <v>Alma</v>
          </cell>
          <cell r="G962">
            <v>22</v>
          </cell>
          <cell r="H962" t="str">
            <v>1</v>
          </cell>
          <cell r="I962">
            <v>15</v>
          </cell>
          <cell r="J962">
            <v>18.36</v>
          </cell>
          <cell r="K962">
            <v>20.239999999999998</v>
          </cell>
          <cell r="M962" t="str">
            <v>ST</v>
          </cell>
          <cell r="N962" t="str">
            <v>BIT</v>
          </cell>
          <cell r="O962" t="str">
            <v>SUB</v>
          </cell>
          <cell r="P962">
            <v>9</v>
          </cell>
          <cell r="Q962">
            <v>1947</v>
          </cell>
          <cell r="R962" t="str">
            <v>OP</v>
          </cell>
          <cell r="T962" t="str">
            <v>N</v>
          </cell>
        </row>
        <row r="963">
          <cell r="A963" t="str">
            <v>WI</v>
          </cell>
          <cell r="B963" t="str">
            <v>Buffalo</v>
          </cell>
          <cell r="C963">
            <v>4716</v>
          </cell>
          <cell r="D963" t="str">
            <v>Dairyland Power Coop</v>
          </cell>
          <cell r="E963">
            <v>4140</v>
          </cell>
          <cell r="F963" t="str">
            <v>Alma</v>
          </cell>
          <cell r="G963">
            <v>22</v>
          </cell>
          <cell r="H963" t="str">
            <v>2</v>
          </cell>
          <cell r="I963">
            <v>15</v>
          </cell>
          <cell r="J963">
            <v>18.72</v>
          </cell>
          <cell r="K963">
            <v>20.6</v>
          </cell>
          <cell r="M963" t="str">
            <v>ST</v>
          </cell>
          <cell r="N963" t="str">
            <v>BIT</v>
          </cell>
          <cell r="O963" t="str">
            <v>SUB</v>
          </cell>
          <cell r="P963">
            <v>10</v>
          </cell>
          <cell r="Q963">
            <v>1947</v>
          </cell>
          <cell r="R963" t="str">
            <v>OP</v>
          </cell>
          <cell r="T963" t="str">
            <v>N</v>
          </cell>
        </row>
        <row r="964">
          <cell r="A964" t="str">
            <v>WI</v>
          </cell>
          <cell r="B964" t="str">
            <v>Buffalo</v>
          </cell>
          <cell r="C964">
            <v>4716</v>
          </cell>
          <cell r="D964" t="str">
            <v>Dairyland Power Coop</v>
          </cell>
          <cell r="E964">
            <v>4140</v>
          </cell>
          <cell r="F964" t="str">
            <v>Alma</v>
          </cell>
          <cell r="G964">
            <v>22</v>
          </cell>
          <cell r="H964" t="str">
            <v>3</v>
          </cell>
          <cell r="I964">
            <v>15</v>
          </cell>
          <cell r="J964">
            <v>17.86</v>
          </cell>
          <cell r="K964">
            <v>19.739999999999998</v>
          </cell>
          <cell r="M964" t="str">
            <v>ST</v>
          </cell>
          <cell r="N964" t="str">
            <v>BIT</v>
          </cell>
          <cell r="O964" t="str">
            <v>SUB</v>
          </cell>
          <cell r="P964">
            <v>7</v>
          </cell>
          <cell r="Q964">
            <v>1951</v>
          </cell>
          <cell r="R964" t="str">
            <v>OP</v>
          </cell>
          <cell r="T964" t="str">
            <v>N</v>
          </cell>
        </row>
        <row r="965">
          <cell r="A965" t="str">
            <v>WI</v>
          </cell>
          <cell r="B965" t="str">
            <v>Buffalo</v>
          </cell>
          <cell r="C965">
            <v>4716</v>
          </cell>
          <cell r="D965" t="str">
            <v>Dairyland Power Coop</v>
          </cell>
          <cell r="E965">
            <v>4140</v>
          </cell>
          <cell r="F965" t="str">
            <v>Alma</v>
          </cell>
          <cell r="G965">
            <v>22</v>
          </cell>
          <cell r="H965" t="str">
            <v>4</v>
          </cell>
          <cell r="I965">
            <v>54.4</v>
          </cell>
          <cell r="J965">
            <v>55.17</v>
          </cell>
          <cell r="K965">
            <v>60.8</v>
          </cell>
          <cell r="M965" t="str">
            <v>ST</v>
          </cell>
          <cell r="N965" t="str">
            <v>BIT</v>
          </cell>
          <cell r="O965" t="str">
            <v>SUB</v>
          </cell>
          <cell r="P965">
            <v>4</v>
          </cell>
          <cell r="Q965">
            <v>1957</v>
          </cell>
          <cell r="R965" t="str">
            <v>OP</v>
          </cell>
          <cell r="T965" t="str">
            <v>N</v>
          </cell>
        </row>
        <row r="966">
          <cell r="A966" t="str">
            <v>WI</v>
          </cell>
          <cell r="B966" t="str">
            <v>Buffalo</v>
          </cell>
          <cell r="C966">
            <v>4716</v>
          </cell>
          <cell r="D966" t="str">
            <v>Dairyland Power Coop</v>
          </cell>
          <cell r="E966">
            <v>4140</v>
          </cell>
          <cell r="F966" t="str">
            <v>Alma</v>
          </cell>
          <cell r="G966">
            <v>22</v>
          </cell>
          <cell r="H966" t="str">
            <v>5</v>
          </cell>
          <cell r="I966">
            <v>81.599999999999994</v>
          </cell>
          <cell r="J966">
            <v>76.040000000000006</v>
          </cell>
          <cell r="K966">
            <v>84.41</v>
          </cell>
          <cell r="M966" t="str">
            <v>ST</v>
          </cell>
          <cell r="N966" t="str">
            <v>BIT</v>
          </cell>
          <cell r="O966" t="str">
            <v>SUB</v>
          </cell>
          <cell r="P966">
            <v>1</v>
          </cell>
          <cell r="Q966">
            <v>1960</v>
          </cell>
          <cell r="R966" t="str">
            <v>OP</v>
          </cell>
          <cell r="T966" t="str">
            <v>N</v>
          </cell>
        </row>
        <row r="967">
          <cell r="A967" t="str">
            <v>WI</v>
          </cell>
          <cell r="B967" t="str">
            <v>Vernon</v>
          </cell>
          <cell r="C967">
            <v>4716</v>
          </cell>
          <cell r="D967" t="str">
            <v>Dairyland Power Coop</v>
          </cell>
          <cell r="E967">
            <v>4143</v>
          </cell>
          <cell r="F967" t="str">
            <v>Genoa</v>
          </cell>
          <cell r="G967">
            <v>22</v>
          </cell>
          <cell r="H967" t="str">
            <v>ST3</v>
          </cell>
          <cell r="I967">
            <v>345.6</v>
          </cell>
          <cell r="J967">
            <v>356.24</v>
          </cell>
          <cell r="K967">
            <v>379.5</v>
          </cell>
          <cell r="M967" t="str">
            <v>ST</v>
          </cell>
          <cell r="N967" t="str">
            <v>BIT</v>
          </cell>
          <cell r="O967" t="str">
            <v>SUB</v>
          </cell>
          <cell r="P967">
            <v>6</v>
          </cell>
          <cell r="Q967">
            <v>1969</v>
          </cell>
          <cell r="R967" t="str">
            <v>OP</v>
          </cell>
          <cell r="T967" t="str">
            <v>N</v>
          </cell>
        </row>
        <row r="968">
          <cell r="A968" t="str">
            <v>WI</v>
          </cell>
          <cell r="B968" t="str">
            <v>Brown</v>
          </cell>
          <cell r="C968">
            <v>6577</v>
          </cell>
          <cell r="D968" t="str">
            <v>Fort James Operating Co</v>
          </cell>
          <cell r="E968">
            <v>10360</v>
          </cell>
          <cell r="F968" t="str">
            <v>Green Bay West Mill</v>
          </cell>
          <cell r="G968">
            <v>322122</v>
          </cell>
          <cell r="H968" t="str">
            <v>GEN10</v>
          </cell>
          <cell r="I968">
            <v>28.2</v>
          </cell>
          <cell r="J968">
            <v>26.42</v>
          </cell>
          <cell r="K968">
            <v>26.51</v>
          </cell>
          <cell r="M968" t="str">
            <v>ST</v>
          </cell>
          <cell r="N968" t="str">
            <v>BIT</v>
          </cell>
          <cell r="O968" t="str">
            <v>PC</v>
          </cell>
          <cell r="P968">
            <v>7</v>
          </cell>
          <cell r="Q968">
            <v>2005</v>
          </cell>
          <cell r="R968" t="str">
            <v>OP</v>
          </cell>
          <cell r="T968" t="str">
            <v>Y</v>
          </cell>
        </row>
        <row r="969">
          <cell r="A969" t="str">
            <v>WI</v>
          </cell>
          <cell r="B969" t="str">
            <v>Brown</v>
          </cell>
          <cell r="C969">
            <v>6577</v>
          </cell>
          <cell r="D969" t="str">
            <v>Fort James Operating Co</v>
          </cell>
          <cell r="E969">
            <v>10360</v>
          </cell>
          <cell r="F969" t="str">
            <v>Green Bay West Mill</v>
          </cell>
          <cell r="G969">
            <v>322122</v>
          </cell>
          <cell r="H969" t="str">
            <v>GEN5</v>
          </cell>
          <cell r="I969">
            <v>10</v>
          </cell>
          <cell r="J969">
            <v>7.5</v>
          </cell>
          <cell r="K969">
            <v>7.5</v>
          </cell>
          <cell r="M969" t="str">
            <v>ST</v>
          </cell>
          <cell r="N969" t="str">
            <v>BIT</v>
          </cell>
          <cell r="O969" t="str">
            <v>PC</v>
          </cell>
          <cell r="P969">
            <v>1</v>
          </cell>
          <cell r="Q969">
            <v>1954</v>
          </cell>
          <cell r="R969" t="str">
            <v>OP</v>
          </cell>
          <cell r="T969" t="str">
            <v>Y</v>
          </cell>
        </row>
        <row r="970">
          <cell r="A970" t="str">
            <v>WI</v>
          </cell>
          <cell r="B970" t="str">
            <v>Brown</v>
          </cell>
          <cell r="C970">
            <v>6577</v>
          </cell>
          <cell r="D970" t="str">
            <v>Fort James Operating Co</v>
          </cell>
          <cell r="E970">
            <v>10360</v>
          </cell>
          <cell r="F970" t="str">
            <v>Green Bay West Mill</v>
          </cell>
          <cell r="G970">
            <v>322122</v>
          </cell>
          <cell r="H970" t="str">
            <v>GEN6</v>
          </cell>
          <cell r="I970">
            <v>18.7</v>
          </cell>
          <cell r="J970">
            <v>15.6</v>
          </cell>
          <cell r="K970">
            <v>15.6</v>
          </cell>
          <cell r="M970" t="str">
            <v>ST</v>
          </cell>
          <cell r="N970" t="str">
            <v>BIT</v>
          </cell>
          <cell r="O970" t="str">
            <v>PC</v>
          </cell>
          <cell r="P970">
            <v>1</v>
          </cell>
          <cell r="Q970">
            <v>1963</v>
          </cell>
          <cell r="R970" t="str">
            <v>OP</v>
          </cell>
          <cell r="T970" t="str">
            <v>Y</v>
          </cell>
        </row>
        <row r="971">
          <cell r="A971" t="str">
            <v>WI</v>
          </cell>
          <cell r="B971" t="str">
            <v>Brown</v>
          </cell>
          <cell r="C971">
            <v>6577</v>
          </cell>
          <cell r="D971" t="str">
            <v>Fort James Operating Co</v>
          </cell>
          <cell r="E971">
            <v>10360</v>
          </cell>
          <cell r="F971" t="str">
            <v>Green Bay West Mill</v>
          </cell>
          <cell r="G971">
            <v>322122</v>
          </cell>
          <cell r="H971" t="str">
            <v>GEN7</v>
          </cell>
          <cell r="I971">
            <v>28.9</v>
          </cell>
          <cell r="J971">
            <v>20</v>
          </cell>
          <cell r="K971">
            <v>20</v>
          </cell>
          <cell r="M971" t="str">
            <v>ST</v>
          </cell>
          <cell r="N971" t="str">
            <v>BIT</v>
          </cell>
          <cell r="O971" t="str">
            <v>PC</v>
          </cell>
          <cell r="P971">
            <v>1</v>
          </cell>
          <cell r="Q971">
            <v>1969</v>
          </cell>
          <cell r="R971" t="str">
            <v>OP</v>
          </cell>
          <cell r="T971" t="str">
            <v>Y</v>
          </cell>
        </row>
        <row r="972">
          <cell r="A972" t="str">
            <v>WI</v>
          </cell>
          <cell r="B972" t="str">
            <v>Brown</v>
          </cell>
          <cell r="C972">
            <v>6577</v>
          </cell>
          <cell r="D972" t="str">
            <v>Fort James Operating Co</v>
          </cell>
          <cell r="E972">
            <v>10360</v>
          </cell>
          <cell r="F972" t="str">
            <v>Green Bay West Mill</v>
          </cell>
          <cell r="G972">
            <v>322122</v>
          </cell>
          <cell r="H972" t="str">
            <v>GEN9</v>
          </cell>
          <cell r="I972">
            <v>43.2</v>
          </cell>
          <cell r="J972">
            <v>38</v>
          </cell>
          <cell r="K972">
            <v>38</v>
          </cell>
          <cell r="M972" t="str">
            <v>ST</v>
          </cell>
          <cell r="N972" t="str">
            <v>BIT</v>
          </cell>
          <cell r="O972" t="str">
            <v>PC</v>
          </cell>
          <cell r="P972">
            <v>12</v>
          </cell>
          <cell r="Q972">
            <v>1985</v>
          </cell>
          <cell r="R972" t="str">
            <v>OP</v>
          </cell>
          <cell r="T972" t="str">
            <v>Y</v>
          </cell>
        </row>
        <row r="973">
          <cell r="A973" t="str">
            <v>WI</v>
          </cell>
          <cell r="B973" t="str">
            <v>Price</v>
          </cell>
          <cell r="C973">
            <v>6739</v>
          </cell>
          <cell r="D973" t="str">
            <v>Smart Papers</v>
          </cell>
          <cell r="E973">
            <v>50620</v>
          </cell>
          <cell r="F973" t="str">
            <v>Fraser Paper</v>
          </cell>
          <cell r="G973">
            <v>322</v>
          </cell>
          <cell r="H973" t="str">
            <v>GEN1</v>
          </cell>
          <cell r="I973">
            <v>5.7</v>
          </cell>
          <cell r="J973">
            <v>4.7</v>
          </cell>
          <cell r="K973">
            <v>4.7</v>
          </cell>
          <cell r="M973" t="str">
            <v>ST</v>
          </cell>
          <cell r="N973" t="str">
            <v>BIT</v>
          </cell>
          <cell r="O973" t="str">
            <v>WDS</v>
          </cell>
          <cell r="P973">
            <v>9</v>
          </cell>
          <cell r="Q973">
            <v>1982</v>
          </cell>
          <cell r="R973" t="str">
            <v>OP</v>
          </cell>
          <cell r="T973" t="str">
            <v>Y</v>
          </cell>
        </row>
        <row r="974">
          <cell r="A974" t="str">
            <v>WI</v>
          </cell>
          <cell r="B974" t="str">
            <v>Dane</v>
          </cell>
          <cell r="C974">
            <v>11479</v>
          </cell>
          <cell r="D974" t="str">
            <v>Madison Gas &amp; Electric Co</v>
          </cell>
          <cell r="E974">
            <v>3992</v>
          </cell>
          <cell r="F974" t="str">
            <v>Blount Street</v>
          </cell>
          <cell r="G974">
            <v>22</v>
          </cell>
          <cell r="H974" t="str">
            <v>1</v>
          </cell>
          <cell r="I974">
            <v>10</v>
          </cell>
          <cell r="J974">
            <v>6.8</v>
          </cell>
          <cell r="K974">
            <v>7.2</v>
          </cell>
          <cell r="M974" t="str">
            <v>ST</v>
          </cell>
          <cell r="N974" t="str">
            <v>BIT</v>
          </cell>
          <cell r="O974" t="str">
            <v>NG</v>
          </cell>
          <cell r="P974">
            <v>0</v>
          </cell>
          <cell r="Q974">
            <v>1925</v>
          </cell>
          <cell r="R974" t="str">
            <v>OP</v>
          </cell>
          <cell r="S974">
            <v>0</v>
          </cell>
          <cell r="T974" t="str">
            <v>N</v>
          </cell>
        </row>
        <row r="975">
          <cell r="A975" t="str">
            <v>WI</v>
          </cell>
          <cell r="B975" t="str">
            <v>Dane</v>
          </cell>
          <cell r="C975">
            <v>11479</v>
          </cell>
          <cell r="D975" t="str">
            <v>Madison Gas &amp; Electric Co</v>
          </cell>
          <cell r="E975">
            <v>3992</v>
          </cell>
          <cell r="F975" t="str">
            <v>Blount Street</v>
          </cell>
          <cell r="G975">
            <v>22</v>
          </cell>
          <cell r="H975" t="str">
            <v>3</v>
          </cell>
          <cell r="I975">
            <v>34.5</v>
          </cell>
          <cell r="J975">
            <v>39.200000000000003</v>
          </cell>
          <cell r="K975">
            <v>41.7</v>
          </cell>
          <cell r="M975" t="str">
            <v>ST</v>
          </cell>
          <cell r="N975" t="str">
            <v>BIT</v>
          </cell>
          <cell r="O975" t="str">
            <v>NG</v>
          </cell>
          <cell r="P975">
            <v>9</v>
          </cell>
          <cell r="Q975">
            <v>1953</v>
          </cell>
          <cell r="R975" t="str">
            <v>OP</v>
          </cell>
          <cell r="S975">
            <v>0</v>
          </cell>
          <cell r="T975" t="str">
            <v>N</v>
          </cell>
        </row>
        <row r="976">
          <cell r="A976" t="str">
            <v>WI</v>
          </cell>
          <cell r="B976" t="str">
            <v>Dane</v>
          </cell>
          <cell r="C976">
            <v>11479</v>
          </cell>
          <cell r="D976" t="str">
            <v>Madison Gas &amp; Electric Co</v>
          </cell>
          <cell r="E976">
            <v>3992</v>
          </cell>
          <cell r="F976" t="str">
            <v>Blount Street</v>
          </cell>
          <cell r="G976">
            <v>22</v>
          </cell>
          <cell r="H976" t="str">
            <v>4</v>
          </cell>
          <cell r="I976">
            <v>20</v>
          </cell>
          <cell r="J976">
            <v>22.4</v>
          </cell>
          <cell r="K976">
            <v>23.8</v>
          </cell>
          <cell r="M976" t="str">
            <v>ST</v>
          </cell>
          <cell r="N976" t="str">
            <v>BIT</v>
          </cell>
          <cell r="O976" t="str">
            <v>NG</v>
          </cell>
          <cell r="P976">
            <v>0</v>
          </cell>
          <cell r="Q976">
            <v>1938</v>
          </cell>
          <cell r="R976" t="str">
            <v>OP</v>
          </cell>
          <cell r="S976">
            <v>0</v>
          </cell>
          <cell r="T976" t="str">
            <v>N</v>
          </cell>
        </row>
        <row r="977">
          <cell r="A977" t="str">
            <v>WI</v>
          </cell>
          <cell r="B977" t="str">
            <v>Dane</v>
          </cell>
          <cell r="C977">
            <v>11479</v>
          </cell>
          <cell r="D977" t="str">
            <v>Madison Gas &amp; Electric Co</v>
          </cell>
          <cell r="E977">
            <v>3992</v>
          </cell>
          <cell r="F977" t="str">
            <v>Blount Street</v>
          </cell>
          <cell r="G977">
            <v>22</v>
          </cell>
          <cell r="H977" t="str">
            <v>5</v>
          </cell>
          <cell r="I977">
            <v>23</v>
          </cell>
          <cell r="J977">
            <v>28.5</v>
          </cell>
          <cell r="K977">
            <v>30.3</v>
          </cell>
          <cell r="M977" t="str">
            <v>ST</v>
          </cell>
          <cell r="N977" t="str">
            <v>BIT</v>
          </cell>
          <cell r="O977" t="str">
            <v>NG</v>
          </cell>
          <cell r="P977">
            <v>11</v>
          </cell>
          <cell r="Q977">
            <v>1948</v>
          </cell>
          <cell r="R977" t="str">
            <v>OP</v>
          </cell>
          <cell r="S977">
            <v>0</v>
          </cell>
          <cell r="T977" t="str">
            <v>N</v>
          </cell>
        </row>
        <row r="978">
          <cell r="A978" t="str">
            <v>WI</v>
          </cell>
          <cell r="B978" t="str">
            <v>Dane</v>
          </cell>
          <cell r="C978">
            <v>11479</v>
          </cell>
          <cell r="D978" t="str">
            <v>Madison Gas &amp; Electric Co</v>
          </cell>
          <cell r="E978">
            <v>3992</v>
          </cell>
          <cell r="F978" t="str">
            <v>Blount Street</v>
          </cell>
          <cell r="G978">
            <v>22</v>
          </cell>
          <cell r="H978" t="str">
            <v>6</v>
          </cell>
          <cell r="I978">
            <v>50</v>
          </cell>
          <cell r="J978">
            <v>49</v>
          </cell>
          <cell r="K978">
            <v>53</v>
          </cell>
          <cell r="M978" t="str">
            <v>ST</v>
          </cell>
          <cell r="N978" t="str">
            <v>BIT</v>
          </cell>
          <cell r="O978" t="str">
            <v>NG</v>
          </cell>
          <cell r="P978">
            <v>6</v>
          </cell>
          <cell r="Q978">
            <v>1957</v>
          </cell>
          <cell r="R978" t="str">
            <v>OP</v>
          </cell>
          <cell r="S978">
            <v>0</v>
          </cell>
          <cell r="T978" t="str">
            <v>N</v>
          </cell>
        </row>
        <row r="979">
          <cell r="A979" t="str">
            <v>WI</v>
          </cell>
          <cell r="B979" t="str">
            <v>Dane</v>
          </cell>
          <cell r="C979">
            <v>11479</v>
          </cell>
          <cell r="D979" t="str">
            <v>Madison Gas &amp; Electric Co</v>
          </cell>
          <cell r="E979">
            <v>3992</v>
          </cell>
          <cell r="F979" t="str">
            <v>Blount Street</v>
          </cell>
          <cell r="G979">
            <v>22</v>
          </cell>
          <cell r="H979" t="str">
            <v>7</v>
          </cell>
          <cell r="I979">
            <v>50</v>
          </cell>
          <cell r="J979">
            <v>48.2</v>
          </cell>
          <cell r="K979">
            <v>52.7</v>
          </cell>
          <cell r="M979" t="str">
            <v>ST</v>
          </cell>
          <cell r="N979" t="str">
            <v>BIT</v>
          </cell>
          <cell r="O979" t="str">
            <v>NG</v>
          </cell>
          <cell r="P979">
            <v>7</v>
          </cell>
          <cell r="Q979">
            <v>1961</v>
          </cell>
          <cell r="R979" t="str">
            <v>OP</v>
          </cell>
          <cell r="S979">
            <v>0</v>
          </cell>
          <cell r="T979" t="str">
            <v>N</v>
          </cell>
        </row>
        <row r="980">
          <cell r="A980" t="str">
            <v>WI</v>
          </cell>
          <cell r="B980" t="str">
            <v>Manitowoc</v>
          </cell>
          <cell r="C980">
            <v>11571</v>
          </cell>
          <cell r="D980" t="str">
            <v>Manitowoc Public Utilities</v>
          </cell>
          <cell r="E980">
            <v>4125</v>
          </cell>
          <cell r="F980" t="str">
            <v>Manitowoc</v>
          </cell>
          <cell r="G980">
            <v>22</v>
          </cell>
          <cell r="H980" t="str">
            <v>4</v>
          </cell>
          <cell r="I980">
            <v>10</v>
          </cell>
          <cell r="J980">
            <v>9.5</v>
          </cell>
          <cell r="K980">
            <v>9.5</v>
          </cell>
          <cell r="M980" t="str">
            <v>ST</v>
          </cell>
          <cell r="N980" t="str">
            <v>BIT</v>
          </cell>
          <cell r="O980" t="str">
            <v>NG</v>
          </cell>
          <cell r="P980">
            <v>0</v>
          </cell>
          <cell r="Q980">
            <v>1950</v>
          </cell>
          <cell r="R980" t="str">
            <v>OP</v>
          </cell>
          <cell r="S980">
            <v>0</v>
          </cell>
          <cell r="T980" t="str">
            <v>N</v>
          </cell>
        </row>
        <row r="981">
          <cell r="A981" t="str">
            <v>WI</v>
          </cell>
          <cell r="B981" t="str">
            <v>Manitowoc</v>
          </cell>
          <cell r="C981">
            <v>11571</v>
          </cell>
          <cell r="D981" t="str">
            <v>Manitowoc Public Utilities</v>
          </cell>
          <cell r="E981">
            <v>4125</v>
          </cell>
          <cell r="F981" t="str">
            <v>Manitowoc</v>
          </cell>
          <cell r="G981">
            <v>22</v>
          </cell>
          <cell r="H981" t="str">
            <v>5</v>
          </cell>
          <cell r="I981">
            <v>22</v>
          </cell>
          <cell r="J981">
            <v>22</v>
          </cell>
          <cell r="K981">
            <v>22</v>
          </cell>
          <cell r="M981" t="str">
            <v>ST</v>
          </cell>
          <cell r="N981" t="str">
            <v>BIT</v>
          </cell>
          <cell r="O981" t="str">
            <v>SUB</v>
          </cell>
          <cell r="P981">
            <v>0</v>
          </cell>
          <cell r="Q981">
            <v>1956</v>
          </cell>
          <cell r="R981" t="str">
            <v>OP</v>
          </cell>
          <cell r="S981">
            <v>0</v>
          </cell>
          <cell r="T981" t="str">
            <v>N</v>
          </cell>
        </row>
        <row r="982">
          <cell r="A982" t="str">
            <v>WI</v>
          </cell>
          <cell r="B982" t="str">
            <v>Winnebago</v>
          </cell>
          <cell r="C982">
            <v>12298</v>
          </cell>
          <cell r="D982" t="str">
            <v>Menasha City of</v>
          </cell>
          <cell r="E982">
            <v>4127</v>
          </cell>
          <cell r="F982" t="str">
            <v>Menasha</v>
          </cell>
          <cell r="G982">
            <v>22</v>
          </cell>
          <cell r="H982" t="str">
            <v>3</v>
          </cell>
          <cell r="I982">
            <v>7.5</v>
          </cell>
          <cell r="J982">
            <v>8.5</v>
          </cell>
          <cell r="K982">
            <v>8.6</v>
          </cell>
          <cell r="M982" t="str">
            <v>ST</v>
          </cell>
          <cell r="N982" t="str">
            <v>BIT</v>
          </cell>
          <cell r="P982">
            <v>0</v>
          </cell>
          <cell r="Q982">
            <v>1954</v>
          </cell>
          <cell r="R982" t="str">
            <v>OS</v>
          </cell>
          <cell r="T982" t="str">
            <v>N</v>
          </cell>
        </row>
        <row r="983">
          <cell r="A983" t="str">
            <v>WI</v>
          </cell>
          <cell r="B983" t="str">
            <v>Winnebago</v>
          </cell>
          <cell r="C983">
            <v>12298</v>
          </cell>
          <cell r="D983" t="str">
            <v>Menasha City of</v>
          </cell>
          <cell r="E983">
            <v>4127</v>
          </cell>
          <cell r="F983" t="str">
            <v>Menasha</v>
          </cell>
          <cell r="G983">
            <v>22</v>
          </cell>
          <cell r="H983" t="str">
            <v>4</v>
          </cell>
          <cell r="I983">
            <v>13.6</v>
          </cell>
          <cell r="J983">
            <v>14.5</v>
          </cell>
          <cell r="K983">
            <v>14.5</v>
          </cell>
          <cell r="M983" t="str">
            <v>ST</v>
          </cell>
          <cell r="N983" t="str">
            <v>BIT</v>
          </cell>
          <cell r="P983">
            <v>0</v>
          </cell>
          <cell r="Q983">
            <v>1964</v>
          </cell>
          <cell r="R983" t="str">
            <v>OS</v>
          </cell>
          <cell r="S983">
            <v>0</v>
          </cell>
          <cell r="T983" t="str">
            <v>N</v>
          </cell>
        </row>
        <row r="984">
          <cell r="A984" t="str">
            <v>WI</v>
          </cell>
          <cell r="B984" t="str">
            <v>Grant</v>
          </cell>
          <cell r="C984">
            <v>12435</v>
          </cell>
          <cell r="D984" t="str">
            <v>Mid-America Power LLC</v>
          </cell>
          <cell r="E984">
            <v>4146</v>
          </cell>
          <cell r="F984" t="str">
            <v>E J Stoneman Station</v>
          </cell>
          <cell r="G984">
            <v>22</v>
          </cell>
          <cell r="H984" t="str">
            <v>1</v>
          </cell>
          <cell r="I984">
            <v>18</v>
          </cell>
          <cell r="J984">
            <v>15</v>
          </cell>
          <cell r="K984">
            <v>15</v>
          </cell>
          <cell r="M984" t="str">
            <v>ST</v>
          </cell>
          <cell r="N984" t="str">
            <v>BIT</v>
          </cell>
          <cell r="O984" t="str">
            <v>DFO</v>
          </cell>
          <cell r="P984">
            <v>1</v>
          </cell>
          <cell r="Q984">
            <v>1952</v>
          </cell>
          <cell r="R984" t="str">
            <v>OP</v>
          </cell>
          <cell r="T984" t="str">
            <v>Y</v>
          </cell>
        </row>
        <row r="985">
          <cell r="A985" t="str">
            <v>WI</v>
          </cell>
          <cell r="B985" t="str">
            <v>Grant</v>
          </cell>
          <cell r="C985">
            <v>12435</v>
          </cell>
          <cell r="D985" t="str">
            <v>Mid-America Power LLC</v>
          </cell>
          <cell r="E985">
            <v>4146</v>
          </cell>
          <cell r="F985" t="str">
            <v>E J Stoneman Station</v>
          </cell>
          <cell r="G985">
            <v>22</v>
          </cell>
          <cell r="H985" t="str">
            <v>2</v>
          </cell>
          <cell r="I985">
            <v>35</v>
          </cell>
          <cell r="J985">
            <v>35</v>
          </cell>
          <cell r="K985">
            <v>35</v>
          </cell>
          <cell r="M985" t="str">
            <v>ST</v>
          </cell>
          <cell r="N985" t="str">
            <v>BIT</v>
          </cell>
          <cell r="O985" t="str">
            <v>DFO</v>
          </cell>
          <cell r="P985">
            <v>4</v>
          </cell>
          <cell r="Q985">
            <v>1952</v>
          </cell>
          <cell r="R985" t="str">
            <v>OP</v>
          </cell>
          <cell r="T985" t="str">
            <v>Y</v>
          </cell>
        </row>
        <row r="986">
          <cell r="A986" t="str">
            <v>WI</v>
          </cell>
          <cell r="B986" t="str">
            <v>Winnebago</v>
          </cell>
          <cell r="C986">
            <v>12635</v>
          </cell>
          <cell r="D986" t="str">
            <v>Minergy Neenah LLC</v>
          </cell>
          <cell r="E986">
            <v>56037</v>
          </cell>
          <cell r="F986" t="str">
            <v>Minergy Neenah</v>
          </cell>
          <cell r="G986">
            <v>327</v>
          </cell>
          <cell r="H986" t="str">
            <v>1</v>
          </cell>
          <cell r="I986">
            <v>6.5</v>
          </cell>
          <cell r="J986">
            <v>6.5</v>
          </cell>
          <cell r="K986">
            <v>6.5</v>
          </cell>
          <cell r="M986" t="str">
            <v>ST</v>
          </cell>
          <cell r="N986" t="str">
            <v>BIT</v>
          </cell>
          <cell r="O986" t="str">
            <v>WDS</v>
          </cell>
          <cell r="P986">
            <v>9</v>
          </cell>
          <cell r="Q986">
            <v>1999</v>
          </cell>
          <cell r="R986" t="str">
            <v>OP</v>
          </cell>
          <cell r="T986" t="str">
            <v>Y</v>
          </cell>
        </row>
        <row r="987">
          <cell r="A987" t="str">
            <v>WI</v>
          </cell>
          <cell r="B987" t="str">
            <v>Lincoln</v>
          </cell>
          <cell r="C987">
            <v>14369</v>
          </cell>
          <cell r="D987" t="str">
            <v>Packaging Corp of America</v>
          </cell>
          <cell r="E987">
            <v>50476</v>
          </cell>
          <cell r="F987" t="str">
            <v>Packaging of America Tomahawk Mill</v>
          </cell>
          <cell r="G987">
            <v>322122</v>
          </cell>
          <cell r="H987" t="str">
            <v>GEN1</v>
          </cell>
          <cell r="I987">
            <v>6.3</v>
          </cell>
          <cell r="J987">
            <v>5.4</v>
          </cell>
          <cell r="K987">
            <v>5.8</v>
          </cell>
          <cell r="M987" t="str">
            <v>ST</v>
          </cell>
          <cell r="N987" t="str">
            <v>BIT</v>
          </cell>
          <cell r="O987" t="str">
            <v>WDS</v>
          </cell>
          <cell r="P987">
            <v>6</v>
          </cell>
          <cell r="Q987">
            <v>1948</v>
          </cell>
          <cell r="R987" t="str">
            <v>OP</v>
          </cell>
          <cell r="S987">
            <v>0</v>
          </cell>
          <cell r="T987" t="str">
            <v>Y</v>
          </cell>
        </row>
        <row r="988">
          <cell r="A988" t="str">
            <v>WI</v>
          </cell>
          <cell r="B988" t="str">
            <v>Lincoln</v>
          </cell>
          <cell r="C988">
            <v>14369</v>
          </cell>
          <cell r="D988" t="str">
            <v>Packaging Corp of America</v>
          </cell>
          <cell r="E988">
            <v>50476</v>
          </cell>
          <cell r="F988" t="str">
            <v>Packaging of America Tomahawk Mill</v>
          </cell>
          <cell r="G988">
            <v>322122</v>
          </cell>
          <cell r="H988" t="str">
            <v>GEN2</v>
          </cell>
          <cell r="I988">
            <v>9.4</v>
          </cell>
          <cell r="J988">
            <v>8.1999999999999993</v>
          </cell>
          <cell r="K988">
            <v>8.9</v>
          </cell>
          <cell r="M988" t="str">
            <v>ST</v>
          </cell>
          <cell r="N988" t="str">
            <v>BIT</v>
          </cell>
          <cell r="O988" t="str">
            <v>WDS</v>
          </cell>
          <cell r="P988">
            <v>8</v>
          </cell>
          <cell r="Q988">
            <v>1978</v>
          </cell>
          <cell r="R988" t="str">
            <v>OP</v>
          </cell>
          <cell r="S988">
            <v>0</v>
          </cell>
          <cell r="T988" t="str">
            <v>Y</v>
          </cell>
        </row>
        <row r="989">
          <cell r="A989" t="str">
            <v>WI</v>
          </cell>
          <cell r="B989" t="str">
            <v>Dane</v>
          </cell>
          <cell r="C989">
            <v>18028</v>
          </cell>
          <cell r="D989" t="str">
            <v>State of Wisconsin</v>
          </cell>
          <cell r="E989">
            <v>54406</v>
          </cell>
          <cell r="F989" t="str">
            <v>Capitol Heat and Power</v>
          </cell>
          <cell r="G989">
            <v>92</v>
          </cell>
          <cell r="H989" t="str">
            <v>1</v>
          </cell>
          <cell r="I989">
            <v>1.5</v>
          </cell>
          <cell r="J989">
            <v>0.9</v>
          </cell>
          <cell r="K989">
            <v>0.6</v>
          </cell>
          <cell r="M989" t="str">
            <v>ST</v>
          </cell>
          <cell r="N989" t="str">
            <v>BIT</v>
          </cell>
          <cell r="O989" t="str">
            <v>DFO</v>
          </cell>
          <cell r="P989">
            <v>10</v>
          </cell>
          <cell r="Q989">
            <v>1963</v>
          </cell>
          <cell r="R989" t="str">
            <v>OP</v>
          </cell>
          <cell r="S989">
            <v>0</v>
          </cell>
          <cell r="T989" t="str">
            <v>Y</v>
          </cell>
        </row>
        <row r="990">
          <cell r="A990" t="str">
            <v>WI</v>
          </cell>
          <cell r="B990" t="str">
            <v>Dane</v>
          </cell>
          <cell r="C990">
            <v>18028</v>
          </cell>
          <cell r="D990" t="str">
            <v>State of Wisconsin</v>
          </cell>
          <cell r="E990">
            <v>54406</v>
          </cell>
          <cell r="F990" t="str">
            <v>Capitol Heat and Power</v>
          </cell>
          <cell r="G990">
            <v>92</v>
          </cell>
          <cell r="H990" t="str">
            <v>2</v>
          </cell>
          <cell r="I990">
            <v>1.5</v>
          </cell>
          <cell r="J990">
            <v>1</v>
          </cell>
          <cell r="K990">
            <v>0.6</v>
          </cell>
          <cell r="M990" t="str">
            <v>ST</v>
          </cell>
          <cell r="N990" t="str">
            <v>BIT</v>
          </cell>
          <cell r="O990" t="str">
            <v>DFO</v>
          </cell>
          <cell r="P990">
            <v>5</v>
          </cell>
          <cell r="Q990">
            <v>1964</v>
          </cell>
          <cell r="R990" t="str">
            <v>OP</v>
          </cell>
          <cell r="S990">
            <v>0</v>
          </cell>
          <cell r="T990" t="str">
            <v>Y</v>
          </cell>
        </row>
        <row r="991">
          <cell r="A991" t="str">
            <v>WI</v>
          </cell>
          <cell r="B991" t="str">
            <v>Dodge</v>
          </cell>
          <cell r="C991">
            <v>18028</v>
          </cell>
          <cell r="D991" t="str">
            <v>State of Wisconsin</v>
          </cell>
          <cell r="E991">
            <v>54407</v>
          </cell>
          <cell r="F991" t="str">
            <v>Waupun Correctional Central Heating Plt</v>
          </cell>
          <cell r="G991">
            <v>624</v>
          </cell>
          <cell r="H991" t="str">
            <v>1</v>
          </cell>
          <cell r="I991">
            <v>1</v>
          </cell>
          <cell r="J991">
            <v>0.2</v>
          </cell>
          <cell r="K991">
            <v>0.3</v>
          </cell>
          <cell r="M991" t="str">
            <v>ST</v>
          </cell>
          <cell r="N991" t="str">
            <v>BIT</v>
          </cell>
          <cell r="O991" t="str">
            <v>DFO</v>
          </cell>
          <cell r="P991">
            <v>5</v>
          </cell>
          <cell r="Q991">
            <v>1951</v>
          </cell>
          <cell r="R991" t="str">
            <v>OP</v>
          </cell>
          <cell r="S991">
            <v>0</v>
          </cell>
          <cell r="T991" t="str">
            <v>Y</v>
          </cell>
        </row>
        <row r="992">
          <cell r="A992" t="str">
            <v>WI</v>
          </cell>
          <cell r="B992" t="str">
            <v>Dodge</v>
          </cell>
          <cell r="C992">
            <v>18028</v>
          </cell>
          <cell r="D992" t="str">
            <v>State of Wisconsin</v>
          </cell>
          <cell r="E992">
            <v>54407</v>
          </cell>
          <cell r="F992" t="str">
            <v>Waupun Correctional Central Heating Plt</v>
          </cell>
          <cell r="G992">
            <v>624</v>
          </cell>
          <cell r="H992" t="str">
            <v>2</v>
          </cell>
          <cell r="I992">
            <v>1</v>
          </cell>
          <cell r="J992">
            <v>0.5</v>
          </cell>
          <cell r="K992">
            <v>0.8</v>
          </cell>
          <cell r="M992" t="str">
            <v>ST</v>
          </cell>
          <cell r="N992" t="str">
            <v>BIT</v>
          </cell>
          <cell r="O992" t="str">
            <v>DFO</v>
          </cell>
          <cell r="P992">
            <v>5</v>
          </cell>
          <cell r="Q992">
            <v>1951</v>
          </cell>
          <cell r="R992" t="str">
            <v>OP</v>
          </cell>
          <cell r="S992">
            <v>0</v>
          </cell>
          <cell r="T992" t="str">
            <v>Y</v>
          </cell>
        </row>
        <row r="993">
          <cell r="A993" t="str">
            <v>WI</v>
          </cell>
          <cell r="B993" t="str">
            <v>Dane</v>
          </cell>
          <cell r="C993">
            <v>18028</v>
          </cell>
          <cell r="D993" t="str">
            <v>State of Wisconsin</v>
          </cell>
          <cell r="E993">
            <v>54408</v>
          </cell>
          <cell r="F993" t="str">
            <v>Univ of Wisc Madison Charter Sreet Plant</v>
          </cell>
          <cell r="G993">
            <v>611</v>
          </cell>
          <cell r="H993" t="str">
            <v>1</v>
          </cell>
          <cell r="I993">
            <v>9.6999999999999993</v>
          </cell>
          <cell r="J993">
            <v>5.5</v>
          </cell>
          <cell r="K993">
            <v>7.1</v>
          </cell>
          <cell r="M993" t="str">
            <v>ST</v>
          </cell>
          <cell r="N993" t="str">
            <v>BIT</v>
          </cell>
          <cell r="O993" t="str">
            <v>DFO</v>
          </cell>
          <cell r="P993">
            <v>1</v>
          </cell>
          <cell r="Q993">
            <v>1965</v>
          </cell>
          <cell r="R993" t="str">
            <v>OP</v>
          </cell>
          <cell r="S993">
            <v>0</v>
          </cell>
          <cell r="T993" t="str">
            <v>Y</v>
          </cell>
        </row>
        <row r="994">
          <cell r="A994" t="str">
            <v>WI</v>
          </cell>
          <cell r="B994" t="str">
            <v>Wood</v>
          </cell>
          <cell r="C994">
            <v>18163</v>
          </cell>
          <cell r="D994" t="str">
            <v>Stora Enso North America</v>
          </cell>
          <cell r="E994">
            <v>10234</v>
          </cell>
          <cell r="F994" t="str">
            <v>Biron Mill</v>
          </cell>
          <cell r="G994">
            <v>322122</v>
          </cell>
          <cell r="H994" t="str">
            <v>GEN4</v>
          </cell>
          <cell r="I994">
            <v>15.6</v>
          </cell>
          <cell r="J994">
            <v>15.6</v>
          </cell>
          <cell r="K994">
            <v>15.6</v>
          </cell>
          <cell r="M994" t="str">
            <v>ST</v>
          </cell>
          <cell r="N994" t="str">
            <v>BIT</v>
          </cell>
          <cell r="P994">
            <v>10</v>
          </cell>
          <cell r="Q994">
            <v>1957</v>
          </cell>
          <cell r="R994" t="str">
            <v>OP</v>
          </cell>
          <cell r="S994">
            <v>0</v>
          </cell>
          <cell r="T994" t="str">
            <v>Y</v>
          </cell>
        </row>
        <row r="995">
          <cell r="A995" t="str">
            <v>WI</v>
          </cell>
          <cell r="B995" t="str">
            <v>Marinette</v>
          </cell>
          <cell r="C995">
            <v>18163</v>
          </cell>
          <cell r="D995" t="str">
            <v>Stora Enso North America</v>
          </cell>
          <cell r="E995">
            <v>54857</v>
          </cell>
          <cell r="F995" t="str">
            <v>Niagara Mill</v>
          </cell>
          <cell r="G995">
            <v>322122</v>
          </cell>
          <cell r="H995" t="str">
            <v>1ST</v>
          </cell>
          <cell r="I995">
            <v>2.5</v>
          </cell>
          <cell r="J995">
            <v>2.5</v>
          </cell>
          <cell r="K995">
            <v>2.5</v>
          </cell>
          <cell r="M995" t="str">
            <v>ST</v>
          </cell>
          <cell r="N995" t="str">
            <v>BIT</v>
          </cell>
          <cell r="O995" t="str">
            <v>WDS</v>
          </cell>
          <cell r="P995">
            <v>1</v>
          </cell>
          <cell r="Q995">
            <v>1940</v>
          </cell>
          <cell r="R995" t="str">
            <v>OP</v>
          </cell>
          <cell r="S995">
            <v>0</v>
          </cell>
          <cell r="T995" t="str">
            <v>Y</v>
          </cell>
        </row>
        <row r="996">
          <cell r="A996" t="str">
            <v>WI</v>
          </cell>
          <cell r="B996" t="str">
            <v>Marinette</v>
          </cell>
          <cell r="C996">
            <v>18163</v>
          </cell>
          <cell r="D996" t="str">
            <v>Stora Enso North America</v>
          </cell>
          <cell r="E996">
            <v>54857</v>
          </cell>
          <cell r="F996" t="str">
            <v>Niagara Mill</v>
          </cell>
          <cell r="G996">
            <v>322122</v>
          </cell>
          <cell r="H996" t="str">
            <v>2ST</v>
          </cell>
          <cell r="I996">
            <v>9.3000000000000007</v>
          </cell>
          <cell r="J996">
            <v>9.3000000000000007</v>
          </cell>
          <cell r="K996">
            <v>9.3000000000000007</v>
          </cell>
          <cell r="M996" t="str">
            <v>ST</v>
          </cell>
          <cell r="N996" t="str">
            <v>BIT</v>
          </cell>
          <cell r="O996" t="str">
            <v>WDS</v>
          </cell>
          <cell r="P996">
            <v>1</v>
          </cell>
          <cell r="Q996">
            <v>1964</v>
          </cell>
          <cell r="R996" t="str">
            <v>OP</v>
          </cell>
          <cell r="S996">
            <v>0</v>
          </cell>
          <cell r="T996" t="str">
            <v>Y</v>
          </cell>
        </row>
        <row r="997">
          <cell r="A997" t="str">
            <v>WI</v>
          </cell>
          <cell r="B997" t="str">
            <v>Milwaukee</v>
          </cell>
          <cell r="C997">
            <v>20847</v>
          </cell>
          <cell r="D997" t="str">
            <v>Wisconsin Electric Power Co</v>
          </cell>
          <cell r="E997">
            <v>4042</v>
          </cell>
          <cell r="F997" t="str">
            <v>Valley</v>
          </cell>
          <cell r="G997">
            <v>22</v>
          </cell>
          <cell r="H997" t="str">
            <v>1</v>
          </cell>
          <cell r="I997">
            <v>136</v>
          </cell>
          <cell r="J997">
            <v>133.5</v>
          </cell>
          <cell r="K997">
            <v>113.5</v>
          </cell>
          <cell r="M997" t="str">
            <v>ST</v>
          </cell>
          <cell r="N997" t="str">
            <v>BIT</v>
          </cell>
          <cell r="O997" t="str">
            <v>NG</v>
          </cell>
          <cell r="P997">
            <v>6</v>
          </cell>
          <cell r="Q997">
            <v>1968</v>
          </cell>
          <cell r="R997" t="str">
            <v>OP</v>
          </cell>
          <cell r="S997">
            <v>0</v>
          </cell>
          <cell r="T997" t="str">
            <v>N</v>
          </cell>
        </row>
        <row r="998">
          <cell r="A998" t="str">
            <v>WI</v>
          </cell>
          <cell r="B998" t="str">
            <v>Milwaukee</v>
          </cell>
          <cell r="C998">
            <v>20847</v>
          </cell>
          <cell r="D998" t="str">
            <v>Wisconsin Electric Power Co</v>
          </cell>
          <cell r="E998">
            <v>4042</v>
          </cell>
          <cell r="F998" t="str">
            <v>Valley</v>
          </cell>
          <cell r="G998">
            <v>22</v>
          </cell>
          <cell r="H998" t="str">
            <v>2</v>
          </cell>
          <cell r="I998">
            <v>136</v>
          </cell>
          <cell r="J998">
            <v>133.5</v>
          </cell>
          <cell r="K998">
            <v>113.5</v>
          </cell>
          <cell r="M998" t="str">
            <v>ST</v>
          </cell>
          <cell r="N998" t="str">
            <v>BIT</v>
          </cell>
          <cell r="O998" t="str">
            <v>NG</v>
          </cell>
          <cell r="P998">
            <v>3</v>
          </cell>
          <cell r="Q998">
            <v>1969</v>
          </cell>
          <cell r="R998" t="str">
            <v>OP</v>
          </cell>
          <cell r="S998">
            <v>0</v>
          </cell>
          <cell r="T998" t="str">
            <v>N</v>
          </cell>
        </row>
        <row r="999">
          <cell r="A999" t="str">
            <v>WI</v>
          </cell>
          <cell r="B999" t="str">
            <v>Milwaukee</v>
          </cell>
          <cell r="C999">
            <v>20847</v>
          </cell>
          <cell r="D999" t="str">
            <v>Wisconsin Electric Power Co</v>
          </cell>
          <cell r="E999">
            <v>7549</v>
          </cell>
          <cell r="F999" t="str">
            <v>Milwaukee County</v>
          </cell>
          <cell r="G999">
            <v>22</v>
          </cell>
          <cell r="H999" t="str">
            <v>1</v>
          </cell>
          <cell r="I999">
            <v>11</v>
          </cell>
          <cell r="J999">
            <v>10</v>
          </cell>
          <cell r="K999">
            <v>11</v>
          </cell>
          <cell r="M999" t="str">
            <v>ST</v>
          </cell>
          <cell r="N999" t="str">
            <v>BIT</v>
          </cell>
          <cell r="P999">
            <v>3</v>
          </cell>
          <cell r="Q999">
            <v>1996</v>
          </cell>
          <cell r="R999" t="str">
            <v>OP</v>
          </cell>
          <cell r="S999">
            <v>0</v>
          </cell>
          <cell r="T999" t="str">
            <v>N</v>
          </cell>
        </row>
        <row r="1000">
          <cell r="A1000" t="str">
            <v>WI</v>
          </cell>
          <cell r="B1000" t="str">
            <v>Oneida</v>
          </cell>
          <cell r="C1000">
            <v>49801</v>
          </cell>
          <cell r="D1000" t="str">
            <v>WAUSAU Paper</v>
          </cell>
          <cell r="E1000">
            <v>50933</v>
          </cell>
          <cell r="F1000" t="str">
            <v>Rhinelander Mill</v>
          </cell>
          <cell r="G1000">
            <v>322122</v>
          </cell>
          <cell r="H1000" t="str">
            <v>GEN3</v>
          </cell>
          <cell r="I1000">
            <v>4</v>
          </cell>
          <cell r="J1000">
            <v>0.6</v>
          </cell>
          <cell r="K1000">
            <v>2.2000000000000002</v>
          </cell>
          <cell r="M1000" t="str">
            <v>ST</v>
          </cell>
          <cell r="N1000" t="str">
            <v>BIT</v>
          </cell>
          <cell r="O1000" t="str">
            <v>NG</v>
          </cell>
          <cell r="P1000">
            <v>12</v>
          </cell>
          <cell r="Q1000">
            <v>1940</v>
          </cell>
          <cell r="R1000" t="str">
            <v>OP</v>
          </cell>
          <cell r="T1000" t="str">
            <v>Y</v>
          </cell>
        </row>
        <row r="1001">
          <cell r="A1001" t="str">
            <v>WI</v>
          </cell>
          <cell r="B1001" t="str">
            <v>Oneida</v>
          </cell>
          <cell r="C1001">
            <v>49801</v>
          </cell>
          <cell r="D1001" t="str">
            <v>WAUSAU Paper</v>
          </cell>
          <cell r="E1001">
            <v>50933</v>
          </cell>
          <cell r="F1001" t="str">
            <v>Rhinelander Mill</v>
          </cell>
          <cell r="G1001">
            <v>322122</v>
          </cell>
          <cell r="H1001" t="str">
            <v>GEN5</v>
          </cell>
          <cell r="I1001">
            <v>10</v>
          </cell>
          <cell r="J1001">
            <v>4</v>
          </cell>
          <cell r="K1001">
            <v>6</v>
          </cell>
          <cell r="M1001" t="str">
            <v>ST</v>
          </cell>
          <cell r="N1001" t="str">
            <v>BIT</v>
          </cell>
          <cell r="O1001" t="str">
            <v>NG</v>
          </cell>
          <cell r="P1001">
            <v>2</v>
          </cell>
          <cell r="Q1001">
            <v>1951</v>
          </cell>
          <cell r="R1001" t="str">
            <v>SB</v>
          </cell>
          <cell r="T1001" t="str">
            <v>Y</v>
          </cell>
        </row>
        <row r="1002">
          <cell r="A1002" t="str">
            <v>WI</v>
          </cell>
          <cell r="B1002" t="str">
            <v>Oneida</v>
          </cell>
          <cell r="C1002">
            <v>49801</v>
          </cell>
          <cell r="D1002" t="str">
            <v>WAUSAU Paper</v>
          </cell>
          <cell r="E1002">
            <v>50933</v>
          </cell>
          <cell r="F1002" t="str">
            <v>Rhinelander Mill</v>
          </cell>
          <cell r="G1002">
            <v>322122</v>
          </cell>
          <cell r="H1002" t="str">
            <v>GEN6</v>
          </cell>
          <cell r="I1002">
            <v>9.3000000000000007</v>
          </cell>
          <cell r="J1002">
            <v>6.5</v>
          </cell>
          <cell r="K1002">
            <v>9.1999999999999993</v>
          </cell>
          <cell r="M1002" t="str">
            <v>ST</v>
          </cell>
          <cell r="N1002" t="str">
            <v>BIT</v>
          </cell>
          <cell r="P1002">
            <v>7</v>
          </cell>
          <cell r="Q1002">
            <v>1958</v>
          </cell>
          <cell r="R1002" t="str">
            <v>OP</v>
          </cell>
          <cell r="T1002" t="str">
            <v>Y</v>
          </cell>
        </row>
        <row r="1003">
          <cell r="A1003" t="str">
            <v>WI</v>
          </cell>
          <cell r="B1003" t="str">
            <v>Outagamie</v>
          </cell>
          <cell r="C1003">
            <v>54738</v>
          </cell>
          <cell r="D1003" t="str">
            <v>Thilmany LLC</v>
          </cell>
          <cell r="E1003">
            <v>54098</v>
          </cell>
          <cell r="F1003" t="str">
            <v>International Paper Kaukauna Mill</v>
          </cell>
          <cell r="G1003">
            <v>322122</v>
          </cell>
          <cell r="H1003" t="str">
            <v>GEN4</v>
          </cell>
          <cell r="I1003">
            <v>12</v>
          </cell>
          <cell r="J1003">
            <v>12</v>
          </cell>
          <cell r="K1003">
            <v>12</v>
          </cell>
          <cell r="M1003" t="str">
            <v>ST</v>
          </cell>
          <cell r="N1003" t="str">
            <v>BIT</v>
          </cell>
          <cell r="O1003" t="str">
            <v>PC</v>
          </cell>
          <cell r="P1003">
            <v>1</v>
          </cell>
          <cell r="Q1003">
            <v>1967</v>
          </cell>
          <cell r="R1003" t="str">
            <v>OP</v>
          </cell>
          <cell r="S1003">
            <v>0</v>
          </cell>
          <cell r="T1003" t="str">
            <v>Y</v>
          </cell>
        </row>
        <row r="1004">
          <cell r="A1004" t="str">
            <v>WV</v>
          </cell>
          <cell r="B1004" t="str">
            <v>Putnam</v>
          </cell>
          <cell r="C1004">
            <v>733</v>
          </cell>
          <cell r="D1004" t="str">
            <v>Appalachian Power Co</v>
          </cell>
          <cell r="E1004">
            <v>3935</v>
          </cell>
          <cell r="F1004" t="str">
            <v>John E Amos</v>
          </cell>
          <cell r="G1004">
            <v>22</v>
          </cell>
          <cell r="H1004" t="str">
            <v>1</v>
          </cell>
          <cell r="I1004">
            <v>816.3</v>
          </cell>
          <cell r="J1004">
            <v>800</v>
          </cell>
          <cell r="K1004">
            <v>800</v>
          </cell>
          <cell r="M1004" t="str">
            <v>ST</v>
          </cell>
          <cell r="N1004" t="str">
            <v>BIT</v>
          </cell>
          <cell r="P1004">
            <v>9</v>
          </cell>
          <cell r="Q1004">
            <v>1971</v>
          </cell>
          <cell r="R1004" t="str">
            <v>OP</v>
          </cell>
          <cell r="S1004">
            <v>0</v>
          </cell>
          <cell r="T1004" t="str">
            <v>N</v>
          </cell>
        </row>
        <row r="1005">
          <cell r="A1005" t="str">
            <v>WV</v>
          </cell>
          <cell r="B1005" t="str">
            <v>Putnam</v>
          </cell>
          <cell r="C1005">
            <v>733</v>
          </cell>
          <cell r="D1005" t="str">
            <v>Appalachian Power Co</v>
          </cell>
          <cell r="E1005">
            <v>3935</v>
          </cell>
          <cell r="F1005" t="str">
            <v>John E Amos</v>
          </cell>
          <cell r="G1005">
            <v>22</v>
          </cell>
          <cell r="H1005" t="str">
            <v>2</v>
          </cell>
          <cell r="I1005">
            <v>816.3</v>
          </cell>
          <cell r="J1005">
            <v>800</v>
          </cell>
          <cell r="K1005">
            <v>800</v>
          </cell>
          <cell r="M1005" t="str">
            <v>ST</v>
          </cell>
          <cell r="N1005" t="str">
            <v>BIT</v>
          </cell>
          <cell r="P1005">
            <v>6</v>
          </cell>
          <cell r="Q1005">
            <v>1972</v>
          </cell>
          <cell r="R1005" t="str">
            <v>OP</v>
          </cell>
          <cell r="S1005">
            <v>0</v>
          </cell>
          <cell r="T1005" t="str">
            <v>N</v>
          </cell>
        </row>
        <row r="1006">
          <cell r="A1006" t="str">
            <v>WV</v>
          </cell>
          <cell r="B1006" t="str">
            <v>Putnam</v>
          </cell>
          <cell r="C1006">
            <v>733</v>
          </cell>
          <cell r="D1006" t="str">
            <v>Appalachian Power Co</v>
          </cell>
          <cell r="E1006">
            <v>3935</v>
          </cell>
          <cell r="F1006" t="str">
            <v>John E Amos</v>
          </cell>
          <cell r="G1006">
            <v>22</v>
          </cell>
          <cell r="H1006" t="str">
            <v>3</v>
          </cell>
          <cell r="I1006">
            <v>1300</v>
          </cell>
          <cell r="J1006">
            <v>1300</v>
          </cell>
          <cell r="K1006">
            <v>1300</v>
          </cell>
          <cell r="M1006" t="str">
            <v>ST</v>
          </cell>
          <cell r="N1006" t="str">
            <v>BIT</v>
          </cell>
          <cell r="P1006">
            <v>10</v>
          </cell>
          <cell r="Q1006">
            <v>1973</v>
          </cell>
          <cell r="R1006" t="str">
            <v>OP</v>
          </cell>
          <cell r="S1006">
            <v>0</v>
          </cell>
          <cell r="T1006" t="str">
            <v>N</v>
          </cell>
        </row>
        <row r="1007">
          <cell r="A1007" t="str">
            <v>WV</v>
          </cell>
          <cell r="B1007" t="str">
            <v>Kanawha</v>
          </cell>
          <cell r="C1007">
            <v>733</v>
          </cell>
          <cell r="D1007" t="str">
            <v>Appalachian Power Co</v>
          </cell>
          <cell r="E1007">
            <v>3936</v>
          </cell>
          <cell r="F1007" t="str">
            <v>Kanawha River</v>
          </cell>
          <cell r="G1007">
            <v>22</v>
          </cell>
          <cell r="H1007" t="str">
            <v>1</v>
          </cell>
          <cell r="I1007">
            <v>219.6</v>
          </cell>
          <cell r="J1007">
            <v>200</v>
          </cell>
          <cell r="K1007">
            <v>200</v>
          </cell>
          <cell r="M1007" t="str">
            <v>ST</v>
          </cell>
          <cell r="N1007" t="str">
            <v>BIT</v>
          </cell>
          <cell r="P1007">
            <v>7</v>
          </cell>
          <cell r="Q1007">
            <v>1953</v>
          </cell>
          <cell r="R1007" t="str">
            <v>OP</v>
          </cell>
          <cell r="S1007">
            <v>0</v>
          </cell>
          <cell r="T1007" t="str">
            <v>N</v>
          </cell>
        </row>
        <row r="1008">
          <cell r="A1008" t="str">
            <v>WV</v>
          </cell>
          <cell r="B1008" t="str">
            <v>Kanawha</v>
          </cell>
          <cell r="C1008">
            <v>733</v>
          </cell>
          <cell r="D1008" t="str">
            <v>Appalachian Power Co</v>
          </cell>
          <cell r="E1008">
            <v>3936</v>
          </cell>
          <cell r="F1008" t="str">
            <v>Kanawha River</v>
          </cell>
          <cell r="G1008">
            <v>22</v>
          </cell>
          <cell r="H1008" t="str">
            <v>2</v>
          </cell>
          <cell r="I1008">
            <v>219.6</v>
          </cell>
          <cell r="J1008">
            <v>200</v>
          </cell>
          <cell r="K1008">
            <v>200</v>
          </cell>
          <cell r="M1008" t="str">
            <v>ST</v>
          </cell>
          <cell r="N1008" t="str">
            <v>BIT</v>
          </cell>
          <cell r="P1008">
            <v>12</v>
          </cell>
          <cell r="Q1008">
            <v>1953</v>
          </cell>
          <cell r="R1008" t="str">
            <v>OP</v>
          </cell>
          <cell r="S1008">
            <v>0</v>
          </cell>
          <cell r="T1008" t="str">
            <v>N</v>
          </cell>
        </row>
        <row r="1009">
          <cell r="A1009" t="str">
            <v>WV</v>
          </cell>
          <cell r="B1009" t="str">
            <v>Mason</v>
          </cell>
          <cell r="C1009">
            <v>733</v>
          </cell>
          <cell r="D1009" t="str">
            <v>Appalachian Power Co</v>
          </cell>
          <cell r="E1009">
            <v>3938</v>
          </cell>
          <cell r="F1009" t="str">
            <v>Philip Sporn</v>
          </cell>
          <cell r="G1009">
            <v>22</v>
          </cell>
          <cell r="H1009" t="str">
            <v>1</v>
          </cell>
          <cell r="I1009">
            <v>152.5</v>
          </cell>
          <cell r="J1009">
            <v>145</v>
          </cell>
          <cell r="K1009">
            <v>150</v>
          </cell>
          <cell r="M1009" t="str">
            <v>ST</v>
          </cell>
          <cell r="N1009" t="str">
            <v>BIT</v>
          </cell>
          <cell r="P1009">
            <v>1</v>
          </cell>
          <cell r="Q1009">
            <v>1950</v>
          </cell>
          <cell r="R1009" t="str">
            <v>OP</v>
          </cell>
          <cell r="S1009">
            <v>0</v>
          </cell>
          <cell r="T1009" t="str">
            <v>N</v>
          </cell>
        </row>
        <row r="1010">
          <cell r="A1010" t="str">
            <v>WV</v>
          </cell>
          <cell r="B1010" t="str">
            <v>Mason</v>
          </cell>
          <cell r="C1010">
            <v>733</v>
          </cell>
          <cell r="D1010" t="str">
            <v>Appalachian Power Co</v>
          </cell>
          <cell r="E1010">
            <v>3938</v>
          </cell>
          <cell r="F1010" t="str">
            <v>Philip Sporn</v>
          </cell>
          <cell r="G1010">
            <v>22</v>
          </cell>
          <cell r="H1010" t="str">
            <v>2</v>
          </cell>
          <cell r="I1010">
            <v>152.5</v>
          </cell>
          <cell r="J1010">
            <v>145</v>
          </cell>
          <cell r="K1010">
            <v>150</v>
          </cell>
          <cell r="M1010" t="str">
            <v>ST</v>
          </cell>
          <cell r="N1010" t="str">
            <v>BIT</v>
          </cell>
          <cell r="P1010">
            <v>7</v>
          </cell>
          <cell r="Q1010">
            <v>1950</v>
          </cell>
          <cell r="R1010" t="str">
            <v>OP</v>
          </cell>
          <cell r="S1010">
            <v>0</v>
          </cell>
          <cell r="T1010" t="str">
            <v>N</v>
          </cell>
        </row>
        <row r="1011">
          <cell r="A1011" t="str">
            <v>WV</v>
          </cell>
          <cell r="B1011" t="str">
            <v>Mason</v>
          </cell>
          <cell r="C1011">
            <v>733</v>
          </cell>
          <cell r="D1011" t="str">
            <v>Appalachian Power Co</v>
          </cell>
          <cell r="E1011">
            <v>3938</v>
          </cell>
          <cell r="F1011" t="str">
            <v>Philip Sporn</v>
          </cell>
          <cell r="G1011">
            <v>22</v>
          </cell>
          <cell r="H1011" t="str">
            <v>3</v>
          </cell>
          <cell r="I1011">
            <v>152.5</v>
          </cell>
          <cell r="J1011">
            <v>145</v>
          </cell>
          <cell r="K1011">
            <v>150</v>
          </cell>
          <cell r="M1011" t="str">
            <v>ST</v>
          </cell>
          <cell r="N1011" t="str">
            <v>BIT</v>
          </cell>
          <cell r="P1011">
            <v>8</v>
          </cell>
          <cell r="Q1011">
            <v>1951</v>
          </cell>
          <cell r="R1011" t="str">
            <v>OP</v>
          </cell>
          <cell r="S1011">
            <v>0</v>
          </cell>
          <cell r="T1011" t="str">
            <v>N</v>
          </cell>
        </row>
        <row r="1012">
          <cell r="A1012" t="str">
            <v>WV</v>
          </cell>
          <cell r="B1012" t="str">
            <v>Mason</v>
          </cell>
          <cell r="C1012">
            <v>733</v>
          </cell>
          <cell r="D1012" t="str">
            <v>Appalachian Power Co</v>
          </cell>
          <cell r="E1012">
            <v>3938</v>
          </cell>
          <cell r="F1012" t="str">
            <v>Philip Sporn</v>
          </cell>
          <cell r="G1012">
            <v>22</v>
          </cell>
          <cell r="H1012" t="str">
            <v>4</v>
          </cell>
          <cell r="I1012">
            <v>152.5</v>
          </cell>
          <cell r="J1012">
            <v>145</v>
          </cell>
          <cell r="K1012">
            <v>150</v>
          </cell>
          <cell r="M1012" t="str">
            <v>ST</v>
          </cell>
          <cell r="N1012" t="str">
            <v>BIT</v>
          </cell>
          <cell r="P1012">
            <v>2</v>
          </cell>
          <cell r="Q1012">
            <v>1952</v>
          </cell>
          <cell r="R1012" t="str">
            <v>OP</v>
          </cell>
          <cell r="S1012">
            <v>0</v>
          </cell>
          <cell r="T1012" t="str">
            <v>N</v>
          </cell>
        </row>
        <row r="1013">
          <cell r="A1013" t="str">
            <v>WV</v>
          </cell>
          <cell r="B1013" t="str">
            <v>Mason</v>
          </cell>
          <cell r="C1013">
            <v>733</v>
          </cell>
          <cell r="D1013" t="str">
            <v>Appalachian Power Co</v>
          </cell>
          <cell r="E1013">
            <v>3938</v>
          </cell>
          <cell r="F1013" t="str">
            <v>Philip Sporn</v>
          </cell>
          <cell r="G1013">
            <v>22</v>
          </cell>
          <cell r="H1013" t="str">
            <v>5</v>
          </cell>
          <cell r="I1013">
            <v>495.5</v>
          </cell>
          <cell r="J1013">
            <v>440</v>
          </cell>
          <cell r="K1013">
            <v>450</v>
          </cell>
          <cell r="M1013" t="str">
            <v>ST</v>
          </cell>
          <cell r="N1013" t="str">
            <v>BIT</v>
          </cell>
          <cell r="P1013">
            <v>12</v>
          </cell>
          <cell r="Q1013">
            <v>1960</v>
          </cell>
          <cell r="R1013" t="str">
            <v>OP</v>
          </cell>
          <cell r="S1013">
            <v>0</v>
          </cell>
          <cell r="T1013" t="str">
            <v>N</v>
          </cell>
        </row>
        <row r="1014">
          <cell r="A1014" t="str">
            <v>WV</v>
          </cell>
          <cell r="B1014" t="str">
            <v>Mason</v>
          </cell>
          <cell r="C1014">
            <v>733</v>
          </cell>
          <cell r="D1014" t="str">
            <v>Appalachian Power Co</v>
          </cell>
          <cell r="E1014">
            <v>6264</v>
          </cell>
          <cell r="F1014" t="str">
            <v>Mountaineer</v>
          </cell>
          <cell r="G1014">
            <v>22</v>
          </cell>
          <cell r="H1014" t="str">
            <v>1</v>
          </cell>
          <cell r="I1014">
            <v>1300</v>
          </cell>
          <cell r="J1014">
            <v>1300</v>
          </cell>
          <cell r="K1014">
            <v>1300</v>
          </cell>
          <cell r="M1014" t="str">
            <v>ST</v>
          </cell>
          <cell r="N1014" t="str">
            <v>BIT</v>
          </cell>
          <cell r="P1014">
            <v>9</v>
          </cell>
          <cell r="Q1014">
            <v>1980</v>
          </cell>
          <cell r="R1014" t="str">
            <v>OP</v>
          </cell>
          <cell r="S1014">
            <v>0</v>
          </cell>
          <cell r="T1014" t="str">
            <v>N</v>
          </cell>
        </row>
        <row r="1015">
          <cell r="A1015" t="str">
            <v>WV</v>
          </cell>
          <cell r="B1015" t="str">
            <v>Preston</v>
          </cell>
          <cell r="C1015">
            <v>12796</v>
          </cell>
          <cell r="D1015" t="str">
            <v>Monongahela Power Co</v>
          </cell>
          <cell r="E1015">
            <v>3942</v>
          </cell>
          <cell r="F1015" t="str">
            <v>Albright</v>
          </cell>
          <cell r="G1015">
            <v>22</v>
          </cell>
          <cell r="H1015" t="str">
            <v>1</v>
          </cell>
          <cell r="I1015">
            <v>69</v>
          </cell>
          <cell r="J1015">
            <v>73</v>
          </cell>
          <cell r="K1015">
            <v>76</v>
          </cell>
          <cell r="M1015" t="str">
            <v>ST</v>
          </cell>
          <cell r="N1015" t="str">
            <v>BIT</v>
          </cell>
          <cell r="O1015" t="str">
            <v>DFO</v>
          </cell>
          <cell r="P1015">
            <v>12</v>
          </cell>
          <cell r="Q1015">
            <v>1952</v>
          </cell>
          <cell r="R1015" t="str">
            <v>OP</v>
          </cell>
          <cell r="S1015">
            <v>0</v>
          </cell>
          <cell r="T1015" t="str">
            <v>N</v>
          </cell>
        </row>
        <row r="1016">
          <cell r="A1016" t="str">
            <v>WV</v>
          </cell>
          <cell r="B1016" t="str">
            <v>Preston</v>
          </cell>
          <cell r="C1016">
            <v>12796</v>
          </cell>
          <cell r="D1016" t="str">
            <v>Monongahela Power Co</v>
          </cell>
          <cell r="E1016">
            <v>3942</v>
          </cell>
          <cell r="F1016" t="str">
            <v>Albright</v>
          </cell>
          <cell r="G1016">
            <v>22</v>
          </cell>
          <cell r="H1016" t="str">
            <v>2</v>
          </cell>
          <cell r="I1016">
            <v>69</v>
          </cell>
          <cell r="J1016">
            <v>73</v>
          </cell>
          <cell r="K1016">
            <v>76</v>
          </cell>
          <cell r="M1016" t="str">
            <v>ST</v>
          </cell>
          <cell r="N1016" t="str">
            <v>BIT</v>
          </cell>
          <cell r="O1016" t="str">
            <v>DFO</v>
          </cell>
          <cell r="P1016">
            <v>10</v>
          </cell>
          <cell r="Q1016">
            <v>1952</v>
          </cell>
          <cell r="R1016" t="str">
            <v>OP</v>
          </cell>
          <cell r="S1016">
            <v>0</v>
          </cell>
          <cell r="T1016" t="str">
            <v>N</v>
          </cell>
        </row>
        <row r="1017">
          <cell r="A1017" t="str">
            <v>WV</v>
          </cell>
          <cell r="B1017" t="str">
            <v>Preston</v>
          </cell>
          <cell r="C1017">
            <v>12796</v>
          </cell>
          <cell r="D1017" t="str">
            <v>Monongahela Power Co</v>
          </cell>
          <cell r="E1017">
            <v>3942</v>
          </cell>
          <cell r="F1017" t="str">
            <v>Albright</v>
          </cell>
          <cell r="G1017">
            <v>22</v>
          </cell>
          <cell r="H1017" t="str">
            <v>3</v>
          </cell>
          <cell r="I1017">
            <v>140.19999999999999</v>
          </cell>
          <cell r="J1017">
            <v>137</v>
          </cell>
          <cell r="K1017">
            <v>140</v>
          </cell>
          <cell r="M1017" t="str">
            <v>ST</v>
          </cell>
          <cell r="N1017" t="str">
            <v>BIT</v>
          </cell>
          <cell r="O1017" t="str">
            <v>DFO</v>
          </cell>
          <cell r="P1017">
            <v>10</v>
          </cell>
          <cell r="Q1017">
            <v>1954</v>
          </cell>
          <cell r="R1017" t="str">
            <v>OP</v>
          </cell>
          <cell r="S1017">
            <v>0</v>
          </cell>
          <cell r="T1017" t="str">
            <v>N</v>
          </cell>
        </row>
        <row r="1018">
          <cell r="A1018" t="str">
            <v>WV</v>
          </cell>
          <cell r="B1018" t="str">
            <v>Marion</v>
          </cell>
          <cell r="C1018">
            <v>12796</v>
          </cell>
          <cell r="D1018" t="str">
            <v>Monongahela Power Co</v>
          </cell>
          <cell r="E1018">
            <v>3945</v>
          </cell>
          <cell r="F1018" t="str">
            <v>Rivesville</v>
          </cell>
          <cell r="G1018">
            <v>22</v>
          </cell>
          <cell r="H1018" t="str">
            <v>5</v>
          </cell>
          <cell r="I1018">
            <v>35</v>
          </cell>
          <cell r="J1018">
            <v>46</v>
          </cell>
          <cell r="K1018">
            <v>48</v>
          </cell>
          <cell r="M1018" t="str">
            <v>ST</v>
          </cell>
          <cell r="N1018" t="str">
            <v>BIT</v>
          </cell>
          <cell r="O1018" t="str">
            <v>DFO</v>
          </cell>
          <cell r="P1018">
            <v>6</v>
          </cell>
          <cell r="Q1018">
            <v>1943</v>
          </cell>
          <cell r="R1018" t="str">
            <v>OP</v>
          </cell>
          <cell r="S1018">
            <v>0</v>
          </cell>
          <cell r="T1018" t="str">
            <v>N</v>
          </cell>
        </row>
        <row r="1019">
          <cell r="A1019" t="str">
            <v>WV</v>
          </cell>
          <cell r="B1019" t="str">
            <v>Marion</v>
          </cell>
          <cell r="C1019">
            <v>12796</v>
          </cell>
          <cell r="D1019" t="str">
            <v>Monongahela Power Co</v>
          </cell>
          <cell r="E1019">
            <v>3945</v>
          </cell>
          <cell r="F1019" t="str">
            <v>Rivesville</v>
          </cell>
          <cell r="G1019">
            <v>22</v>
          </cell>
          <cell r="H1019" t="str">
            <v>6</v>
          </cell>
          <cell r="I1019">
            <v>74.7</v>
          </cell>
          <cell r="J1019">
            <v>91</v>
          </cell>
          <cell r="K1019">
            <v>94</v>
          </cell>
          <cell r="M1019" t="str">
            <v>ST</v>
          </cell>
          <cell r="N1019" t="str">
            <v>BIT</v>
          </cell>
          <cell r="O1019" t="str">
            <v>DFO</v>
          </cell>
          <cell r="P1019">
            <v>9</v>
          </cell>
          <cell r="Q1019">
            <v>1951</v>
          </cell>
          <cell r="R1019" t="str">
            <v>OP</v>
          </cell>
          <cell r="S1019">
            <v>0</v>
          </cell>
          <cell r="T1019" t="str">
            <v>N</v>
          </cell>
        </row>
        <row r="1020">
          <cell r="A1020" t="str">
            <v>WV</v>
          </cell>
          <cell r="B1020" t="str">
            <v>Pleasants</v>
          </cell>
          <cell r="C1020">
            <v>12796</v>
          </cell>
          <cell r="D1020" t="str">
            <v>Monongahela Power Co</v>
          </cell>
          <cell r="E1020">
            <v>3946</v>
          </cell>
          <cell r="F1020" t="str">
            <v>Willow Island</v>
          </cell>
          <cell r="G1020">
            <v>22</v>
          </cell>
          <cell r="H1020" t="str">
            <v>1</v>
          </cell>
          <cell r="I1020">
            <v>50</v>
          </cell>
          <cell r="J1020">
            <v>54</v>
          </cell>
          <cell r="K1020">
            <v>55</v>
          </cell>
          <cell r="M1020" t="str">
            <v>ST</v>
          </cell>
          <cell r="N1020" t="str">
            <v>BIT</v>
          </cell>
          <cell r="O1020" t="str">
            <v>NG</v>
          </cell>
          <cell r="P1020">
            <v>2</v>
          </cell>
          <cell r="Q1020">
            <v>1949</v>
          </cell>
          <cell r="R1020" t="str">
            <v>OP</v>
          </cell>
          <cell r="S1020">
            <v>0</v>
          </cell>
          <cell r="T1020" t="str">
            <v>N</v>
          </cell>
        </row>
        <row r="1021">
          <cell r="A1021" t="str">
            <v>WV</v>
          </cell>
          <cell r="B1021" t="str">
            <v>Pleasants</v>
          </cell>
          <cell r="C1021">
            <v>12796</v>
          </cell>
          <cell r="D1021" t="str">
            <v>Monongahela Power Co</v>
          </cell>
          <cell r="E1021">
            <v>3946</v>
          </cell>
          <cell r="F1021" t="str">
            <v>Willow Island</v>
          </cell>
          <cell r="G1021">
            <v>22</v>
          </cell>
          <cell r="H1021" t="str">
            <v>2</v>
          </cell>
          <cell r="I1021">
            <v>163.19999999999999</v>
          </cell>
          <cell r="J1021">
            <v>181</v>
          </cell>
          <cell r="K1021">
            <v>188</v>
          </cell>
          <cell r="M1021" t="str">
            <v>ST</v>
          </cell>
          <cell r="N1021" t="str">
            <v>BIT</v>
          </cell>
          <cell r="O1021" t="str">
            <v>NG</v>
          </cell>
          <cell r="P1021">
            <v>10</v>
          </cell>
          <cell r="Q1021">
            <v>1960</v>
          </cell>
          <cell r="R1021" t="str">
            <v>OP</v>
          </cell>
          <cell r="S1021">
            <v>0</v>
          </cell>
          <cell r="T1021" t="str">
            <v>N</v>
          </cell>
        </row>
        <row r="1022">
          <cell r="A1022" t="str">
            <v>WV</v>
          </cell>
          <cell r="B1022" t="str">
            <v>Marshall</v>
          </cell>
          <cell r="C1022">
            <v>14006</v>
          </cell>
          <cell r="D1022" t="str">
            <v>Ohio Power Co</v>
          </cell>
          <cell r="E1022">
            <v>3947</v>
          </cell>
          <cell r="F1022" t="str">
            <v>Kammer</v>
          </cell>
          <cell r="G1022">
            <v>22</v>
          </cell>
          <cell r="H1022" t="str">
            <v>1</v>
          </cell>
          <cell r="I1022">
            <v>237.5</v>
          </cell>
          <cell r="J1022">
            <v>200</v>
          </cell>
          <cell r="K1022">
            <v>210</v>
          </cell>
          <cell r="M1022" t="str">
            <v>ST</v>
          </cell>
          <cell r="N1022" t="str">
            <v>BIT</v>
          </cell>
          <cell r="P1022">
            <v>7</v>
          </cell>
          <cell r="Q1022">
            <v>1958</v>
          </cell>
          <cell r="R1022" t="str">
            <v>OP</v>
          </cell>
          <cell r="S1022">
            <v>0</v>
          </cell>
          <cell r="T1022" t="str">
            <v>N</v>
          </cell>
        </row>
        <row r="1023">
          <cell r="A1023" t="str">
            <v>WV</v>
          </cell>
          <cell r="B1023" t="str">
            <v>Marshall</v>
          </cell>
          <cell r="C1023">
            <v>14006</v>
          </cell>
          <cell r="D1023" t="str">
            <v>Ohio Power Co</v>
          </cell>
          <cell r="E1023">
            <v>3947</v>
          </cell>
          <cell r="F1023" t="str">
            <v>Kammer</v>
          </cell>
          <cell r="G1023">
            <v>22</v>
          </cell>
          <cell r="H1023" t="str">
            <v>2</v>
          </cell>
          <cell r="I1023">
            <v>237.5</v>
          </cell>
          <cell r="J1023">
            <v>200</v>
          </cell>
          <cell r="K1023">
            <v>210</v>
          </cell>
          <cell r="M1023" t="str">
            <v>ST</v>
          </cell>
          <cell r="N1023" t="str">
            <v>BIT</v>
          </cell>
          <cell r="P1023">
            <v>11</v>
          </cell>
          <cell r="Q1023">
            <v>1958</v>
          </cell>
          <cell r="R1023" t="str">
            <v>OP</v>
          </cell>
          <cell r="S1023">
            <v>0</v>
          </cell>
          <cell r="T1023" t="str">
            <v>N</v>
          </cell>
        </row>
        <row r="1024">
          <cell r="A1024" t="str">
            <v>WV</v>
          </cell>
          <cell r="B1024" t="str">
            <v>Marshall</v>
          </cell>
          <cell r="C1024">
            <v>14006</v>
          </cell>
          <cell r="D1024" t="str">
            <v>Ohio Power Co</v>
          </cell>
          <cell r="E1024">
            <v>3947</v>
          </cell>
          <cell r="F1024" t="str">
            <v>Kammer</v>
          </cell>
          <cell r="G1024">
            <v>22</v>
          </cell>
          <cell r="H1024" t="str">
            <v>3</v>
          </cell>
          <cell r="I1024">
            <v>237.5</v>
          </cell>
          <cell r="J1024">
            <v>200</v>
          </cell>
          <cell r="K1024">
            <v>210</v>
          </cell>
          <cell r="M1024" t="str">
            <v>ST</v>
          </cell>
          <cell r="N1024" t="str">
            <v>BIT</v>
          </cell>
          <cell r="P1024">
            <v>3</v>
          </cell>
          <cell r="Q1024">
            <v>1959</v>
          </cell>
          <cell r="R1024" t="str">
            <v>OP</v>
          </cell>
          <cell r="S1024">
            <v>0</v>
          </cell>
          <cell r="T1024" t="str">
            <v>N</v>
          </cell>
        </row>
        <row r="1025">
          <cell r="A1025" t="str">
            <v>WV</v>
          </cell>
          <cell r="B1025" t="str">
            <v>Marshall</v>
          </cell>
          <cell r="C1025">
            <v>14006</v>
          </cell>
          <cell r="D1025" t="str">
            <v>Ohio Power Co</v>
          </cell>
          <cell r="E1025">
            <v>3948</v>
          </cell>
          <cell r="F1025" t="str">
            <v>Mitchell</v>
          </cell>
          <cell r="G1025">
            <v>22</v>
          </cell>
          <cell r="H1025" t="str">
            <v>1</v>
          </cell>
          <cell r="I1025">
            <v>816.3</v>
          </cell>
          <cell r="J1025">
            <v>800</v>
          </cell>
          <cell r="K1025">
            <v>800</v>
          </cell>
          <cell r="M1025" t="str">
            <v>ST</v>
          </cell>
          <cell r="N1025" t="str">
            <v>BIT</v>
          </cell>
          <cell r="P1025">
            <v>5</v>
          </cell>
          <cell r="Q1025">
            <v>1971</v>
          </cell>
          <cell r="R1025" t="str">
            <v>OP</v>
          </cell>
          <cell r="S1025">
            <v>0</v>
          </cell>
          <cell r="T1025" t="str">
            <v>N</v>
          </cell>
        </row>
        <row r="1026">
          <cell r="A1026" t="str">
            <v>WV</v>
          </cell>
          <cell r="B1026" t="str">
            <v>Marshall</v>
          </cell>
          <cell r="C1026">
            <v>14006</v>
          </cell>
          <cell r="D1026" t="str">
            <v>Ohio Power Co</v>
          </cell>
          <cell r="E1026">
            <v>3948</v>
          </cell>
          <cell r="F1026" t="str">
            <v>Mitchell</v>
          </cell>
          <cell r="G1026">
            <v>22</v>
          </cell>
          <cell r="H1026" t="str">
            <v>2</v>
          </cell>
          <cell r="I1026">
            <v>816.3</v>
          </cell>
          <cell r="J1026">
            <v>800</v>
          </cell>
          <cell r="K1026">
            <v>800</v>
          </cell>
          <cell r="M1026" t="str">
            <v>ST</v>
          </cell>
          <cell r="N1026" t="str">
            <v>BIT</v>
          </cell>
          <cell r="P1026">
            <v>5</v>
          </cell>
          <cell r="Q1026">
            <v>1971</v>
          </cell>
          <cell r="R1026" t="str">
            <v>OP</v>
          </cell>
          <cell r="S1026">
            <v>0</v>
          </cell>
          <cell r="T1026" t="str">
            <v>N</v>
          </cell>
        </row>
        <row r="1027">
          <cell r="A1027" t="str">
            <v>WV</v>
          </cell>
          <cell r="B1027" t="str">
            <v>Kanawha</v>
          </cell>
          <cell r="C1027">
            <v>19433</v>
          </cell>
          <cell r="D1027" t="str">
            <v>Union Carbide C&amp;P-Charleston</v>
          </cell>
          <cell r="E1027">
            <v>50151</v>
          </cell>
          <cell r="F1027" t="str">
            <v>Union Carbide South Charleston</v>
          </cell>
          <cell r="G1027">
            <v>325</v>
          </cell>
          <cell r="H1027" t="str">
            <v>GEN8</v>
          </cell>
          <cell r="I1027">
            <v>6</v>
          </cell>
          <cell r="J1027">
            <v>5.58</v>
          </cell>
          <cell r="K1027">
            <v>5.64</v>
          </cell>
          <cell r="M1027" t="str">
            <v>ST</v>
          </cell>
          <cell r="N1027" t="str">
            <v>BIT</v>
          </cell>
          <cell r="O1027" t="str">
            <v>NG</v>
          </cell>
          <cell r="P1027">
            <v>11</v>
          </cell>
          <cell r="Q1027">
            <v>1953</v>
          </cell>
          <cell r="R1027" t="str">
            <v>OP</v>
          </cell>
          <cell r="S1027">
            <v>0</v>
          </cell>
          <cell r="T1027" t="str">
            <v>Y</v>
          </cell>
        </row>
        <row r="1028">
          <cell r="A1028" t="str">
            <v>WV</v>
          </cell>
          <cell r="B1028" t="str">
            <v>Monongalia</v>
          </cell>
          <cell r="C1028">
            <v>23279</v>
          </cell>
          <cell r="D1028" t="str">
            <v>Allegheny Energy Supply Co LLC</v>
          </cell>
          <cell r="E1028">
            <v>3943</v>
          </cell>
          <cell r="F1028" t="str">
            <v>Fort Martin Power Station</v>
          </cell>
          <cell r="G1028">
            <v>22</v>
          </cell>
          <cell r="H1028" t="str">
            <v>1</v>
          </cell>
          <cell r="I1028">
            <v>576</v>
          </cell>
          <cell r="J1028">
            <v>552</v>
          </cell>
          <cell r="K1028">
            <v>552</v>
          </cell>
          <cell r="M1028" t="str">
            <v>ST</v>
          </cell>
          <cell r="N1028" t="str">
            <v>BIT</v>
          </cell>
          <cell r="O1028" t="str">
            <v>DFO</v>
          </cell>
          <cell r="P1028">
            <v>10</v>
          </cell>
          <cell r="Q1028">
            <v>1967</v>
          </cell>
          <cell r="R1028" t="str">
            <v>OP</v>
          </cell>
          <cell r="S1028">
            <v>0</v>
          </cell>
          <cell r="T1028" t="str">
            <v>N</v>
          </cell>
        </row>
        <row r="1029">
          <cell r="A1029" t="str">
            <v>WV</v>
          </cell>
          <cell r="B1029" t="str">
            <v>Monongalia</v>
          </cell>
          <cell r="C1029">
            <v>23279</v>
          </cell>
          <cell r="D1029" t="str">
            <v>Allegheny Energy Supply Co LLC</v>
          </cell>
          <cell r="E1029">
            <v>3943</v>
          </cell>
          <cell r="F1029" t="str">
            <v>Fort Martin Power Station</v>
          </cell>
          <cell r="G1029">
            <v>22</v>
          </cell>
          <cell r="H1029" t="str">
            <v>2</v>
          </cell>
          <cell r="I1029">
            <v>576</v>
          </cell>
          <cell r="J1029">
            <v>555</v>
          </cell>
          <cell r="K1029">
            <v>555</v>
          </cell>
          <cell r="M1029" t="str">
            <v>ST</v>
          </cell>
          <cell r="N1029" t="str">
            <v>BIT</v>
          </cell>
          <cell r="O1029" t="str">
            <v>DFO</v>
          </cell>
          <cell r="P1029">
            <v>12</v>
          </cell>
          <cell r="Q1029">
            <v>1968</v>
          </cell>
          <cell r="R1029" t="str">
            <v>OP</v>
          </cell>
          <cell r="S1029">
            <v>0</v>
          </cell>
          <cell r="T1029" t="str">
            <v>N</v>
          </cell>
        </row>
        <row r="1030">
          <cell r="A1030" t="str">
            <v>WV</v>
          </cell>
          <cell r="B1030" t="str">
            <v>Harrison</v>
          </cell>
          <cell r="C1030">
            <v>23279</v>
          </cell>
          <cell r="D1030" t="str">
            <v>Allegheny Energy Supply Co LLC</v>
          </cell>
          <cell r="E1030">
            <v>3944</v>
          </cell>
          <cell r="F1030" t="str">
            <v>Harrison Power Station</v>
          </cell>
          <cell r="G1030">
            <v>22</v>
          </cell>
          <cell r="H1030" t="str">
            <v>1</v>
          </cell>
          <cell r="I1030">
            <v>684</v>
          </cell>
          <cell r="J1030">
            <v>640</v>
          </cell>
          <cell r="K1030">
            <v>650</v>
          </cell>
          <cell r="M1030" t="str">
            <v>ST</v>
          </cell>
          <cell r="N1030" t="str">
            <v>BIT</v>
          </cell>
          <cell r="O1030" t="str">
            <v>DFO</v>
          </cell>
          <cell r="P1030">
            <v>12</v>
          </cell>
          <cell r="Q1030">
            <v>1972</v>
          </cell>
          <cell r="R1030" t="str">
            <v>OP</v>
          </cell>
          <cell r="S1030">
            <v>0</v>
          </cell>
          <cell r="T1030" t="str">
            <v>N</v>
          </cell>
        </row>
        <row r="1031">
          <cell r="A1031" t="str">
            <v>WV</v>
          </cell>
          <cell r="B1031" t="str">
            <v>Harrison</v>
          </cell>
          <cell r="C1031">
            <v>23279</v>
          </cell>
          <cell r="D1031" t="str">
            <v>Allegheny Energy Supply Co LLC</v>
          </cell>
          <cell r="E1031">
            <v>3944</v>
          </cell>
          <cell r="F1031" t="str">
            <v>Harrison Power Station</v>
          </cell>
          <cell r="G1031">
            <v>22</v>
          </cell>
          <cell r="H1031" t="str">
            <v>2</v>
          </cell>
          <cell r="I1031">
            <v>684</v>
          </cell>
          <cell r="J1031">
            <v>642</v>
          </cell>
          <cell r="K1031">
            <v>652</v>
          </cell>
          <cell r="M1031" t="str">
            <v>ST</v>
          </cell>
          <cell r="N1031" t="str">
            <v>BIT</v>
          </cell>
          <cell r="O1031" t="str">
            <v>DFO</v>
          </cell>
          <cell r="P1031">
            <v>12</v>
          </cell>
          <cell r="Q1031">
            <v>1973</v>
          </cell>
          <cell r="R1031" t="str">
            <v>OP</v>
          </cell>
          <cell r="S1031">
            <v>0</v>
          </cell>
          <cell r="T1031" t="str">
            <v>N</v>
          </cell>
        </row>
        <row r="1032">
          <cell r="A1032" t="str">
            <v>WV</v>
          </cell>
          <cell r="B1032" t="str">
            <v>Harrison</v>
          </cell>
          <cell r="C1032">
            <v>23279</v>
          </cell>
          <cell r="D1032" t="str">
            <v>Allegheny Energy Supply Co LLC</v>
          </cell>
          <cell r="E1032">
            <v>3944</v>
          </cell>
          <cell r="F1032" t="str">
            <v>Harrison Power Station</v>
          </cell>
          <cell r="G1032">
            <v>22</v>
          </cell>
          <cell r="H1032" t="str">
            <v>3</v>
          </cell>
          <cell r="I1032">
            <v>684</v>
          </cell>
          <cell r="J1032">
            <v>651</v>
          </cell>
          <cell r="K1032">
            <v>661</v>
          </cell>
          <cell r="M1032" t="str">
            <v>ST</v>
          </cell>
          <cell r="N1032" t="str">
            <v>BIT</v>
          </cell>
          <cell r="O1032" t="str">
            <v>DFO</v>
          </cell>
          <cell r="P1032">
            <v>12</v>
          </cell>
          <cell r="Q1032">
            <v>1974</v>
          </cell>
          <cell r="R1032" t="str">
            <v>OP</v>
          </cell>
          <cell r="S1032">
            <v>0</v>
          </cell>
          <cell r="T1032" t="str">
            <v>N</v>
          </cell>
        </row>
        <row r="1033">
          <cell r="A1033" t="str">
            <v>WV</v>
          </cell>
          <cell r="B1033" t="str">
            <v>Pleasants</v>
          </cell>
          <cell r="C1033">
            <v>23279</v>
          </cell>
          <cell r="D1033" t="str">
            <v>Allegheny Energy Supply Co LLC</v>
          </cell>
          <cell r="E1033">
            <v>6004</v>
          </cell>
          <cell r="F1033" t="str">
            <v>Pleasants Power Station</v>
          </cell>
          <cell r="G1033">
            <v>22</v>
          </cell>
          <cell r="H1033" t="str">
            <v>1</v>
          </cell>
          <cell r="I1033">
            <v>684</v>
          </cell>
          <cell r="J1033">
            <v>639</v>
          </cell>
          <cell r="K1033">
            <v>650</v>
          </cell>
          <cell r="M1033" t="str">
            <v>ST</v>
          </cell>
          <cell r="N1033" t="str">
            <v>BIT</v>
          </cell>
          <cell r="O1033" t="str">
            <v>DFO</v>
          </cell>
          <cell r="P1033">
            <v>4</v>
          </cell>
          <cell r="Q1033">
            <v>1979</v>
          </cell>
          <cell r="R1033" t="str">
            <v>OP</v>
          </cell>
          <cell r="S1033">
            <v>0</v>
          </cell>
          <cell r="T1033" t="str">
            <v>N</v>
          </cell>
        </row>
        <row r="1034">
          <cell r="A1034" t="str">
            <v>WV</v>
          </cell>
          <cell r="B1034" t="str">
            <v>Pleasants</v>
          </cell>
          <cell r="C1034">
            <v>23279</v>
          </cell>
          <cell r="D1034" t="str">
            <v>Allegheny Energy Supply Co LLC</v>
          </cell>
          <cell r="E1034">
            <v>6004</v>
          </cell>
          <cell r="F1034" t="str">
            <v>Pleasants Power Station</v>
          </cell>
          <cell r="G1034">
            <v>22</v>
          </cell>
          <cell r="H1034" t="str">
            <v>2</v>
          </cell>
          <cell r="I1034">
            <v>684</v>
          </cell>
          <cell r="J1034">
            <v>639</v>
          </cell>
          <cell r="K1034">
            <v>650</v>
          </cell>
          <cell r="M1034" t="str">
            <v>ST</v>
          </cell>
          <cell r="N1034" t="str">
            <v>BIT</v>
          </cell>
          <cell r="O1034" t="str">
            <v>DFO</v>
          </cell>
          <cell r="P1034">
            <v>12</v>
          </cell>
          <cell r="Q1034">
            <v>1980</v>
          </cell>
          <cell r="R1034" t="str">
            <v>OP</v>
          </cell>
          <cell r="S1034">
            <v>0</v>
          </cell>
          <cell r="T1034" t="str">
            <v>N</v>
          </cell>
        </row>
        <row r="1035">
          <cell r="A1035" t="str">
            <v>WV</v>
          </cell>
          <cell r="B1035" t="str">
            <v>Fayette</v>
          </cell>
          <cell r="C1035">
            <v>41530</v>
          </cell>
          <cell r="D1035" t="str">
            <v>Elkem Metals Co</v>
          </cell>
          <cell r="E1035">
            <v>50012</v>
          </cell>
          <cell r="F1035" t="str">
            <v>Alloy Steam Station</v>
          </cell>
          <cell r="G1035">
            <v>331</v>
          </cell>
          <cell r="H1035" t="str">
            <v>GEN3</v>
          </cell>
          <cell r="I1035">
            <v>40</v>
          </cell>
          <cell r="J1035">
            <v>38</v>
          </cell>
          <cell r="K1035">
            <v>39</v>
          </cell>
          <cell r="M1035" t="str">
            <v>ST</v>
          </cell>
          <cell r="N1035" t="str">
            <v>BIT</v>
          </cell>
          <cell r="P1035">
            <v>7</v>
          </cell>
          <cell r="Q1035">
            <v>1950</v>
          </cell>
          <cell r="R1035" t="str">
            <v>OP</v>
          </cell>
          <cell r="S1035">
            <v>0</v>
          </cell>
          <cell r="T1035" t="str">
            <v>Y</v>
          </cell>
        </row>
        <row r="1036">
          <cell r="A1036" t="str">
            <v>WV</v>
          </cell>
          <cell r="B1036" t="str">
            <v>Marshall</v>
          </cell>
          <cell r="C1036">
            <v>50033</v>
          </cell>
          <cell r="D1036" t="str">
            <v>PPG Industries Inc Natrium</v>
          </cell>
          <cell r="E1036">
            <v>50491</v>
          </cell>
          <cell r="F1036" t="str">
            <v>PPG Natrium Plant</v>
          </cell>
          <cell r="G1036">
            <v>325</v>
          </cell>
          <cell r="H1036" t="str">
            <v>GEN3</v>
          </cell>
          <cell r="I1036">
            <v>7.5</v>
          </cell>
          <cell r="J1036">
            <v>7.5</v>
          </cell>
          <cell r="K1036">
            <v>7.5</v>
          </cell>
          <cell r="M1036" t="str">
            <v>ST</v>
          </cell>
          <cell r="N1036" t="str">
            <v>BIT</v>
          </cell>
          <cell r="O1036" t="str">
            <v>NG</v>
          </cell>
          <cell r="P1036">
            <v>1</v>
          </cell>
          <cell r="Q1036">
            <v>1943</v>
          </cell>
          <cell r="R1036" t="str">
            <v>OP</v>
          </cell>
          <cell r="S1036">
            <v>0</v>
          </cell>
          <cell r="T1036" t="str">
            <v>Y</v>
          </cell>
        </row>
        <row r="1037">
          <cell r="A1037" t="str">
            <v>WV</v>
          </cell>
          <cell r="B1037" t="str">
            <v>Marshall</v>
          </cell>
          <cell r="C1037">
            <v>50033</v>
          </cell>
          <cell r="D1037" t="str">
            <v>PPG Industries Inc Natrium</v>
          </cell>
          <cell r="E1037">
            <v>50491</v>
          </cell>
          <cell r="F1037" t="str">
            <v>PPG Natrium Plant</v>
          </cell>
          <cell r="G1037">
            <v>325</v>
          </cell>
          <cell r="H1037" t="str">
            <v>GEN4</v>
          </cell>
          <cell r="I1037">
            <v>7.5</v>
          </cell>
          <cell r="J1037">
            <v>7.5</v>
          </cell>
          <cell r="K1037">
            <v>7.5</v>
          </cell>
          <cell r="M1037" t="str">
            <v>ST</v>
          </cell>
          <cell r="N1037" t="str">
            <v>BIT</v>
          </cell>
          <cell r="O1037" t="str">
            <v>NG</v>
          </cell>
          <cell r="P1037">
            <v>1</v>
          </cell>
          <cell r="Q1037">
            <v>1943</v>
          </cell>
          <cell r="R1037" t="str">
            <v>OP</v>
          </cell>
          <cell r="S1037">
            <v>0</v>
          </cell>
          <cell r="T1037" t="str">
            <v>Y</v>
          </cell>
        </row>
        <row r="1038">
          <cell r="A1038" t="str">
            <v>WV</v>
          </cell>
          <cell r="B1038" t="str">
            <v>Marshall</v>
          </cell>
          <cell r="C1038">
            <v>50033</v>
          </cell>
          <cell r="D1038" t="str">
            <v>PPG Industries Inc Natrium</v>
          </cell>
          <cell r="E1038">
            <v>50491</v>
          </cell>
          <cell r="F1038" t="str">
            <v>PPG Natrium Plant</v>
          </cell>
          <cell r="G1038">
            <v>325</v>
          </cell>
          <cell r="H1038" t="str">
            <v>GEN6</v>
          </cell>
          <cell r="I1038">
            <v>26</v>
          </cell>
          <cell r="J1038">
            <v>26</v>
          </cell>
          <cell r="K1038">
            <v>26</v>
          </cell>
          <cell r="M1038" t="str">
            <v>ST</v>
          </cell>
          <cell r="N1038" t="str">
            <v>BIT</v>
          </cell>
          <cell r="O1038" t="str">
            <v>NG</v>
          </cell>
          <cell r="P1038">
            <v>1</v>
          </cell>
          <cell r="Q1038">
            <v>1954</v>
          </cell>
          <cell r="R1038" t="str">
            <v>OP</v>
          </cell>
          <cell r="S1038">
            <v>0</v>
          </cell>
          <cell r="T1038" t="str">
            <v>Y</v>
          </cell>
        </row>
        <row r="1039">
          <cell r="A1039" t="str">
            <v>WV</v>
          </cell>
          <cell r="B1039" t="str">
            <v>Marshall</v>
          </cell>
          <cell r="C1039">
            <v>50033</v>
          </cell>
          <cell r="D1039" t="str">
            <v>PPG Industries Inc Natrium</v>
          </cell>
          <cell r="E1039">
            <v>50491</v>
          </cell>
          <cell r="F1039" t="str">
            <v>PPG Natrium Plant</v>
          </cell>
          <cell r="G1039">
            <v>325</v>
          </cell>
          <cell r="H1039" t="str">
            <v>GEN7</v>
          </cell>
          <cell r="I1039">
            <v>82</v>
          </cell>
          <cell r="J1039">
            <v>82</v>
          </cell>
          <cell r="K1039">
            <v>82</v>
          </cell>
          <cell r="M1039" t="str">
            <v>ST</v>
          </cell>
          <cell r="N1039" t="str">
            <v>BIT</v>
          </cell>
          <cell r="O1039" t="str">
            <v>NG</v>
          </cell>
          <cell r="P1039">
            <v>1</v>
          </cell>
          <cell r="Q1039">
            <v>1966</v>
          </cell>
          <cell r="R1039" t="str">
            <v>OP</v>
          </cell>
          <cell r="S1039">
            <v>0</v>
          </cell>
          <cell r="T1039" t="str">
            <v>Y</v>
          </cell>
        </row>
        <row r="1040">
          <cell r="A1040" t="str">
            <v>AL</v>
          </cell>
          <cell r="B1040" t="str">
            <v>Monroe</v>
          </cell>
          <cell r="C1040">
            <v>204</v>
          </cell>
          <cell r="D1040" t="str">
            <v>Alabama Pine Pulp Co Inc</v>
          </cell>
          <cell r="E1040">
            <v>54429</v>
          </cell>
          <cell r="F1040" t="str">
            <v>Alabama Pine Pulp</v>
          </cell>
          <cell r="G1040">
            <v>322</v>
          </cell>
          <cell r="H1040" t="str">
            <v>GEN2</v>
          </cell>
          <cell r="I1040">
            <v>69</v>
          </cell>
          <cell r="J1040">
            <v>64.17</v>
          </cell>
          <cell r="K1040">
            <v>64.86</v>
          </cell>
          <cell r="M1040" t="str">
            <v>ST</v>
          </cell>
          <cell r="N1040" t="str">
            <v>BLQ</v>
          </cell>
          <cell r="O1040" t="str">
            <v>WDS</v>
          </cell>
          <cell r="P1040">
            <v>11</v>
          </cell>
          <cell r="Q1040">
            <v>1991</v>
          </cell>
          <cell r="R1040" t="str">
            <v>OP</v>
          </cell>
          <cell r="S1040">
            <v>0</v>
          </cell>
          <cell r="T1040" t="str">
            <v>Y</v>
          </cell>
        </row>
        <row r="1041">
          <cell r="A1041" t="str">
            <v>AL</v>
          </cell>
          <cell r="B1041" t="str">
            <v>Monroe</v>
          </cell>
          <cell r="C1041">
            <v>349</v>
          </cell>
          <cell r="D1041" t="str">
            <v>Alabama River Pulp Co Inc</v>
          </cell>
          <cell r="E1041">
            <v>10216</v>
          </cell>
          <cell r="F1041" t="str">
            <v>Alabama River Pulp</v>
          </cell>
          <cell r="G1041">
            <v>322</v>
          </cell>
          <cell r="H1041" t="str">
            <v>GEN1</v>
          </cell>
          <cell r="I1041">
            <v>48</v>
          </cell>
          <cell r="J1041">
            <v>44.64</v>
          </cell>
          <cell r="K1041">
            <v>45.12</v>
          </cell>
          <cell r="M1041" t="str">
            <v>ST</v>
          </cell>
          <cell r="N1041" t="str">
            <v>BLQ</v>
          </cell>
          <cell r="O1041" t="str">
            <v>WDS</v>
          </cell>
          <cell r="P1041">
            <v>11</v>
          </cell>
          <cell r="Q1041">
            <v>1978</v>
          </cell>
          <cell r="R1041" t="str">
            <v>OP</v>
          </cell>
          <cell r="S1041">
            <v>0</v>
          </cell>
          <cell r="T1041" t="str">
            <v>Y</v>
          </cell>
        </row>
        <row r="1042">
          <cell r="A1042" t="str">
            <v>AL</v>
          </cell>
          <cell r="B1042" t="str">
            <v>Talladega</v>
          </cell>
          <cell r="C1042">
            <v>2053</v>
          </cell>
          <cell r="D1042" t="str">
            <v>Bowater Nwprt Coosa Pines Op</v>
          </cell>
          <cell r="E1042">
            <v>54216</v>
          </cell>
          <cell r="F1042" t="str">
            <v>U S Alliance Coosa Pines</v>
          </cell>
          <cell r="G1042">
            <v>322</v>
          </cell>
          <cell r="H1042" t="str">
            <v>AOW6</v>
          </cell>
          <cell r="I1042">
            <v>12.5</v>
          </cell>
          <cell r="J1042">
            <v>11.63</v>
          </cell>
          <cell r="K1042">
            <v>11.75</v>
          </cell>
          <cell r="M1042" t="str">
            <v>ST</v>
          </cell>
          <cell r="N1042" t="str">
            <v>BLQ</v>
          </cell>
          <cell r="O1042" t="str">
            <v>DFO</v>
          </cell>
          <cell r="P1042">
            <v>1</v>
          </cell>
          <cell r="Q1042">
            <v>1968</v>
          </cell>
          <cell r="R1042" t="str">
            <v>OP</v>
          </cell>
          <cell r="T1042" t="str">
            <v>Y</v>
          </cell>
        </row>
        <row r="1043">
          <cell r="A1043" t="str">
            <v>AL</v>
          </cell>
          <cell r="B1043" t="str">
            <v>Choctaw</v>
          </cell>
          <cell r="C1043">
            <v>7136</v>
          </cell>
          <cell r="D1043" t="str">
            <v>Georgia-Pacific Corp</v>
          </cell>
          <cell r="E1043">
            <v>10699</v>
          </cell>
          <cell r="F1043" t="str">
            <v>Georgia Pacific Naheola Mill</v>
          </cell>
          <cell r="G1043">
            <v>322122</v>
          </cell>
          <cell r="H1043" t="str">
            <v>GEN1</v>
          </cell>
          <cell r="I1043">
            <v>15.6</v>
          </cell>
          <cell r="J1043">
            <v>14.51</v>
          </cell>
          <cell r="K1043">
            <v>14.66</v>
          </cell>
          <cell r="M1043" t="str">
            <v>ST</v>
          </cell>
          <cell r="N1043" t="str">
            <v>BLQ</v>
          </cell>
          <cell r="O1043" t="str">
            <v>BIT</v>
          </cell>
          <cell r="P1043">
            <v>8</v>
          </cell>
          <cell r="Q1043">
            <v>1959</v>
          </cell>
          <cell r="R1043" t="str">
            <v>OP</v>
          </cell>
          <cell r="S1043">
            <v>0</v>
          </cell>
          <cell r="T1043" t="str">
            <v>Y</v>
          </cell>
        </row>
        <row r="1044">
          <cell r="A1044" t="str">
            <v>AL</v>
          </cell>
          <cell r="B1044" t="str">
            <v>Choctaw</v>
          </cell>
          <cell r="C1044">
            <v>7136</v>
          </cell>
          <cell r="D1044" t="str">
            <v>Georgia-Pacific Corp</v>
          </cell>
          <cell r="E1044">
            <v>10699</v>
          </cell>
          <cell r="F1044" t="str">
            <v>Georgia Pacific Naheola Mill</v>
          </cell>
          <cell r="G1044">
            <v>322122</v>
          </cell>
          <cell r="H1044" t="str">
            <v>GEN2</v>
          </cell>
          <cell r="I1044">
            <v>15.6</v>
          </cell>
          <cell r="J1044">
            <v>14.51</v>
          </cell>
          <cell r="K1044">
            <v>14.66</v>
          </cell>
          <cell r="M1044" t="str">
            <v>ST</v>
          </cell>
          <cell r="N1044" t="str">
            <v>BLQ</v>
          </cell>
          <cell r="O1044" t="str">
            <v>BIT</v>
          </cell>
          <cell r="P1044">
            <v>5</v>
          </cell>
          <cell r="Q1044">
            <v>1962</v>
          </cell>
          <cell r="R1044" t="str">
            <v>OP</v>
          </cell>
          <cell r="S1044">
            <v>0</v>
          </cell>
          <cell r="T1044" t="str">
            <v>Y</v>
          </cell>
        </row>
        <row r="1045">
          <cell r="A1045" t="str">
            <v>AL</v>
          </cell>
          <cell r="B1045" t="str">
            <v>Choctaw</v>
          </cell>
          <cell r="C1045">
            <v>7136</v>
          </cell>
          <cell r="D1045" t="str">
            <v>Georgia-Pacific Corp</v>
          </cell>
          <cell r="E1045">
            <v>10699</v>
          </cell>
          <cell r="F1045" t="str">
            <v>Georgia Pacific Naheola Mill</v>
          </cell>
          <cell r="G1045">
            <v>322122</v>
          </cell>
          <cell r="H1045" t="str">
            <v>GT3</v>
          </cell>
          <cell r="I1045">
            <v>47.1</v>
          </cell>
          <cell r="J1045">
            <v>43.8</v>
          </cell>
          <cell r="K1045">
            <v>44.27</v>
          </cell>
          <cell r="M1045" t="str">
            <v>ST</v>
          </cell>
          <cell r="N1045" t="str">
            <v>BLQ</v>
          </cell>
          <cell r="O1045" t="str">
            <v>DFO</v>
          </cell>
          <cell r="P1045">
            <v>4</v>
          </cell>
          <cell r="Q1045">
            <v>1993</v>
          </cell>
          <cell r="R1045" t="str">
            <v>OP</v>
          </cell>
          <cell r="S1045">
            <v>0</v>
          </cell>
          <cell r="T1045" t="str">
            <v>Y</v>
          </cell>
        </row>
        <row r="1046">
          <cell r="A1046" t="str">
            <v>AL</v>
          </cell>
          <cell r="B1046" t="str">
            <v>Autauga</v>
          </cell>
          <cell r="C1046">
            <v>8009</v>
          </cell>
          <cell r="D1046" t="str">
            <v>International Paper Co</v>
          </cell>
          <cell r="E1046">
            <v>52140</v>
          </cell>
          <cell r="F1046" t="str">
            <v>International Paper Prattville Mill</v>
          </cell>
          <cell r="G1046">
            <v>32213</v>
          </cell>
          <cell r="H1046" t="str">
            <v>GEN1</v>
          </cell>
          <cell r="I1046">
            <v>40.5</v>
          </cell>
          <cell r="J1046">
            <v>36</v>
          </cell>
          <cell r="K1046">
            <v>40</v>
          </cell>
          <cell r="M1046" t="str">
            <v>ST</v>
          </cell>
          <cell r="N1046" t="str">
            <v>BLQ</v>
          </cell>
          <cell r="O1046" t="str">
            <v>NG</v>
          </cell>
          <cell r="P1046">
            <v>2</v>
          </cell>
          <cell r="Q1046">
            <v>1967</v>
          </cell>
          <cell r="R1046" t="str">
            <v>OP</v>
          </cell>
          <cell r="S1046">
            <v>0</v>
          </cell>
          <cell r="T1046" t="str">
            <v>Y</v>
          </cell>
        </row>
        <row r="1047">
          <cell r="A1047" t="str">
            <v>AL</v>
          </cell>
          <cell r="B1047" t="str">
            <v>Autauga</v>
          </cell>
          <cell r="C1047">
            <v>8009</v>
          </cell>
          <cell r="D1047" t="str">
            <v>International Paper Co</v>
          </cell>
          <cell r="E1047">
            <v>52140</v>
          </cell>
          <cell r="F1047" t="str">
            <v>International Paper Prattville Mill</v>
          </cell>
          <cell r="G1047">
            <v>32213</v>
          </cell>
          <cell r="H1047" t="str">
            <v>GEN2</v>
          </cell>
          <cell r="I1047">
            <v>49.3</v>
          </cell>
          <cell r="J1047">
            <v>50</v>
          </cell>
          <cell r="K1047">
            <v>51</v>
          </cell>
          <cell r="M1047" t="str">
            <v>ST</v>
          </cell>
          <cell r="N1047" t="str">
            <v>BLQ</v>
          </cell>
          <cell r="O1047" t="str">
            <v>WDS</v>
          </cell>
          <cell r="P1047">
            <v>5</v>
          </cell>
          <cell r="Q1047">
            <v>1980</v>
          </cell>
          <cell r="R1047" t="str">
            <v>OP</v>
          </cell>
          <cell r="S1047">
            <v>0</v>
          </cell>
          <cell r="T1047" t="str">
            <v>Y</v>
          </cell>
        </row>
        <row r="1048">
          <cell r="A1048" t="str">
            <v>AL</v>
          </cell>
          <cell r="B1048" t="str">
            <v>Lawrence</v>
          </cell>
          <cell r="C1048">
            <v>9384</v>
          </cell>
          <cell r="D1048" t="str">
            <v>International Paper Co-Courtld</v>
          </cell>
          <cell r="E1048">
            <v>50245</v>
          </cell>
          <cell r="F1048" t="str">
            <v>International Paper Courtland Mill</v>
          </cell>
          <cell r="G1048">
            <v>322122</v>
          </cell>
          <cell r="H1048" t="str">
            <v>ABB</v>
          </cell>
          <cell r="I1048">
            <v>61.2</v>
          </cell>
          <cell r="J1048">
            <v>62</v>
          </cell>
          <cell r="K1048">
            <v>62</v>
          </cell>
          <cell r="M1048" t="str">
            <v>ST</v>
          </cell>
          <cell r="N1048" t="str">
            <v>BLQ</v>
          </cell>
          <cell r="O1048" t="str">
            <v>WDS</v>
          </cell>
          <cell r="P1048">
            <v>4</v>
          </cell>
          <cell r="Q1048">
            <v>1991</v>
          </cell>
          <cell r="R1048" t="str">
            <v>OP</v>
          </cell>
          <cell r="T1048" t="str">
            <v>Y</v>
          </cell>
        </row>
        <row r="1049">
          <cell r="A1049" t="str">
            <v>AL</v>
          </cell>
          <cell r="B1049" t="str">
            <v>Lawrence</v>
          </cell>
          <cell r="C1049">
            <v>9384</v>
          </cell>
          <cell r="D1049" t="str">
            <v>International Paper Co-Courtld</v>
          </cell>
          <cell r="E1049">
            <v>50245</v>
          </cell>
          <cell r="F1049" t="str">
            <v>International Paper Courtland Mill</v>
          </cell>
          <cell r="G1049">
            <v>322122</v>
          </cell>
          <cell r="H1049" t="str">
            <v>GE</v>
          </cell>
          <cell r="I1049">
            <v>27.5</v>
          </cell>
          <cell r="J1049">
            <v>27</v>
          </cell>
          <cell r="K1049">
            <v>27</v>
          </cell>
          <cell r="M1049" t="str">
            <v>ST</v>
          </cell>
          <cell r="N1049" t="str">
            <v>BLQ</v>
          </cell>
          <cell r="O1049" t="str">
            <v>WDS</v>
          </cell>
          <cell r="P1049">
            <v>5</v>
          </cell>
          <cell r="Q1049">
            <v>1993</v>
          </cell>
          <cell r="R1049" t="str">
            <v>OP</v>
          </cell>
          <cell r="T1049" t="str">
            <v>Y</v>
          </cell>
        </row>
        <row r="1050">
          <cell r="A1050" t="str">
            <v>AL</v>
          </cell>
          <cell r="B1050" t="str">
            <v>Wilcox</v>
          </cell>
          <cell r="C1050">
            <v>22611</v>
          </cell>
          <cell r="D1050" t="str">
            <v>Weyerhaeuser Co</v>
          </cell>
          <cell r="E1050">
            <v>54752</v>
          </cell>
          <cell r="F1050" t="str">
            <v>Weyerhaeuser Pine Hill Operations</v>
          </cell>
          <cell r="G1050">
            <v>32213</v>
          </cell>
          <cell r="H1050" t="str">
            <v>NO2</v>
          </cell>
          <cell r="I1050">
            <v>32.9</v>
          </cell>
          <cell r="J1050">
            <v>30.6</v>
          </cell>
          <cell r="K1050">
            <v>30.93</v>
          </cell>
          <cell r="M1050" t="str">
            <v>ST</v>
          </cell>
          <cell r="N1050" t="str">
            <v>BLQ</v>
          </cell>
          <cell r="O1050" t="str">
            <v>RFO</v>
          </cell>
          <cell r="P1050">
            <v>11</v>
          </cell>
          <cell r="Q1050">
            <v>1982</v>
          </cell>
          <cell r="R1050" t="str">
            <v>OP</v>
          </cell>
          <cell r="S1050">
            <v>0</v>
          </cell>
          <cell r="T1050" t="str">
            <v>Y</v>
          </cell>
        </row>
        <row r="1051">
          <cell r="A1051" t="str">
            <v>AL</v>
          </cell>
          <cell r="B1051" t="str">
            <v>Marengo</v>
          </cell>
          <cell r="C1051">
            <v>50102</v>
          </cell>
          <cell r="D1051" t="str">
            <v>Rock-Tenn Company</v>
          </cell>
          <cell r="E1051">
            <v>54763</v>
          </cell>
          <cell r="F1051" t="str">
            <v>Rock-Tenn Mill</v>
          </cell>
          <cell r="G1051">
            <v>32213</v>
          </cell>
          <cell r="H1051" t="str">
            <v>2TG</v>
          </cell>
          <cell r="I1051">
            <v>12.5</v>
          </cell>
          <cell r="J1051">
            <v>8.6</v>
          </cell>
          <cell r="K1051">
            <v>10.8</v>
          </cell>
          <cell r="M1051" t="str">
            <v>ST</v>
          </cell>
          <cell r="N1051" t="str">
            <v>BLQ</v>
          </cell>
          <cell r="O1051" t="str">
            <v>WDS</v>
          </cell>
          <cell r="P1051">
            <v>10</v>
          </cell>
          <cell r="Q1051">
            <v>1982</v>
          </cell>
          <cell r="R1051" t="str">
            <v>OP</v>
          </cell>
          <cell r="T1051" t="str">
            <v>Y</v>
          </cell>
        </row>
        <row r="1052">
          <cell r="A1052" t="str">
            <v>AL</v>
          </cell>
          <cell r="B1052" t="str">
            <v>Marengo</v>
          </cell>
          <cell r="C1052">
            <v>50102</v>
          </cell>
          <cell r="D1052" t="str">
            <v>Rock-Tenn Company</v>
          </cell>
          <cell r="E1052">
            <v>54763</v>
          </cell>
          <cell r="F1052" t="str">
            <v>Rock-Tenn Mill</v>
          </cell>
          <cell r="G1052">
            <v>32213</v>
          </cell>
          <cell r="H1052" t="str">
            <v>3TG</v>
          </cell>
          <cell r="I1052">
            <v>19</v>
          </cell>
          <cell r="J1052">
            <v>16</v>
          </cell>
          <cell r="K1052">
            <v>16.5</v>
          </cell>
          <cell r="M1052" t="str">
            <v>ST</v>
          </cell>
          <cell r="N1052" t="str">
            <v>BLQ</v>
          </cell>
          <cell r="O1052" t="str">
            <v>WDS</v>
          </cell>
          <cell r="P1052">
            <v>12</v>
          </cell>
          <cell r="Q1052">
            <v>2003</v>
          </cell>
          <cell r="R1052" t="str">
            <v>OP</v>
          </cell>
          <cell r="T1052" t="str">
            <v>Y</v>
          </cell>
        </row>
        <row r="1053">
          <cell r="A1053" t="str">
            <v>AR</v>
          </cell>
          <cell r="B1053" t="str">
            <v>Ashley</v>
          </cell>
          <cell r="C1053">
            <v>4580</v>
          </cell>
          <cell r="D1053" t="str">
            <v>Crossett Paper Operations</v>
          </cell>
          <cell r="E1053">
            <v>10606</v>
          </cell>
          <cell r="F1053" t="str">
            <v>Georgia Pacific Crossett</v>
          </cell>
          <cell r="G1053">
            <v>322122</v>
          </cell>
          <cell r="H1053" t="str">
            <v>GEN4</v>
          </cell>
          <cell r="I1053">
            <v>28</v>
          </cell>
          <cell r="J1053">
            <v>28</v>
          </cell>
          <cell r="K1053">
            <v>28</v>
          </cell>
          <cell r="M1053" t="str">
            <v>ST</v>
          </cell>
          <cell r="N1053" t="str">
            <v>BLQ</v>
          </cell>
          <cell r="O1053" t="str">
            <v>WDS</v>
          </cell>
          <cell r="P1053">
            <v>5</v>
          </cell>
          <cell r="Q1053">
            <v>1962</v>
          </cell>
          <cell r="R1053" t="str">
            <v>OP</v>
          </cell>
          <cell r="T1053" t="str">
            <v>Y</v>
          </cell>
        </row>
        <row r="1054">
          <cell r="A1054" t="str">
            <v>AR</v>
          </cell>
          <cell r="B1054" t="str">
            <v>Ashley</v>
          </cell>
          <cell r="C1054">
            <v>4580</v>
          </cell>
          <cell r="D1054" t="str">
            <v>Crossett Paper Operations</v>
          </cell>
          <cell r="E1054">
            <v>10606</v>
          </cell>
          <cell r="F1054" t="str">
            <v>Georgia Pacific Crossett</v>
          </cell>
          <cell r="G1054">
            <v>322122</v>
          </cell>
          <cell r="H1054" t="str">
            <v>GEN5</v>
          </cell>
          <cell r="I1054">
            <v>30</v>
          </cell>
          <cell r="J1054">
            <v>30</v>
          </cell>
          <cell r="K1054">
            <v>30</v>
          </cell>
          <cell r="M1054" t="str">
            <v>ST</v>
          </cell>
          <cell r="N1054" t="str">
            <v>BLQ</v>
          </cell>
          <cell r="O1054" t="str">
            <v>WDS</v>
          </cell>
          <cell r="P1054">
            <v>1</v>
          </cell>
          <cell r="Q1054">
            <v>1969</v>
          </cell>
          <cell r="R1054" t="str">
            <v>OP</v>
          </cell>
          <cell r="T1054" t="str">
            <v>Y</v>
          </cell>
        </row>
        <row r="1055">
          <cell r="A1055" t="str">
            <v>AR</v>
          </cell>
          <cell r="B1055" t="str">
            <v>Ashley</v>
          </cell>
          <cell r="C1055">
            <v>4580</v>
          </cell>
          <cell r="D1055" t="str">
            <v>Crossett Paper Operations</v>
          </cell>
          <cell r="E1055">
            <v>10606</v>
          </cell>
          <cell r="F1055" t="str">
            <v>Georgia Pacific Crossett</v>
          </cell>
          <cell r="G1055">
            <v>322122</v>
          </cell>
          <cell r="H1055" t="str">
            <v>GEN6</v>
          </cell>
          <cell r="I1055">
            <v>34</v>
          </cell>
          <cell r="J1055">
            <v>34</v>
          </cell>
          <cell r="K1055">
            <v>34</v>
          </cell>
          <cell r="M1055" t="str">
            <v>ST</v>
          </cell>
          <cell r="N1055" t="str">
            <v>BLQ</v>
          </cell>
          <cell r="O1055" t="str">
            <v>WDS</v>
          </cell>
          <cell r="P1055">
            <v>6</v>
          </cell>
          <cell r="Q1055">
            <v>1982</v>
          </cell>
          <cell r="R1055" t="str">
            <v>OP</v>
          </cell>
          <cell r="T1055" t="str">
            <v>Y</v>
          </cell>
        </row>
        <row r="1056">
          <cell r="A1056" t="str">
            <v>AR</v>
          </cell>
          <cell r="B1056" t="str">
            <v>Little River</v>
          </cell>
          <cell r="C1056">
            <v>5262</v>
          </cell>
          <cell r="D1056" t="str">
            <v>Domtar Industries Inc</v>
          </cell>
          <cell r="E1056">
            <v>54104</v>
          </cell>
          <cell r="F1056" t="str">
            <v>Ashdown</v>
          </cell>
          <cell r="G1056">
            <v>322122</v>
          </cell>
          <cell r="H1056" t="str">
            <v>GEN1</v>
          </cell>
          <cell r="I1056">
            <v>19.5</v>
          </cell>
          <cell r="J1056">
            <v>17</v>
          </cell>
          <cell r="K1056">
            <v>17</v>
          </cell>
          <cell r="M1056" t="str">
            <v>ST</v>
          </cell>
          <cell r="N1056" t="str">
            <v>BLQ</v>
          </cell>
          <cell r="O1056" t="str">
            <v>WDS</v>
          </cell>
          <cell r="P1056">
            <v>1</v>
          </cell>
          <cell r="Q1056">
            <v>1968</v>
          </cell>
          <cell r="R1056" t="str">
            <v>OP</v>
          </cell>
          <cell r="S1056">
            <v>0</v>
          </cell>
          <cell r="T1056" t="str">
            <v>Y</v>
          </cell>
        </row>
        <row r="1057">
          <cell r="A1057" t="str">
            <v>AR</v>
          </cell>
          <cell r="B1057" t="str">
            <v>Little River</v>
          </cell>
          <cell r="C1057">
            <v>5262</v>
          </cell>
          <cell r="D1057" t="str">
            <v>Domtar Industries Inc</v>
          </cell>
          <cell r="E1057">
            <v>54104</v>
          </cell>
          <cell r="F1057" t="str">
            <v>Ashdown</v>
          </cell>
          <cell r="G1057">
            <v>322122</v>
          </cell>
          <cell r="H1057" t="str">
            <v>GEN2</v>
          </cell>
          <cell r="I1057">
            <v>47</v>
          </cell>
          <cell r="J1057">
            <v>40</v>
          </cell>
          <cell r="K1057">
            <v>40</v>
          </cell>
          <cell r="M1057" t="str">
            <v>ST</v>
          </cell>
          <cell r="N1057" t="str">
            <v>BLQ</v>
          </cell>
          <cell r="O1057" t="str">
            <v>WDS</v>
          </cell>
          <cell r="P1057">
            <v>10</v>
          </cell>
          <cell r="Q1057">
            <v>1979</v>
          </cell>
          <cell r="R1057" t="str">
            <v>OP</v>
          </cell>
          <cell r="S1057">
            <v>0</v>
          </cell>
          <cell r="T1057" t="str">
            <v>Y</v>
          </cell>
        </row>
        <row r="1058">
          <cell r="A1058" t="str">
            <v>AR</v>
          </cell>
          <cell r="B1058" t="str">
            <v>Little River</v>
          </cell>
          <cell r="C1058">
            <v>5262</v>
          </cell>
          <cell r="D1058" t="str">
            <v>Domtar Industries Inc</v>
          </cell>
          <cell r="E1058">
            <v>54104</v>
          </cell>
          <cell r="F1058" t="str">
            <v>Ashdown</v>
          </cell>
          <cell r="G1058">
            <v>322122</v>
          </cell>
          <cell r="H1058" t="str">
            <v>GEN3</v>
          </cell>
          <cell r="I1058">
            <v>45</v>
          </cell>
          <cell r="J1058">
            <v>33</v>
          </cell>
          <cell r="K1058">
            <v>33</v>
          </cell>
          <cell r="M1058" t="str">
            <v>ST</v>
          </cell>
          <cell r="N1058" t="str">
            <v>BLQ</v>
          </cell>
          <cell r="O1058" t="str">
            <v>WDS</v>
          </cell>
          <cell r="P1058">
            <v>4</v>
          </cell>
          <cell r="Q1058">
            <v>1991</v>
          </cell>
          <cell r="R1058" t="str">
            <v>OP</v>
          </cell>
          <cell r="S1058">
            <v>0</v>
          </cell>
          <cell r="T1058" t="str">
            <v>Y</v>
          </cell>
        </row>
        <row r="1059">
          <cell r="A1059" t="str">
            <v>AR</v>
          </cell>
          <cell r="B1059" t="str">
            <v>Little River</v>
          </cell>
          <cell r="C1059">
            <v>5262</v>
          </cell>
          <cell r="D1059" t="str">
            <v>Domtar Industries Inc</v>
          </cell>
          <cell r="E1059">
            <v>54104</v>
          </cell>
          <cell r="F1059" t="str">
            <v>Ashdown</v>
          </cell>
          <cell r="G1059">
            <v>322122</v>
          </cell>
          <cell r="H1059" t="str">
            <v>GEN4</v>
          </cell>
          <cell r="I1059">
            <v>45</v>
          </cell>
          <cell r="J1059">
            <v>38</v>
          </cell>
          <cell r="K1059">
            <v>38</v>
          </cell>
          <cell r="M1059" t="str">
            <v>ST</v>
          </cell>
          <cell r="N1059" t="str">
            <v>BLQ</v>
          </cell>
          <cell r="O1059" t="str">
            <v>WDS</v>
          </cell>
          <cell r="P1059">
            <v>4</v>
          </cell>
          <cell r="Q1059">
            <v>1991</v>
          </cell>
          <cell r="R1059" t="str">
            <v>OP</v>
          </cell>
          <cell r="S1059">
            <v>0</v>
          </cell>
          <cell r="T1059" t="str">
            <v>Y</v>
          </cell>
        </row>
        <row r="1060">
          <cell r="A1060" t="str">
            <v>AR</v>
          </cell>
          <cell r="B1060" t="str">
            <v>Jefferson</v>
          </cell>
          <cell r="C1060">
            <v>9386</v>
          </cell>
          <cell r="D1060" t="str">
            <v>International Paper Co-PineBlf</v>
          </cell>
          <cell r="E1060">
            <v>10627</v>
          </cell>
          <cell r="F1060" t="str">
            <v>International Paper Pine Bluff Mill</v>
          </cell>
          <cell r="G1060">
            <v>32213</v>
          </cell>
          <cell r="H1060" t="str">
            <v>1TG1</v>
          </cell>
          <cell r="I1060">
            <v>40</v>
          </cell>
          <cell r="J1060">
            <v>32</v>
          </cell>
          <cell r="K1060">
            <v>31</v>
          </cell>
          <cell r="M1060" t="str">
            <v>ST</v>
          </cell>
          <cell r="N1060" t="str">
            <v>BLQ</v>
          </cell>
          <cell r="O1060" t="str">
            <v>PUR</v>
          </cell>
          <cell r="P1060">
            <v>5</v>
          </cell>
          <cell r="Q1060">
            <v>1958</v>
          </cell>
          <cell r="R1060" t="str">
            <v>OP</v>
          </cell>
          <cell r="S1060">
            <v>0</v>
          </cell>
          <cell r="T1060" t="str">
            <v>Y</v>
          </cell>
        </row>
        <row r="1061">
          <cell r="A1061" t="str">
            <v>AR</v>
          </cell>
          <cell r="B1061" t="str">
            <v>Jefferson</v>
          </cell>
          <cell r="C1061">
            <v>9386</v>
          </cell>
          <cell r="D1061" t="str">
            <v>International Paper Co-PineBlf</v>
          </cell>
          <cell r="E1061">
            <v>10627</v>
          </cell>
          <cell r="F1061" t="str">
            <v>International Paper Pine Bluff Mill</v>
          </cell>
          <cell r="G1061">
            <v>32213</v>
          </cell>
          <cell r="H1061" t="str">
            <v>2TG1</v>
          </cell>
          <cell r="I1061">
            <v>20</v>
          </cell>
          <cell r="J1061">
            <v>15</v>
          </cell>
          <cell r="K1061">
            <v>15</v>
          </cell>
          <cell r="M1061" t="str">
            <v>ST</v>
          </cell>
          <cell r="N1061" t="str">
            <v>BLQ</v>
          </cell>
          <cell r="O1061" t="str">
            <v>PUR</v>
          </cell>
          <cell r="P1061">
            <v>5</v>
          </cell>
          <cell r="Q1061">
            <v>1958</v>
          </cell>
          <cell r="R1061" t="str">
            <v>OP</v>
          </cell>
          <cell r="S1061">
            <v>0</v>
          </cell>
          <cell r="T1061" t="str">
            <v>Y</v>
          </cell>
        </row>
        <row r="1062">
          <cell r="A1062" t="str">
            <v>AR</v>
          </cell>
          <cell r="B1062" t="str">
            <v>Jefferson</v>
          </cell>
          <cell r="C1062">
            <v>9386</v>
          </cell>
          <cell r="D1062" t="str">
            <v>International Paper Co-PineBlf</v>
          </cell>
          <cell r="E1062">
            <v>10627</v>
          </cell>
          <cell r="F1062" t="str">
            <v>International Paper Pine Bluff Mill</v>
          </cell>
          <cell r="G1062">
            <v>32213</v>
          </cell>
          <cell r="H1062" t="str">
            <v>3TG1</v>
          </cell>
          <cell r="I1062">
            <v>25</v>
          </cell>
          <cell r="J1062">
            <v>13</v>
          </cell>
          <cell r="K1062">
            <v>13</v>
          </cell>
          <cell r="M1062" t="str">
            <v>ST</v>
          </cell>
          <cell r="N1062" t="str">
            <v>BLQ</v>
          </cell>
          <cell r="O1062" t="str">
            <v>PUR</v>
          </cell>
          <cell r="P1062">
            <v>11</v>
          </cell>
          <cell r="Q1062">
            <v>1962</v>
          </cell>
          <cell r="R1062" t="str">
            <v>OP</v>
          </cell>
          <cell r="S1062">
            <v>0</v>
          </cell>
          <cell r="T1062" t="str">
            <v>Y</v>
          </cell>
        </row>
        <row r="1063">
          <cell r="A1063" t="str">
            <v>CA</v>
          </cell>
          <cell r="B1063" t="str">
            <v>Humboldt</v>
          </cell>
          <cell r="C1063">
            <v>54681</v>
          </cell>
          <cell r="D1063" t="str">
            <v>Evergreen Pulp Inc.</v>
          </cell>
          <cell r="E1063">
            <v>10074</v>
          </cell>
          <cell r="F1063" t="str">
            <v>Pulp Mill Power House</v>
          </cell>
          <cell r="G1063">
            <v>322</v>
          </cell>
          <cell r="H1063" t="str">
            <v>GEN1</v>
          </cell>
          <cell r="I1063">
            <v>20</v>
          </cell>
          <cell r="J1063">
            <v>23</v>
          </cell>
          <cell r="K1063">
            <v>23</v>
          </cell>
          <cell r="M1063" t="str">
            <v>ST</v>
          </cell>
          <cell r="N1063" t="str">
            <v>BLQ</v>
          </cell>
          <cell r="O1063" t="str">
            <v>NG</v>
          </cell>
          <cell r="P1063">
            <v>8</v>
          </cell>
          <cell r="Q1063">
            <v>1965</v>
          </cell>
          <cell r="R1063" t="str">
            <v>OP</v>
          </cell>
          <cell r="T1063" t="str">
            <v>Y</v>
          </cell>
        </row>
        <row r="1064">
          <cell r="A1064" t="str">
            <v>FL</v>
          </cell>
          <cell r="B1064" t="str">
            <v>Taylor</v>
          </cell>
          <cell r="C1064">
            <v>2522</v>
          </cell>
          <cell r="D1064" t="str">
            <v>Buckeye Florida Ltd Partners</v>
          </cell>
          <cell r="E1064">
            <v>50466</v>
          </cell>
          <cell r="F1064" t="str">
            <v>Buckeye Florida LP</v>
          </cell>
          <cell r="G1064">
            <v>322</v>
          </cell>
          <cell r="H1064" t="str">
            <v>GEN2</v>
          </cell>
          <cell r="I1064">
            <v>8.1999999999999993</v>
          </cell>
          <cell r="J1064">
            <v>7.12</v>
          </cell>
          <cell r="K1064">
            <v>7.57</v>
          </cell>
          <cell r="M1064" t="str">
            <v>ST</v>
          </cell>
          <cell r="N1064" t="str">
            <v>BLQ</v>
          </cell>
          <cell r="O1064" t="str">
            <v>WDS</v>
          </cell>
          <cell r="P1064">
            <v>7</v>
          </cell>
          <cell r="Q1064">
            <v>1953</v>
          </cell>
          <cell r="R1064" t="str">
            <v>OP</v>
          </cell>
          <cell r="S1064">
            <v>0</v>
          </cell>
          <cell r="T1064" t="str">
            <v>Y</v>
          </cell>
        </row>
        <row r="1065">
          <cell r="A1065" t="str">
            <v>FL</v>
          </cell>
          <cell r="B1065" t="str">
            <v>Taylor</v>
          </cell>
          <cell r="C1065">
            <v>2522</v>
          </cell>
          <cell r="D1065" t="str">
            <v>Buckeye Florida Ltd Partners</v>
          </cell>
          <cell r="E1065">
            <v>50466</v>
          </cell>
          <cell r="F1065" t="str">
            <v>Buckeye Florida LP</v>
          </cell>
          <cell r="G1065">
            <v>322</v>
          </cell>
          <cell r="H1065" t="str">
            <v>GEN3</v>
          </cell>
          <cell r="I1065">
            <v>10.4</v>
          </cell>
          <cell r="J1065">
            <v>9.9</v>
          </cell>
          <cell r="K1065">
            <v>10.09</v>
          </cell>
          <cell r="M1065" t="str">
            <v>ST</v>
          </cell>
          <cell r="N1065" t="str">
            <v>BLQ</v>
          </cell>
          <cell r="O1065" t="str">
            <v>WDS</v>
          </cell>
          <cell r="P1065">
            <v>7</v>
          </cell>
          <cell r="Q1065">
            <v>1965</v>
          </cell>
          <cell r="R1065" t="str">
            <v>OP</v>
          </cell>
          <cell r="S1065">
            <v>0</v>
          </cell>
          <cell r="T1065" t="str">
            <v>Y</v>
          </cell>
        </row>
        <row r="1066">
          <cell r="A1066" t="str">
            <v>FL</v>
          </cell>
          <cell r="B1066" t="str">
            <v>Taylor</v>
          </cell>
          <cell r="C1066">
            <v>2522</v>
          </cell>
          <cell r="D1066" t="str">
            <v>Buckeye Florida Ltd Partners</v>
          </cell>
          <cell r="E1066">
            <v>50466</v>
          </cell>
          <cell r="F1066" t="str">
            <v>Buckeye Florida LP</v>
          </cell>
          <cell r="G1066">
            <v>322</v>
          </cell>
          <cell r="H1066" t="str">
            <v>GEN4</v>
          </cell>
          <cell r="I1066">
            <v>14.8</v>
          </cell>
          <cell r="J1066">
            <v>11.53</v>
          </cell>
          <cell r="K1066">
            <v>12.56</v>
          </cell>
          <cell r="M1066" t="str">
            <v>ST</v>
          </cell>
          <cell r="N1066" t="str">
            <v>BLQ</v>
          </cell>
          <cell r="O1066" t="str">
            <v>WDS</v>
          </cell>
          <cell r="P1066">
            <v>7</v>
          </cell>
          <cell r="Q1066">
            <v>1956</v>
          </cell>
          <cell r="R1066" t="str">
            <v>OP</v>
          </cell>
          <cell r="S1066">
            <v>0</v>
          </cell>
          <cell r="T1066" t="str">
            <v>Y</v>
          </cell>
        </row>
        <row r="1067">
          <cell r="A1067" t="str">
            <v>FL</v>
          </cell>
          <cell r="B1067" t="str">
            <v>Taylor</v>
          </cell>
          <cell r="C1067">
            <v>2522</v>
          </cell>
          <cell r="D1067" t="str">
            <v>Buckeye Florida Ltd Partners</v>
          </cell>
          <cell r="E1067">
            <v>50466</v>
          </cell>
          <cell r="F1067" t="str">
            <v>Buckeye Florida LP</v>
          </cell>
          <cell r="G1067">
            <v>322</v>
          </cell>
          <cell r="H1067" t="str">
            <v>GEN5</v>
          </cell>
          <cell r="I1067">
            <v>11</v>
          </cell>
          <cell r="J1067">
            <v>8.66</v>
          </cell>
          <cell r="K1067">
            <v>9.5</v>
          </cell>
          <cell r="M1067" t="str">
            <v>ST</v>
          </cell>
          <cell r="N1067" t="str">
            <v>BLQ</v>
          </cell>
          <cell r="O1067" t="str">
            <v>WDS</v>
          </cell>
          <cell r="P1067">
            <v>7</v>
          </cell>
          <cell r="Q1067">
            <v>1964</v>
          </cell>
          <cell r="R1067" t="str">
            <v>OP</v>
          </cell>
          <cell r="S1067">
            <v>0</v>
          </cell>
          <cell r="T1067" t="str">
            <v>Y</v>
          </cell>
        </row>
        <row r="1068">
          <cell r="A1068" t="str">
            <v>FL</v>
          </cell>
          <cell r="B1068" t="str">
            <v>Escambia</v>
          </cell>
          <cell r="C1068">
            <v>9401</v>
          </cell>
          <cell r="D1068" t="str">
            <v>International Paper Co-Pensacola</v>
          </cell>
          <cell r="E1068">
            <v>50250</v>
          </cell>
          <cell r="F1068" t="str">
            <v>International Paper Pensacola</v>
          </cell>
          <cell r="G1068">
            <v>322122</v>
          </cell>
          <cell r="H1068" t="str">
            <v>GEN1</v>
          </cell>
          <cell r="I1068">
            <v>39.6</v>
          </cell>
          <cell r="J1068">
            <v>36</v>
          </cell>
          <cell r="K1068">
            <v>36</v>
          </cell>
          <cell r="M1068" t="str">
            <v>ST</v>
          </cell>
          <cell r="N1068" t="str">
            <v>BLQ</v>
          </cell>
          <cell r="O1068" t="str">
            <v>WDS</v>
          </cell>
          <cell r="P1068">
            <v>1</v>
          </cell>
          <cell r="Q1068">
            <v>1981</v>
          </cell>
          <cell r="R1068" t="str">
            <v>OP</v>
          </cell>
          <cell r="T1068" t="str">
            <v>Y</v>
          </cell>
        </row>
        <row r="1069">
          <cell r="A1069" t="str">
            <v>FL</v>
          </cell>
          <cell r="B1069" t="str">
            <v>Escambia</v>
          </cell>
          <cell r="C1069">
            <v>9401</v>
          </cell>
          <cell r="D1069" t="str">
            <v>International Paper Co-Pensacola</v>
          </cell>
          <cell r="E1069">
            <v>50250</v>
          </cell>
          <cell r="F1069" t="str">
            <v>International Paper Pensacola</v>
          </cell>
          <cell r="G1069">
            <v>322122</v>
          </cell>
          <cell r="H1069" t="str">
            <v>GEN2</v>
          </cell>
          <cell r="I1069">
            <v>43.2</v>
          </cell>
          <cell r="J1069">
            <v>40</v>
          </cell>
          <cell r="K1069">
            <v>40</v>
          </cell>
          <cell r="M1069" t="str">
            <v>ST</v>
          </cell>
          <cell r="N1069" t="str">
            <v>BLQ</v>
          </cell>
          <cell r="O1069" t="str">
            <v>WDS</v>
          </cell>
          <cell r="P1069">
            <v>1</v>
          </cell>
          <cell r="Q1069">
            <v>1981</v>
          </cell>
          <cell r="R1069" t="str">
            <v>OP</v>
          </cell>
          <cell r="T1069" t="str">
            <v>Y</v>
          </cell>
        </row>
        <row r="1070">
          <cell r="A1070" t="str">
            <v>FL</v>
          </cell>
          <cell r="B1070" t="str">
            <v>Bay</v>
          </cell>
          <cell r="C1070">
            <v>18157</v>
          </cell>
          <cell r="D1070" t="str">
            <v>Stone Container Corp-Panama Ci</v>
          </cell>
          <cell r="E1070">
            <v>50807</v>
          </cell>
          <cell r="F1070" t="str">
            <v>Stone Container Panama City Mill</v>
          </cell>
          <cell r="G1070">
            <v>322122</v>
          </cell>
          <cell r="H1070" t="str">
            <v>GEN3</v>
          </cell>
          <cell r="I1070">
            <v>4</v>
          </cell>
          <cell r="J1070">
            <v>4</v>
          </cell>
          <cell r="K1070">
            <v>4</v>
          </cell>
          <cell r="M1070" t="str">
            <v>ST</v>
          </cell>
          <cell r="N1070" t="str">
            <v>BLQ</v>
          </cell>
          <cell r="O1070" t="str">
            <v>RFO</v>
          </cell>
          <cell r="P1070">
            <v>5</v>
          </cell>
          <cell r="Q1070">
            <v>1930</v>
          </cell>
          <cell r="R1070" t="str">
            <v>OP</v>
          </cell>
          <cell r="S1070">
            <v>0</v>
          </cell>
          <cell r="T1070" t="str">
            <v>Y</v>
          </cell>
        </row>
        <row r="1071">
          <cell r="A1071" t="str">
            <v>FL</v>
          </cell>
          <cell r="B1071" t="str">
            <v>Bay</v>
          </cell>
          <cell r="C1071">
            <v>18157</v>
          </cell>
          <cell r="D1071" t="str">
            <v>Stone Container Corp-Panama Ci</v>
          </cell>
          <cell r="E1071">
            <v>50807</v>
          </cell>
          <cell r="F1071" t="str">
            <v>Stone Container Panama City Mill</v>
          </cell>
          <cell r="G1071">
            <v>322122</v>
          </cell>
          <cell r="H1071" t="str">
            <v>GEN4</v>
          </cell>
          <cell r="I1071">
            <v>10</v>
          </cell>
          <cell r="J1071">
            <v>10</v>
          </cell>
          <cell r="K1071">
            <v>10</v>
          </cell>
          <cell r="M1071" t="str">
            <v>ST</v>
          </cell>
          <cell r="N1071" t="str">
            <v>BLQ</v>
          </cell>
          <cell r="O1071" t="str">
            <v>RFO</v>
          </cell>
          <cell r="P1071">
            <v>3</v>
          </cell>
          <cell r="Q1071">
            <v>1949</v>
          </cell>
          <cell r="R1071" t="str">
            <v>OP</v>
          </cell>
          <cell r="S1071">
            <v>0</v>
          </cell>
          <cell r="T1071" t="str">
            <v>Y</v>
          </cell>
        </row>
        <row r="1072">
          <cell r="A1072" t="str">
            <v>FL</v>
          </cell>
          <cell r="B1072" t="str">
            <v>Putnam</v>
          </cell>
          <cell r="C1072">
            <v>50128</v>
          </cell>
          <cell r="D1072" t="str">
            <v>Georgia Pacific Corp - Palatka</v>
          </cell>
          <cell r="E1072">
            <v>10611</v>
          </cell>
          <cell r="F1072" t="str">
            <v>Georgia Pacific Palatka Operations</v>
          </cell>
          <cell r="G1072">
            <v>322122</v>
          </cell>
          <cell r="H1072" t="str">
            <v>GEN2</v>
          </cell>
          <cell r="I1072">
            <v>9.6999999999999993</v>
          </cell>
          <cell r="J1072">
            <v>6.98</v>
          </cell>
          <cell r="K1072">
            <v>7.05</v>
          </cell>
          <cell r="M1072" t="str">
            <v>ST</v>
          </cell>
          <cell r="N1072" t="str">
            <v>BLQ</v>
          </cell>
          <cell r="P1072">
            <v>6</v>
          </cell>
          <cell r="Q1072">
            <v>1956</v>
          </cell>
          <cell r="R1072" t="str">
            <v>OP</v>
          </cell>
          <cell r="S1072">
            <v>0</v>
          </cell>
          <cell r="T1072" t="str">
            <v>Y</v>
          </cell>
        </row>
        <row r="1073">
          <cell r="A1073" t="str">
            <v>FL</v>
          </cell>
          <cell r="B1073" t="str">
            <v>Putnam</v>
          </cell>
          <cell r="C1073">
            <v>50128</v>
          </cell>
          <cell r="D1073" t="str">
            <v>Georgia Pacific Corp - Palatka</v>
          </cell>
          <cell r="E1073">
            <v>10611</v>
          </cell>
          <cell r="F1073" t="str">
            <v>Georgia Pacific Palatka Operations</v>
          </cell>
          <cell r="G1073">
            <v>322122</v>
          </cell>
          <cell r="H1073" t="str">
            <v>GEN3</v>
          </cell>
          <cell r="I1073">
            <v>14</v>
          </cell>
          <cell r="J1073">
            <v>4.6500000000000004</v>
          </cell>
          <cell r="K1073">
            <v>4.7</v>
          </cell>
          <cell r="M1073" t="str">
            <v>ST</v>
          </cell>
          <cell r="N1073" t="str">
            <v>BLQ</v>
          </cell>
          <cell r="P1073">
            <v>6</v>
          </cell>
          <cell r="Q1073">
            <v>1956</v>
          </cell>
          <cell r="R1073" t="str">
            <v>OS</v>
          </cell>
          <cell r="S1073">
            <v>0</v>
          </cell>
          <cell r="T1073" t="str">
            <v>Y</v>
          </cell>
        </row>
        <row r="1074">
          <cell r="A1074" t="str">
            <v>FL</v>
          </cell>
          <cell r="B1074" t="str">
            <v>Putnam</v>
          </cell>
          <cell r="C1074">
            <v>50128</v>
          </cell>
          <cell r="D1074" t="str">
            <v>Georgia Pacific Corp - Palatka</v>
          </cell>
          <cell r="E1074">
            <v>10611</v>
          </cell>
          <cell r="F1074" t="str">
            <v>Georgia Pacific Palatka Operations</v>
          </cell>
          <cell r="G1074">
            <v>322122</v>
          </cell>
          <cell r="H1074" t="str">
            <v>GEN4</v>
          </cell>
          <cell r="I1074">
            <v>47.8</v>
          </cell>
          <cell r="J1074">
            <v>44.64</v>
          </cell>
          <cell r="K1074">
            <v>45.12</v>
          </cell>
          <cell r="M1074" t="str">
            <v>ST</v>
          </cell>
          <cell r="N1074" t="str">
            <v>BLQ</v>
          </cell>
          <cell r="P1074">
            <v>6</v>
          </cell>
          <cell r="Q1074">
            <v>1965</v>
          </cell>
          <cell r="R1074" t="str">
            <v>OP</v>
          </cell>
          <cell r="S1074">
            <v>0</v>
          </cell>
          <cell r="T1074" t="str">
            <v>Y</v>
          </cell>
        </row>
        <row r="1075">
          <cell r="A1075" t="str">
            <v>FL</v>
          </cell>
          <cell r="B1075" t="str">
            <v>Putnam</v>
          </cell>
          <cell r="C1075">
            <v>50128</v>
          </cell>
          <cell r="D1075" t="str">
            <v>Georgia Pacific Corp - Palatka</v>
          </cell>
          <cell r="E1075">
            <v>10611</v>
          </cell>
          <cell r="F1075" t="str">
            <v>Georgia Pacific Palatka Operations</v>
          </cell>
          <cell r="G1075">
            <v>322122</v>
          </cell>
          <cell r="H1075" t="str">
            <v>GEN8</v>
          </cell>
          <cell r="I1075">
            <v>32</v>
          </cell>
          <cell r="J1075">
            <v>25.11</v>
          </cell>
          <cell r="K1075">
            <v>25.38</v>
          </cell>
          <cell r="M1075" t="str">
            <v>ST</v>
          </cell>
          <cell r="N1075" t="str">
            <v>BLQ</v>
          </cell>
          <cell r="P1075">
            <v>5</v>
          </cell>
          <cell r="Q1075">
            <v>1993</v>
          </cell>
          <cell r="R1075" t="str">
            <v>OP</v>
          </cell>
          <cell r="S1075">
            <v>0</v>
          </cell>
          <cell r="T1075" t="str">
            <v>Y</v>
          </cell>
        </row>
        <row r="1076">
          <cell r="A1076" t="str">
            <v>GA</v>
          </cell>
          <cell r="B1076" t="str">
            <v>Early</v>
          </cell>
          <cell r="C1076">
            <v>7172</v>
          </cell>
          <cell r="D1076" t="str">
            <v>Georgia Pacific Corp</v>
          </cell>
          <cell r="E1076">
            <v>54101</v>
          </cell>
          <cell r="F1076" t="str">
            <v>Georgia Pacific Cedar Springs</v>
          </cell>
          <cell r="G1076">
            <v>32213</v>
          </cell>
          <cell r="H1076" t="str">
            <v>GEN1</v>
          </cell>
          <cell r="I1076">
            <v>50</v>
          </cell>
          <cell r="J1076">
            <v>45</v>
          </cell>
          <cell r="K1076">
            <v>50</v>
          </cell>
          <cell r="M1076" t="str">
            <v>ST</v>
          </cell>
          <cell r="N1076" t="str">
            <v>BLQ</v>
          </cell>
          <cell r="O1076" t="str">
            <v>BIT</v>
          </cell>
          <cell r="P1076">
            <v>10</v>
          </cell>
          <cell r="Q1076">
            <v>1963</v>
          </cell>
          <cell r="R1076" t="str">
            <v>OP</v>
          </cell>
          <cell r="T1076" t="str">
            <v>Y</v>
          </cell>
        </row>
        <row r="1077">
          <cell r="A1077" t="str">
            <v>GA</v>
          </cell>
          <cell r="B1077" t="str">
            <v>Early</v>
          </cell>
          <cell r="C1077">
            <v>7172</v>
          </cell>
          <cell r="D1077" t="str">
            <v>Georgia Pacific Corp</v>
          </cell>
          <cell r="E1077">
            <v>54101</v>
          </cell>
          <cell r="F1077" t="str">
            <v>Georgia Pacific Cedar Springs</v>
          </cell>
          <cell r="G1077">
            <v>32213</v>
          </cell>
          <cell r="H1077" t="str">
            <v>GEN2</v>
          </cell>
          <cell r="I1077">
            <v>51.2</v>
          </cell>
          <cell r="J1077">
            <v>45</v>
          </cell>
          <cell r="K1077">
            <v>50</v>
          </cell>
          <cell r="M1077" t="str">
            <v>ST</v>
          </cell>
          <cell r="N1077" t="str">
            <v>BLQ</v>
          </cell>
          <cell r="O1077" t="str">
            <v>BIT</v>
          </cell>
          <cell r="P1077">
            <v>8</v>
          </cell>
          <cell r="Q1077">
            <v>1965</v>
          </cell>
          <cell r="R1077" t="str">
            <v>OP</v>
          </cell>
          <cell r="T1077" t="str">
            <v>Y</v>
          </cell>
        </row>
        <row r="1078">
          <cell r="A1078" t="str">
            <v>GA</v>
          </cell>
          <cell r="B1078" t="str">
            <v>Wayne</v>
          </cell>
          <cell r="C1078">
            <v>15726</v>
          </cell>
          <cell r="D1078" t="str">
            <v>Plummer Forest Products Inc</v>
          </cell>
          <cell r="E1078">
            <v>10560</v>
          </cell>
          <cell r="F1078" t="str">
            <v>Rayonier Jesup Mill</v>
          </cell>
          <cell r="G1078">
            <v>322</v>
          </cell>
          <cell r="H1078" t="str">
            <v>GEN5</v>
          </cell>
          <cell r="I1078">
            <v>30</v>
          </cell>
          <cell r="J1078">
            <v>27.9</v>
          </cell>
          <cell r="K1078">
            <v>28.2</v>
          </cell>
          <cell r="M1078" t="str">
            <v>ST</v>
          </cell>
          <cell r="N1078" t="str">
            <v>BLQ</v>
          </cell>
          <cell r="O1078" t="str">
            <v>RFO</v>
          </cell>
          <cell r="P1078">
            <v>6</v>
          </cell>
          <cell r="Q1078">
            <v>1971</v>
          </cell>
          <cell r="R1078" t="str">
            <v>OP</v>
          </cell>
          <cell r="T1078" t="str">
            <v>Y</v>
          </cell>
        </row>
        <row r="1079">
          <cell r="A1079" t="str">
            <v>GA</v>
          </cell>
          <cell r="B1079" t="str">
            <v>Wayne</v>
          </cell>
          <cell r="C1079">
            <v>15726</v>
          </cell>
          <cell r="D1079" t="str">
            <v>Plummer Forest Products Inc</v>
          </cell>
          <cell r="E1079">
            <v>10560</v>
          </cell>
          <cell r="F1079" t="str">
            <v>Rayonier Jesup Mill</v>
          </cell>
          <cell r="G1079">
            <v>322</v>
          </cell>
          <cell r="H1079" t="str">
            <v>GEN6</v>
          </cell>
          <cell r="I1079">
            <v>27</v>
          </cell>
          <cell r="J1079">
            <v>25.11</v>
          </cell>
          <cell r="K1079">
            <v>25.38</v>
          </cell>
          <cell r="M1079" t="str">
            <v>ST</v>
          </cell>
          <cell r="N1079" t="str">
            <v>BLQ</v>
          </cell>
          <cell r="O1079" t="str">
            <v>RFO</v>
          </cell>
          <cell r="P1079">
            <v>6</v>
          </cell>
          <cell r="Q1079">
            <v>1982</v>
          </cell>
          <cell r="R1079" t="str">
            <v>OP</v>
          </cell>
          <cell r="T1079" t="str">
            <v>Y</v>
          </cell>
        </row>
        <row r="1080">
          <cell r="A1080" t="str">
            <v>GA</v>
          </cell>
          <cell r="B1080" t="str">
            <v>Bibb</v>
          </cell>
          <cell r="C1080">
            <v>16024</v>
          </cell>
          <cell r="D1080" t="str">
            <v>Riverwood Intl USA Inc</v>
          </cell>
          <cell r="E1080">
            <v>54464</v>
          </cell>
          <cell r="F1080" t="str">
            <v>Riverwood International Macon Mill</v>
          </cell>
          <cell r="G1080">
            <v>322</v>
          </cell>
          <cell r="H1080" t="str">
            <v>0001</v>
          </cell>
          <cell r="I1080">
            <v>7.5</v>
          </cell>
          <cell r="J1080">
            <v>6.98</v>
          </cell>
          <cell r="K1080">
            <v>7.05</v>
          </cell>
          <cell r="M1080" t="str">
            <v>ST</v>
          </cell>
          <cell r="N1080" t="str">
            <v>BLQ</v>
          </cell>
          <cell r="O1080" t="str">
            <v>WDS</v>
          </cell>
          <cell r="P1080">
            <v>6</v>
          </cell>
          <cell r="Q1080">
            <v>1948</v>
          </cell>
          <cell r="R1080" t="str">
            <v>OP</v>
          </cell>
          <cell r="T1080" t="str">
            <v>Y</v>
          </cell>
        </row>
        <row r="1081">
          <cell r="A1081" t="str">
            <v>GA</v>
          </cell>
          <cell r="B1081" t="str">
            <v>Bibb</v>
          </cell>
          <cell r="C1081">
            <v>16024</v>
          </cell>
          <cell r="D1081" t="str">
            <v>Riverwood Intl USA Inc</v>
          </cell>
          <cell r="E1081">
            <v>54464</v>
          </cell>
          <cell r="F1081" t="str">
            <v>Riverwood International Macon Mill</v>
          </cell>
          <cell r="G1081">
            <v>322</v>
          </cell>
          <cell r="H1081" t="str">
            <v>0002</v>
          </cell>
          <cell r="I1081">
            <v>5</v>
          </cell>
          <cell r="J1081">
            <v>4.6500000000000004</v>
          </cell>
          <cell r="K1081">
            <v>4.7</v>
          </cell>
          <cell r="M1081" t="str">
            <v>ST</v>
          </cell>
          <cell r="N1081" t="str">
            <v>BLQ</v>
          </cell>
          <cell r="O1081" t="str">
            <v>WDS</v>
          </cell>
          <cell r="P1081">
            <v>6</v>
          </cell>
          <cell r="Q1081">
            <v>1948</v>
          </cell>
          <cell r="R1081" t="str">
            <v>OP</v>
          </cell>
          <cell r="T1081" t="str">
            <v>Y</v>
          </cell>
        </row>
        <row r="1082">
          <cell r="A1082" t="str">
            <v>GA</v>
          </cell>
          <cell r="B1082" t="str">
            <v>Bibb</v>
          </cell>
          <cell r="C1082">
            <v>16024</v>
          </cell>
          <cell r="D1082" t="str">
            <v>Riverwood Intl USA Inc</v>
          </cell>
          <cell r="E1082">
            <v>54464</v>
          </cell>
          <cell r="F1082" t="str">
            <v>Riverwood International Macon Mill</v>
          </cell>
          <cell r="G1082">
            <v>322</v>
          </cell>
          <cell r="H1082" t="str">
            <v>0003</v>
          </cell>
          <cell r="I1082">
            <v>5</v>
          </cell>
          <cell r="J1082">
            <v>4.6500000000000004</v>
          </cell>
          <cell r="K1082">
            <v>4.7</v>
          </cell>
          <cell r="M1082" t="str">
            <v>ST</v>
          </cell>
          <cell r="N1082" t="str">
            <v>BLQ</v>
          </cell>
          <cell r="O1082" t="str">
            <v>WDS</v>
          </cell>
          <cell r="P1082">
            <v>6</v>
          </cell>
          <cell r="Q1082">
            <v>1948</v>
          </cell>
          <cell r="R1082" t="str">
            <v>OP</v>
          </cell>
          <cell r="T1082" t="str">
            <v>Y</v>
          </cell>
        </row>
        <row r="1083">
          <cell r="A1083" t="str">
            <v>GA</v>
          </cell>
          <cell r="B1083" t="str">
            <v>Bibb</v>
          </cell>
          <cell r="C1083">
            <v>16024</v>
          </cell>
          <cell r="D1083" t="str">
            <v>Riverwood Intl USA Inc</v>
          </cell>
          <cell r="E1083">
            <v>54464</v>
          </cell>
          <cell r="F1083" t="str">
            <v>Riverwood International Macon Mill</v>
          </cell>
          <cell r="G1083">
            <v>322</v>
          </cell>
          <cell r="H1083" t="str">
            <v>0004</v>
          </cell>
          <cell r="I1083">
            <v>15.9</v>
          </cell>
          <cell r="J1083">
            <v>14.79</v>
          </cell>
          <cell r="K1083">
            <v>14.95</v>
          </cell>
          <cell r="M1083" t="str">
            <v>ST</v>
          </cell>
          <cell r="N1083" t="str">
            <v>BLQ</v>
          </cell>
          <cell r="O1083" t="str">
            <v>WDS</v>
          </cell>
          <cell r="P1083">
            <v>6</v>
          </cell>
          <cell r="Q1083">
            <v>1981</v>
          </cell>
          <cell r="R1083" t="str">
            <v>OP</v>
          </cell>
          <cell r="T1083" t="str">
            <v>Y</v>
          </cell>
        </row>
        <row r="1084">
          <cell r="A1084" t="str">
            <v>GA</v>
          </cell>
          <cell r="B1084" t="str">
            <v>Chatham</v>
          </cell>
          <cell r="C1084">
            <v>20505</v>
          </cell>
          <cell r="D1084" t="str">
            <v>Weyerhaeuser Co</v>
          </cell>
          <cell r="E1084">
            <v>50804</v>
          </cell>
          <cell r="F1084" t="str">
            <v>Port Wentworth Mill</v>
          </cell>
          <cell r="G1084">
            <v>322</v>
          </cell>
          <cell r="H1084" t="str">
            <v>GEN4</v>
          </cell>
          <cell r="I1084">
            <v>47.3</v>
          </cell>
          <cell r="J1084">
            <v>43.2</v>
          </cell>
          <cell r="K1084">
            <v>43.2</v>
          </cell>
          <cell r="M1084" t="str">
            <v>ST</v>
          </cell>
          <cell r="N1084" t="str">
            <v>BLQ</v>
          </cell>
          <cell r="O1084" t="str">
            <v>WDS</v>
          </cell>
          <cell r="P1084">
            <v>8</v>
          </cell>
          <cell r="Q1084">
            <v>1991</v>
          </cell>
          <cell r="R1084" t="str">
            <v>OP</v>
          </cell>
          <cell r="T1084" t="str">
            <v>Y</v>
          </cell>
        </row>
        <row r="1085">
          <cell r="A1085" t="str">
            <v>GA</v>
          </cell>
          <cell r="B1085" t="str">
            <v>Chatham</v>
          </cell>
          <cell r="C1085">
            <v>20505</v>
          </cell>
          <cell r="D1085" t="str">
            <v>Weyerhaeuser Co</v>
          </cell>
          <cell r="E1085">
            <v>50804</v>
          </cell>
          <cell r="F1085" t="str">
            <v>Port Wentworth Mill</v>
          </cell>
          <cell r="G1085">
            <v>322</v>
          </cell>
          <cell r="H1085" t="str">
            <v>GEN5</v>
          </cell>
          <cell r="I1085">
            <v>25</v>
          </cell>
          <cell r="J1085">
            <v>21.1</v>
          </cell>
          <cell r="K1085">
            <v>21.1</v>
          </cell>
          <cell r="M1085" t="str">
            <v>ST</v>
          </cell>
          <cell r="N1085" t="str">
            <v>BLQ</v>
          </cell>
          <cell r="O1085" t="str">
            <v>WDS</v>
          </cell>
          <cell r="P1085">
            <v>1</v>
          </cell>
          <cell r="Q1085">
            <v>2004</v>
          </cell>
          <cell r="R1085" t="str">
            <v>OP</v>
          </cell>
          <cell r="T1085" t="str">
            <v>Y</v>
          </cell>
        </row>
        <row r="1086">
          <cell r="A1086" t="str">
            <v>GA</v>
          </cell>
          <cell r="B1086" t="str">
            <v>Macon</v>
          </cell>
          <cell r="C1086">
            <v>20542</v>
          </cell>
          <cell r="D1086" t="str">
            <v>Weyerhaeuser Co</v>
          </cell>
          <cell r="E1086">
            <v>50465</v>
          </cell>
          <cell r="F1086" t="str">
            <v>Flint River Operations</v>
          </cell>
          <cell r="G1086">
            <v>322</v>
          </cell>
          <cell r="H1086" t="str">
            <v>GEN1</v>
          </cell>
          <cell r="I1086">
            <v>42</v>
          </cell>
          <cell r="J1086">
            <v>42</v>
          </cell>
          <cell r="K1086">
            <v>42</v>
          </cell>
          <cell r="M1086" t="str">
            <v>ST</v>
          </cell>
          <cell r="N1086" t="str">
            <v>BLQ</v>
          </cell>
          <cell r="O1086" t="str">
            <v>WDS</v>
          </cell>
          <cell r="P1086">
            <v>12</v>
          </cell>
          <cell r="Q1086">
            <v>1980</v>
          </cell>
          <cell r="R1086" t="str">
            <v>OP</v>
          </cell>
          <cell r="S1086">
            <v>0</v>
          </cell>
          <cell r="T1086" t="str">
            <v>Y</v>
          </cell>
        </row>
        <row r="1087">
          <cell r="A1087" t="str">
            <v>GA</v>
          </cell>
          <cell r="B1087" t="str">
            <v>Floyd</v>
          </cell>
          <cell r="C1087">
            <v>23632</v>
          </cell>
          <cell r="D1087" t="str">
            <v>Inland Paperboard &amp; Package Inc</v>
          </cell>
          <cell r="E1087">
            <v>10426</v>
          </cell>
          <cell r="F1087" t="str">
            <v>Inland Paperboard Packaging Rome</v>
          </cell>
          <cell r="G1087">
            <v>32213</v>
          </cell>
          <cell r="H1087" t="str">
            <v>GEN2</v>
          </cell>
          <cell r="I1087">
            <v>5</v>
          </cell>
          <cell r="J1087">
            <v>5</v>
          </cell>
          <cell r="K1087">
            <v>5</v>
          </cell>
          <cell r="M1087" t="str">
            <v>ST</v>
          </cell>
          <cell r="N1087" t="str">
            <v>BLQ</v>
          </cell>
          <cell r="O1087" t="str">
            <v>WDS</v>
          </cell>
          <cell r="P1087">
            <v>10</v>
          </cell>
          <cell r="Q1087">
            <v>1954</v>
          </cell>
          <cell r="R1087" t="str">
            <v>OP</v>
          </cell>
          <cell r="S1087">
            <v>0</v>
          </cell>
          <cell r="T1087" t="str">
            <v>Y</v>
          </cell>
        </row>
        <row r="1088">
          <cell r="A1088" t="str">
            <v>GA</v>
          </cell>
          <cell r="B1088" t="str">
            <v>Floyd</v>
          </cell>
          <cell r="C1088">
            <v>23632</v>
          </cell>
          <cell r="D1088" t="str">
            <v>Inland Paperboard &amp; Package Inc</v>
          </cell>
          <cell r="E1088">
            <v>10426</v>
          </cell>
          <cell r="F1088" t="str">
            <v>Inland Paperboard Packaging Rome</v>
          </cell>
          <cell r="G1088">
            <v>32213</v>
          </cell>
          <cell r="H1088" t="str">
            <v>GEN3</v>
          </cell>
          <cell r="I1088">
            <v>5</v>
          </cell>
          <cell r="J1088">
            <v>5</v>
          </cell>
          <cell r="K1088">
            <v>5</v>
          </cell>
          <cell r="M1088" t="str">
            <v>ST</v>
          </cell>
          <cell r="N1088" t="str">
            <v>BLQ</v>
          </cell>
          <cell r="O1088" t="str">
            <v>BIT</v>
          </cell>
          <cell r="P1088">
            <v>10</v>
          </cell>
          <cell r="Q1088">
            <v>1954</v>
          </cell>
          <cell r="R1088" t="str">
            <v>OP</v>
          </cell>
          <cell r="S1088">
            <v>0</v>
          </cell>
          <cell r="T1088" t="str">
            <v>Y</v>
          </cell>
        </row>
        <row r="1089">
          <cell r="A1089" t="str">
            <v>GA</v>
          </cell>
          <cell r="B1089" t="str">
            <v>Floyd</v>
          </cell>
          <cell r="C1089">
            <v>23632</v>
          </cell>
          <cell r="D1089" t="str">
            <v>Inland Paperboard &amp; Package Inc</v>
          </cell>
          <cell r="E1089">
            <v>10426</v>
          </cell>
          <cell r="F1089" t="str">
            <v>Inland Paperboard Packaging Rome</v>
          </cell>
          <cell r="G1089">
            <v>32213</v>
          </cell>
          <cell r="H1089" t="str">
            <v>GEN4</v>
          </cell>
          <cell r="I1089">
            <v>22</v>
          </cell>
          <cell r="J1089">
            <v>20</v>
          </cell>
          <cell r="K1089">
            <v>20</v>
          </cell>
          <cell r="M1089" t="str">
            <v>ST</v>
          </cell>
          <cell r="N1089" t="str">
            <v>BLQ</v>
          </cell>
          <cell r="O1089" t="str">
            <v>BIT</v>
          </cell>
          <cell r="P1089">
            <v>4</v>
          </cell>
          <cell r="Q1089">
            <v>1961</v>
          </cell>
          <cell r="R1089" t="str">
            <v>OS</v>
          </cell>
          <cell r="S1089">
            <v>0</v>
          </cell>
          <cell r="T1089" t="str">
            <v>Y</v>
          </cell>
        </row>
        <row r="1090">
          <cell r="A1090" t="str">
            <v>GA</v>
          </cell>
          <cell r="B1090" t="str">
            <v>Floyd</v>
          </cell>
          <cell r="C1090">
            <v>23632</v>
          </cell>
          <cell r="D1090" t="str">
            <v>Inland Paperboard &amp; Package Inc</v>
          </cell>
          <cell r="E1090">
            <v>10426</v>
          </cell>
          <cell r="F1090" t="str">
            <v>Inland Paperboard Packaging Rome</v>
          </cell>
          <cell r="G1090">
            <v>32213</v>
          </cell>
          <cell r="H1090" t="str">
            <v>GEN5</v>
          </cell>
          <cell r="I1090">
            <v>38.4</v>
          </cell>
          <cell r="J1090">
            <v>31</v>
          </cell>
          <cell r="K1090">
            <v>30</v>
          </cell>
          <cell r="M1090" t="str">
            <v>ST</v>
          </cell>
          <cell r="N1090" t="str">
            <v>BLQ</v>
          </cell>
          <cell r="O1090" t="str">
            <v>BIT</v>
          </cell>
          <cell r="P1090">
            <v>4</v>
          </cell>
          <cell r="Q1090">
            <v>1989</v>
          </cell>
          <cell r="R1090" t="str">
            <v>OP</v>
          </cell>
          <cell r="S1090">
            <v>0</v>
          </cell>
          <cell r="T1090" t="str">
            <v>Y</v>
          </cell>
        </row>
        <row r="1091">
          <cell r="A1091" t="str">
            <v>GA</v>
          </cell>
          <cell r="B1091" t="str">
            <v>Glynn</v>
          </cell>
          <cell r="C1091">
            <v>50003</v>
          </cell>
          <cell r="D1091" t="str">
            <v>Brunswick Cellulose Inc</v>
          </cell>
          <cell r="E1091">
            <v>10605</v>
          </cell>
          <cell r="F1091" t="str">
            <v>Brunswick Cellulose</v>
          </cell>
          <cell r="G1091">
            <v>322122</v>
          </cell>
          <cell r="H1091" t="str">
            <v>GEN3</v>
          </cell>
          <cell r="I1091">
            <v>9.1999999999999993</v>
          </cell>
          <cell r="J1091">
            <v>9.1999999999999993</v>
          </cell>
          <cell r="K1091">
            <v>9.1999999999999993</v>
          </cell>
          <cell r="M1091" t="str">
            <v>ST</v>
          </cell>
          <cell r="N1091" t="str">
            <v>BLQ</v>
          </cell>
          <cell r="O1091" t="str">
            <v>WDS</v>
          </cell>
          <cell r="P1091">
            <v>6</v>
          </cell>
          <cell r="Q1091">
            <v>1954</v>
          </cell>
          <cell r="R1091" t="str">
            <v>OP</v>
          </cell>
          <cell r="T1091" t="str">
            <v>Y</v>
          </cell>
        </row>
        <row r="1092">
          <cell r="A1092" t="str">
            <v>GA</v>
          </cell>
          <cell r="B1092" t="str">
            <v>Glynn</v>
          </cell>
          <cell r="C1092">
            <v>50003</v>
          </cell>
          <cell r="D1092" t="str">
            <v>Brunswick Cellulose Inc</v>
          </cell>
          <cell r="E1092">
            <v>10605</v>
          </cell>
          <cell r="F1092" t="str">
            <v>Brunswick Cellulose</v>
          </cell>
          <cell r="G1092">
            <v>322122</v>
          </cell>
          <cell r="H1092" t="str">
            <v>GEN4</v>
          </cell>
          <cell r="I1092">
            <v>50</v>
          </cell>
          <cell r="J1092">
            <v>50</v>
          </cell>
          <cell r="K1092">
            <v>50</v>
          </cell>
          <cell r="M1092" t="str">
            <v>ST</v>
          </cell>
          <cell r="N1092" t="str">
            <v>BLQ</v>
          </cell>
          <cell r="O1092" t="str">
            <v>WDS</v>
          </cell>
          <cell r="P1092">
            <v>8</v>
          </cell>
          <cell r="Q1092">
            <v>1960</v>
          </cell>
          <cell r="R1092" t="str">
            <v>OP</v>
          </cell>
          <cell r="T1092" t="str">
            <v>Y</v>
          </cell>
        </row>
        <row r="1093">
          <cell r="A1093" t="str">
            <v>GA</v>
          </cell>
          <cell r="B1093" t="str">
            <v>Glynn</v>
          </cell>
          <cell r="C1093">
            <v>50003</v>
          </cell>
          <cell r="D1093" t="str">
            <v>Brunswick Cellulose Inc</v>
          </cell>
          <cell r="E1093">
            <v>10605</v>
          </cell>
          <cell r="F1093" t="str">
            <v>Brunswick Cellulose</v>
          </cell>
          <cell r="G1093">
            <v>322122</v>
          </cell>
          <cell r="H1093" t="str">
            <v>GEN5</v>
          </cell>
          <cell r="I1093">
            <v>13</v>
          </cell>
          <cell r="J1093">
            <v>13</v>
          </cell>
          <cell r="K1093">
            <v>13</v>
          </cell>
          <cell r="M1093" t="str">
            <v>ST</v>
          </cell>
          <cell r="N1093" t="str">
            <v>BLQ</v>
          </cell>
          <cell r="O1093" t="str">
            <v>WDS</v>
          </cell>
          <cell r="P1093">
            <v>10</v>
          </cell>
          <cell r="Q1093">
            <v>1996</v>
          </cell>
          <cell r="R1093" t="str">
            <v>OP</v>
          </cell>
          <cell r="T1093" t="str">
            <v>Y</v>
          </cell>
        </row>
        <row r="1094">
          <cell r="A1094" t="str">
            <v>ID</v>
          </cell>
          <cell r="B1094" t="str">
            <v>Nez Perce</v>
          </cell>
          <cell r="C1094">
            <v>15262</v>
          </cell>
          <cell r="D1094" t="str">
            <v>Potlatch Corp</v>
          </cell>
          <cell r="E1094">
            <v>50637</v>
          </cell>
          <cell r="F1094" t="str">
            <v>Potlatch Idaho Pulp Paper</v>
          </cell>
          <cell r="G1094">
            <v>32213</v>
          </cell>
          <cell r="H1094" t="str">
            <v>GEN1</v>
          </cell>
          <cell r="I1094">
            <v>10</v>
          </cell>
          <cell r="J1094">
            <v>1</v>
          </cell>
          <cell r="K1094">
            <v>9.4</v>
          </cell>
          <cell r="M1094" t="str">
            <v>ST</v>
          </cell>
          <cell r="N1094" t="str">
            <v>BLQ</v>
          </cell>
          <cell r="O1094" t="str">
            <v>NG</v>
          </cell>
          <cell r="P1094">
            <v>1</v>
          </cell>
          <cell r="Q1094">
            <v>1950</v>
          </cell>
          <cell r="R1094" t="str">
            <v>SB</v>
          </cell>
          <cell r="T1094" t="str">
            <v>Y</v>
          </cell>
        </row>
        <row r="1095">
          <cell r="A1095" t="str">
            <v>ID</v>
          </cell>
          <cell r="B1095" t="str">
            <v>Nez Perce</v>
          </cell>
          <cell r="C1095">
            <v>15262</v>
          </cell>
          <cell r="D1095" t="str">
            <v>Potlatch Corp</v>
          </cell>
          <cell r="E1095">
            <v>50637</v>
          </cell>
          <cell r="F1095" t="str">
            <v>Potlatch Idaho Pulp Paper</v>
          </cell>
          <cell r="G1095">
            <v>32213</v>
          </cell>
          <cell r="H1095" t="str">
            <v>GEN2</v>
          </cell>
          <cell r="I1095">
            <v>10</v>
          </cell>
          <cell r="J1095">
            <v>3.3</v>
          </cell>
          <cell r="K1095">
            <v>9.4</v>
          </cell>
          <cell r="M1095" t="str">
            <v>ST</v>
          </cell>
          <cell r="N1095" t="str">
            <v>BLQ</v>
          </cell>
          <cell r="O1095" t="str">
            <v>NG</v>
          </cell>
          <cell r="P1095">
            <v>11</v>
          </cell>
          <cell r="Q1095">
            <v>1977</v>
          </cell>
          <cell r="R1095" t="str">
            <v>SB</v>
          </cell>
          <cell r="T1095" t="str">
            <v>Y</v>
          </cell>
        </row>
        <row r="1096">
          <cell r="A1096" t="str">
            <v>ID</v>
          </cell>
          <cell r="B1096" t="str">
            <v>Nez Perce</v>
          </cell>
          <cell r="C1096">
            <v>15262</v>
          </cell>
          <cell r="D1096" t="str">
            <v>Potlatch Corp</v>
          </cell>
          <cell r="E1096">
            <v>50637</v>
          </cell>
          <cell r="F1096" t="str">
            <v>Potlatch Idaho Pulp Paper</v>
          </cell>
          <cell r="G1096">
            <v>32213</v>
          </cell>
          <cell r="H1096" t="str">
            <v>GEN3</v>
          </cell>
          <cell r="I1096">
            <v>28.8</v>
          </cell>
          <cell r="J1096">
            <v>27.4</v>
          </cell>
          <cell r="K1096">
            <v>28.3</v>
          </cell>
          <cell r="M1096" t="str">
            <v>ST</v>
          </cell>
          <cell r="N1096" t="str">
            <v>BLQ</v>
          </cell>
          <cell r="O1096" t="str">
            <v>WDS</v>
          </cell>
          <cell r="P1096">
            <v>7</v>
          </cell>
          <cell r="Q1096">
            <v>1981</v>
          </cell>
          <cell r="R1096" t="str">
            <v>OP</v>
          </cell>
          <cell r="T1096" t="str">
            <v>Y</v>
          </cell>
        </row>
        <row r="1097">
          <cell r="A1097" t="str">
            <v>ID</v>
          </cell>
          <cell r="B1097" t="str">
            <v>Nez Perce</v>
          </cell>
          <cell r="C1097">
            <v>15262</v>
          </cell>
          <cell r="D1097" t="str">
            <v>Potlatch Corp</v>
          </cell>
          <cell r="E1097">
            <v>50637</v>
          </cell>
          <cell r="F1097" t="str">
            <v>Potlatch Idaho Pulp Paper</v>
          </cell>
          <cell r="G1097">
            <v>32213</v>
          </cell>
          <cell r="H1097" t="str">
            <v>GEN4</v>
          </cell>
          <cell r="I1097">
            <v>65</v>
          </cell>
          <cell r="J1097">
            <v>34.4</v>
          </cell>
          <cell r="K1097">
            <v>38.799999999999997</v>
          </cell>
          <cell r="M1097" t="str">
            <v>ST</v>
          </cell>
          <cell r="N1097" t="str">
            <v>BLQ</v>
          </cell>
          <cell r="O1097" t="str">
            <v>WDS</v>
          </cell>
          <cell r="P1097">
            <v>2</v>
          </cell>
          <cell r="Q1097">
            <v>1991</v>
          </cell>
          <cell r="R1097" t="str">
            <v>OP</v>
          </cell>
          <cell r="T1097" t="str">
            <v>Y</v>
          </cell>
        </row>
        <row r="1098">
          <cell r="A1098" t="str">
            <v>KY</v>
          </cell>
          <cell r="B1098" t="str">
            <v>Hancock</v>
          </cell>
          <cell r="C1098">
            <v>20536</v>
          </cell>
          <cell r="D1098" t="str">
            <v>Weyerhaeuser Co</v>
          </cell>
          <cell r="E1098">
            <v>55429</v>
          </cell>
          <cell r="F1098" t="str">
            <v>Weyerhaeuser Kentucky Mills</v>
          </cell>
          <cell r="G1098">
            <v>322</v>
          </cell>
          <cell r="H1098" t="str">
            <v>01</v>
          </cell>
          <cell r="I1098">
            <v>88</v>
          </cell>
          <cell r="J1098">
            <v>40</v>
          </cell>
          <cell r="K1098">
            <v>47</v>
          </cell>
          <cell r="M1098" t="str">
            <v>ST</v>
          </cell>
          <cell r="N1098" t="str">
            <v>BLQ</v>
          </cell>
          <cell r="O1098" t="str">
            <v>WDS</v>
          </cell>
          <cell r="P1098">
            <v>6</v>
          </cell>
          <cell r="Q1098">
            <v>2001</v>
          </cell>
          <cell r="R1098" t="str">
            <v>OP</v>
          </cell>
          <cell r="T1098" t="str">
            <v>Y</v>
          </cell>
        </row>
        <row r="1099">
          <cell r="A1099" t="str">
            <v>LA</v>
          </cell>
          <cell r="B1099" t="str">
            <v>Beauregard</v>
          </cell>
          <cell r="C1099">
            <v>1924</v>
          </cell>
          <cell r="D1099" t="str">
            <v>Boise Packaging &amp; Newsprint LLC</v>
          </cell>
          <cell r="E1099">
            <v>10488</v>
          </cell>
          <cell r="F1099" t="str">
            <v>DeRidder Mill</v>
          </cell>
          <cell r="G1099">
            <v>322122</v>
          </cell>
          <cell r="H1099" t="str">
            <v>TG</v>
          </cell>
          <cell r="I1099">
            <v>61.5</v>
          </cell>
          <cell r="J1099">
            <v>61.5</v>
          </cell>
          <cell r="K1099">
            <v>61.5</v>
          </cell>
          <cell r="M1099" t="str">
            <v>ST</v>
          </cell>
          <cell r="N1099" t="str">
            <v>BLQ</v>
          </cell>
          <cell r="O1099" t="str">
            <v>WDS</v>
          </cell>
          <cell r="P1099">
            <v>10</v>
          </cell>
          <cell r="Q1099">
            <v>1969</v>
          </cell>
          <cell r="R1099" t="str">
            <v>OP</v>
          </cell>
          <cell r="S1099">
            <v>0</v>
          </cell>
          <cell r="T1099" t="str">
            <v>Y</v>
          </cell>
        </row>
        <row r="1100">
          <cell r="A1100" t="str">
            <v>LA</v>
          </cell>
          <cell r="B1100" t="str">
            <v>De Soto</v>
          </cell>
          <cell r="C1100">
            <v>9312</v>
          </cell>
          <cell r="D1100" t="str">
            <v>IPC-Mansfield Mill</v>
          </cell>
          <cell r="E1100">
            <v>54091</v>
          </cell>
          <cell r="F1100" t="str">
            <v>Mansfield Mill</v>
          </cell>
          <cell r="G1100">
            <v>32213</v>
          </cell>
          <cell r="H1100" t="str">
            <v>GEN1</v>
          </cell>
          <cell r="I1100">
            <v>40</v>
          </cell>
          <cell r="J1100">
            <v>25.93</v>
          </cell>
          <cell r="K1100">
            <v>22.64</v>
          </cell>
          <cell r="M1100" t="str">
            <v>ST</v>
          </cell>
          <cell r="N1100" t="str">
            <v>BLQ</v>
          </cell>
          <cell r="O1100" t="str">
            <v>WDS</v>
          </cell>
          <cell r="P1100">
            <v>10</v>
          </cell>
          <cell r="Q1100">
            <v>1981</v>
          </cell>
          <cell r="R1100" t="str">
            <v>OP</v>
          </cell>
          <cell r="S1100">
            <v>0</v>
          </cell>
          <cell r="T1100" t="str">
            <v>Y</v>
          </cell>
        </row>
        <row r="1101">
          <cell r="A1101" t="str">
            <v>LA</v>
          </cell>
          <cell r="B1101" t="str">
            <v>De Soto</v>
          </cell>
          <cell r="C1101">
            <v>9312</v>
          </cell>
          <cell r="D1101" t="str">
            <v>IPC-Mansfield Mill</v>
          </cell>
          <cell r="E1101">
            <v>54091</v>
          </cell>
          <cell r="F1101" t="str">
            <v>Mansfield Mill</v>
          </cell>
          <cell r="G1101">
            <v>32213</v>
          </cell>
          <cell r="H1101" t="str">
            <v>GEN2</v>
          </cell>
          <cell r="I1101">
            <v>40</v>
          </cell>
          <cell r="J1101">
            <v>30.61</v>
          </cell>
          <cell r="K1101">
            <v>30.8</v>
          </cell>
          <cell r="M1101" t="str">
            <v>ST</v>
          </cell>
          <cell r="N1101" t="str">
            <v>BLQ</v>
          </cell>
          <cell r="O1101" t="str">
            <v>WDS</v>
          </cell>
          <cell r="P1101">
            <v>12</v>
          </cell>
          <cell r="Q1101">
            <v>1981</v>
          </cell>
          <cell r="R1101" t="str">
            <v>OP</v>
          </cell>
          <cell r="S1101">
            <v>0</v>
          </cell>
          <cell r="T1101" t="str">
            <v>Y</v>
          </cell>
        </row>
        <row r="1102">
          <cell r="A1102" t="str">
            <v>LA</v>
          </cell>
          <cell r="B1102" t="str">
            <v>De Soto</v>
          </cell>
          <cell r="C1102">
            <v>9312</v>
          </cell>
          <cell r="D1102" t="str">
            <v>IPC-Mansfield Mill</v>
          </cell>
          <cell r="E1102">
            <v>54091</v>
          </cell>
          <cell r="F1102" t="str">
            <v>Mansfield Mill</v>
          </cell>
          <cell r="G1102">
            <v>32213</v>
          </cell>
          <cell r="H1102" t="str">
            <v>GEN3</v>
          </cell>
          <cell r="I1102">
            <v>30</v>
          </cell>
          <cell r="J1102">
            <v>28.17</v>
          </cell>
          <cell r="K1102">
            <v>27.27</v>
          </cell>
          <cell r="M1102" t="str">
            <v>ST</v>
          </cell>
          <cell r="N1102" t="str">
            <v>BLQ</v>
          </cell>
          <cell r="O1102" t="str">
            <v>WDS</v>
          </cell>
          <cell r="P1102">
            <v>12</v>
          </cell>
          <cell r="Q1102">
            <v>1981</v>
          </cell>
          <cell r="R1102" t="str">
            <v>OP</v>
          </cell>
          <cell r="S1102">
            <v>0</v>
          </cell>
          <cell r="T1102" t="str">
            <v>Y</v>
          </cell>
        </row>
        <row r="1103">
          <cell r="A1103" t="str">
            <v>LA</v>
          </cell>
          <cell r="B1103" t="str">
            <v>Morehouse</v>
          </cell>
          <cell r="C1103">
            <v>9356</v>
          </cell>
          <cell r="D1103" t="str">
            <v>International Paper Co</v>
          </cell>
          <cell r="E1103">
            <v>54090</v>
          </cell>
          <cell r="F1103" t="str">
            <v>International Paper Louisiana Mill</v>
          </cell>
          <cell r="G1103">
            <v>322122</v>
          </cell>
          <cell r="H1103" t="str">
            <v>GEN3</v>
          </cell>
          <cell r="I1103">
            <v>21.8</v>
          </cell>
          <cell r="J1103">
            <v>25</v>
          </cell>
          <cell r="K1103">
            <v>25</v>
          </cell>
          <cell r="M1103" t="str">
            <v>ST</v>
          </cell>
          <cell r="N1103" t="str">
            <v>BLQ</v>
          </cell>
          <cell r="O1103" t="str">
            <v>WDS</v>
          </cell>
          <cell r="P1103">
            <v>12</v>
          </cell>
          <cell r="Q1103">
            <v>1960</v>
          </cell>
          <cell r="R1103" t="str">
            <v>OP</v>
          </cell>
          <cell r="S1103">
            <v>0</v>
          </cell>
          <cell r="T1103" t="str">
            <v>Y</v>
          </cell>
        </row>
        <row r="1104">
          <cell r="A1104" t="str">
            <v>LA</v>
          </cell>
          <cell r="B1104" t="str">
            <v>Morehouse</v>
          </cell>
          <cell r="C1104">
            <v>9356</v>
          </cell>
          <cell r="D1104" t="str">
            <v>International Paper Co</v>
          </cell>
          <cell r="E1104">
            <v>54090</v>
          </cell>
          <cell r="F1104" t="str">
            <v>International Paper Louisiana Mill</v>
          </cell>
          <cell r="G1104">
            <v>322122</v>
          </cell>
          <cell r="H1104" t="str">
            <v>GEN4</v>
          </cell>
          <cell r="I1104">
            <v>37.5</v>
          </cell>
          <cell r="J1104">
            <v>37.5</v>
          </cell>
          <cell r="K1104">
            <v>37.5</v>
          </cell>
          <cell r="M1104" t="str">
            <v>ST</v>
          </cell>
          <cell r="N1104" t="str">
            <v>BLQ</v>
          </cell>
          <cell r="O1104" t="str">
            <v>WDS</v>
          </cell>
          <cell r="P1104">
            <v>11</v>
          </cell>
          <cell r="Q1104">
            <v>1967</v>
          </cell>
          <cell r="R1104" t="str">
            <v>OP</v>
          </cell>
          <cell r="S1104">
            <v>0</v>
          </cell>
          <cell r="T1104" t="str">
            <v>Y</v>
          </cell>
        </row>
        <row r="1105">
          <cell r="A1105" t="str">
            <v>LA</v>
          </cell>
          <cell r="B1105" t="str">
            <v>West Feliciana</v>
          </cell>
          <cell r="C1105">
            <v>18654</v>
          </cell>
          <cell r="D1105" t="str">
            <v>Tembec USA, LLC</v>
          </cell>
          <cell r="E1105">
            <v>10697</v>
          </cell>
          <cell r="F1105" t="str">
            <v>St Francisville Mill</v>
          </cell>
          <cell r="G1105">
            <v>322122</v>
          </cell>
          <cell r="H1105" t="str">
            <v>GEN2</v>
          </cell>
          <cell r="I1105">
            <v>12.5</v>
          </cell>
          <cell r="J1105">
            <v>16.5</v>
          </cell>
          <cell r="K1105">
            <v>16.5</v>
          </cell>
          <cell r="M1105" t="str">
            <v>ST</v>
          </cell>
          <cell r="N1105" t="str">
            <v>BLQ</v>
          </cell>
          <cell r="P1105">
            <v>3</v>
          </cell>
          <cell r="Q1105">
            <v>1966</v>
          </cell>
          <cell r="R1105" t="str">
            <v>OP</v>
          </cell>
          <cell r="S1105">
            <v>0</v>
          </cell>
          <cell r="T1105" t="str">
            <v>Y</v>
          </cell>
        </row>
        <row r="1106">
          <cell r="A1106" t="str">
            <v>ME</v>
          </cell>
          <cell r="B1106" t="str">
            <v>Washington</v>
          </cell>
          <cell r="C1106">
            <v>5232</v>
          </cell>
          <cell r="D1106" t="str">
            <v>Domtar Industries Inc- Woodland</v>
          </cell>
          <cell r="E1106">
            <v>10613</v>
          </cell>
          <cell r="F1106" t="str">
            <v>Domtar - Woodland Mill</v>
          </cell>
          <cell r="G1106">
            <v>322122</v>
          </cell>
          <cell r="H1106" t="str">
            <v>TG10</v>
          </cell>
          <cell r="I1106">
            <v>23</v>
          </cell>
          <cell r="J1106">
            <v>18.600000000000001</v>
          </cell>
          <cell r="K1106">
            <v>18.8</v>
          </cell>
          <cell r="M1106" t="str">
            <v>ST</v>
          </cell>
          <cell r="N1106" t="str">
            <v>BLQ</v>
          </cell>
          <cell r="O1106" t="str">
            <v>WDS</v>
          </cell>
          <cell r="P1106">
            <v>3</v>
          </cell>
          <cell r="Q1106">
            <v>1966</v>
          </cell>
          <cell r="R1106" t="str">
            <v>OP</v>
          </cell>
          <cell r="S1106">
            <v>0</v>
          </cell>
          <cell r="T1106" t="str">
            <v>Y</v>
          </cell>
        </row>
        <row r="1107">
          <cell r="A1107" t="str">
            <v>ME</v>
          </cell>
          <cell r="B1107" t="str">
            <v>Washington</v>
          </cell>
          <cell r="C1107">
            <v>5232</v>
          </cell>
          <cell r="D1107" t="str">
            <v>Domtar Industries Inc- Woodland</v>
          </cell>
          <cell r="E1107">
            <v>10613</v>
          </cell>
          <cell r="F1107" t="str">
            <v>Domtar - Woodland Mill</v>
          </cell>
          <cell r="G1107">
            <v>322122</v>
          </cell>
          <cell r="H1107" t="str">
            <v>TG11</v>
          </cell>
          <cell r="I1107">
            <v>26.8</v>
          </cell>
          <cell r="J1107">
            <v>26.32</v>
          </cell>
          <cell r="K1107">
            <v>26.6</v>
          </cell>
          <cell r="M1107" t="str">
            <v>ST</v>
          </cell>
          <cell r="N1107" t="str">
            <v>BLQ</v>
          </cell>
          <cell r="O1107" t="str">
            <v>WDS</v>
          </cell>
          <cell r="P1107">
            <v>3</v>
          </cell>
          <cell r="Q1107">
            <v>1970</v>
          </cell>
          <cell r="R1107" t="str">
            <v>OP</v>
          </cell>
          <cell r="S1107">
            <v>0</v>
          </cell>
          <cell r="T1107" t="str">
            <v>Y</v>
          </cell>
        </row>
        <row r="1108">
          <cell r="A1108" t="str">
            <v>ME</v>
          </cell>
          <cell r="B1108" t="str">
            <v>Penobscot</v>
          </cell>
          <cell r="C1108">
            <v>7134</v>
          </cell>
          <cell r="D1108" t="str">
            <v>Georgia-Pacific Corporation</v>
          </cell>
          <cell r="E1108">
            <v>10700</v>
          </cell>
          <cell r="F1108" t="str">
            <v>Georgia Pacific Old Town Division</v>
          </cell>
          <cell r="G1108">
            <v>322</v>
          </cell>
          <cell r="H1108" t="str">
            <v>TG4</v>
          </cell>
          <cell r="I1108">
            <v>12.5</v>
          </cell>
          <cell r="J1108">
            <v>7.5</v>
          </cell>
          <cell r="K1108">
            <v>12.5</v>
          </cell>
          <cell r="M1108" t="str">
            <v>ST</v>
          </cell>
          <cell r="N1108" t="str">
            <v>BLQ</v>
          </cell>
          <cell r="O1108" t="str">
            <v>RFO</v>
          </cell>
          <cell r="P1108">
            <v>7</v>
          </cell>
          <cell r="Q1108">
            <v>1965</v>
          </cell>
          <cell r="R1108" t="str">
            <v>OP</v>
          </cell>
          <cell r="S1108">
            <v>0</v>
          </cell>
          <cell r="T1108" t="str">
            <v>Y</v>
          </cell>
        </row>
        <row r="1109">
          <cell r="A1109" t="str">
            <v>ME</v>
          </cell>
          <cell r="B1109" t="str">
            <v>Franklin</v>
          </cell>
          <cell r="C1109">
            <v>9304</v>
          </cell>
          <cell r="D1109" t="str">
            <v>IPC-Androscoggin Mill</v>
          </cell>
          <cell r="E1109">
            <v>54085</v>
          </cell>
          <cell r="F1109" t="str">
            <v>Androscoggin Mill</v>
          </cell>
          <cell r="G1109">
            <v>322122</v>
          </cell>
          <cell r="H1109" t="str">
            <v>GEN1</v>
          </cell>
          <cell r="I1109">
            <v>25</v>
          </cell>
          <cell r="J1109">
            <v>25</v>
          </cell>
          <cell r="K1109">
            <v>25</v>
          </cell>
          <cell r="M1109" t="str">
            <v>ST</v>
          </cell>
          <cell r="N1109" t="str">
            <v>BLQ</v>
          </cell>
          <cell r="O1109" t="str">
            <v>RFO</v>
          </cell>
          <cell r="P1109">
            <v>1</v>
          </cell>
          <cell r="Q1109">
            <v>1964</v>
          </cell>
          <cell r="R1109" t="str">
            <v>OP</v>
          </cell>
          <cell r="S1109">
            <v>0</v>
          </cell>
          <cell r="T1109" t="str">
            <v>Y</v>
          </cell>
        </row>
        <row r="1110">
          <cell r="A1110" t="str">
            <v>ME</v>
          </cell>
          <cell r="B1110" t="str">
            <v>Franklin</v>
          </cell>
          <cell r="C1110">
            <v>9304</v>
          </cell>
          <cell r="D1110" t="str">
            <v>IPC-Androscoggin Mill</v>
          </cell>
          <cell r="E1110">
            <v>54085</v>
          </cell>
          <cell r="F1110" t="str">
            <v>Androscoggin Mill</v>
          </cell>
          <cell r="G1110">
            <v>322122</v>
          </cell>
          <cell r="H1110" t="str">
            <v>GEN2</v>
          </cell>
          <cell r="I1110">
            <v>25</v>
          </cell>
          <cell r="J1110">
            <v>25</v>
          </cell>
          <cell r="K1110">
            <v>25</v>
          </cell>
          <cell r="M1110" t="str">
            <v>ST</v>
          </cell>
          <cell r="N1110" t="str">
            <v>BLQ</v>
          </cell>
          <cell r="O1110" t="str">
            <v>RFO</v>
          </cell>
          <cell r="P1110">
            <v>1</v>
          </cell>
          <cell r="Q1110">
            <v>1966</v>
          </cell>
          <cell r="R1110" t="str">
            <v>OP</v>
          </cell>
          <cell r="S1110">
            <v>0</v>
          </cell>
          <cell r="T1110" t="str">
            <v>Y</v>
          </cell>
        </row>
        <row r="1111">
          <cell r="A1111" t="str">
            <v>ME</v>
          </cell>
          <cell r="B1111" t="str">
            <v>Franklin</v>
          </cell>
          <cell r="C1111">
            <v>9304</v>
          </cell>
          <cell r="D1111" t="str">
            <v>IPC-Androscoggin Mill</v>
          </cell>
          <cell r="E1111">
            <v>54085</v>
          </cell>
          <cell r="F1111" t="str">
            <v>Androscoggin Mill</v>
          </cell>
          <cell r="G1111">
            <v>322122</v>
          </cell>
          <cell r="H1111" t="str">
            <v>GEN3</v>
          </cell>
          <cell r="I1111">
            <v>30</v>
          </cell>
          <cell r="J1111">
            <v>30</v>
          </cell>
          <cell r="K1111">
            <v>30</v>
          </cell>
          <cell r="M1111" t="str">
            <v>ST</v>
          </cell>
          <cell r="N1111" t="str">
            <v>BLQ</v>
          </cell>
          <cell r="O1111" t="str">
            <v>RFO</v>
          </cell>
          <cell r="P1111">
            <v>1</v>
          </cell>
          <cell r="Q1111">
            <v>1974</v>
          </cell>
          <cell r="R1111" t="str">
            <v>OP</v>
          </cell>
          <cell r="S1111">
            <v>0</v>
          </cell>
          <cell r="T1111" t="str">
            <v>Y</v>
          </cell>
        </row>
        <row r="1112">
          <cell r="A1112" t="str">
            <v>ME</v>
          </cell>
          <cell r="B1112" t="str">
            <v>Somerset</v>
          </cell>
          <cell r="C1112">
            <v>16190</v>
          </cell>
          <cell r="D1112" t="str">
            <v>Sappi Fine Paper North America-Somerset</v>
          </cell>
          <cell r="E1112">
            <v>50406</v>
          </cell>
          <cell r="F1112" t="str">
            <v>Somerset Plant</v>
          </cell>
          <cell r="G1112">
            <v>322122</v>
          </cell>
          <cell r="H1112" t="str">
            <v>GEN1</v>
          </cell>
          <cell r="I1112">
            <v>48.5</v>
          </cell>
          <cell r="J1112">
            <v>50</v>
          </cell>
          <cell r="K1112">
            <v>50</v>
          </cell>
          <cell r="M1112" t="str">
            <v>ST</v>
          </cell>
          <cell r="N1112" t="str">
            <v>BLQ</v>
          </cell>
          <cell r="O1112" t="str">
            <v>WDS</v>
          </cell>
          <cell r="P1112">
            <v>1</v>
          </cell>
          <cell r="Q1112">
            <v>1976</v>
          </cell>
          <cell r="R1112" t="str">
            <v>OP</v>
          </cell>
          <cell r="S1112">
            <v>0</v>
          </cell>
          <cell r="T1112" t="str">
            <v>Y</v>
          </cell>
        </row>
        <row r="1113">
          <cell r="A1113" t="str">
            <v>ME</v>
          </cell>
          <cell r="B1113" t="str">
            <v>Somerset</v>
          </cell>
          <cell r="C1113">
            <v>16190</v>
          </cell>
          <cell r="D1113" t="str">
            <v>Sappi Fine Paper North America-Somerset</v>
          </cell>
          <cell r="E1113">
            <v>50406</v>
          </cell>
          <cell r="F1113" t="str">
            <v>Somerset Plant</v>
          </cell>
          <cell r="G1113">
            <v>322122</v>
          </cell>
          <cell r="H1113" t="str">
            <v>GEN2</v>
          </cell>
          <cell r="I1113">
            <v>68.400000000000006</v>
          </cell>
          <cell r="J1113">
            <v>65</v>
          </cell>
          <cell r="K1113">
            <v>65</v>
          </cell>
          <cell r="M1113" t="str">
            <v>ST</v>
          </cell>
          <cell r="N1113" t="str">
            <v>BLQ</v>
          </cell>
          <cell r="O1113" t="str">
            <v>WDS</v>
          </cell>
          <cell r="P1113">
            <v>10</v>
          </cell>
          <cell r="Q1113">
            <v>1990</v>
          </cell>
          <cell r="R1113" t="str">
            <v>OP</v>
          </cell>
          <cell r="S1113">
            <v>0</v>
          </cell>
          <cell r="T1113" t="str">
            <v>Y</v>
          </cell>
        </row>
        <row r="1114">
          <cell r="A1114" t="str">
            <v>ME</v>
          </cell>
          <cell r="B1114" t="str">
            <v>Penobscot</v>
          </cell>
          <cell r="C1114">
            <v>49969</v>
          </cell>
          <cell r="D1114" t="str">
            <v>Lincoln Paper and Tissue, LLC</v>
          </cell>
          <cell r="E1114">
            <v>54587</v>
          </cell>
          <cell r="F1114" t="str">
            <v>Lincoln Paper &amp; Tissue</v>
          </cell>
          <cell r="G1114">
            <v>322122</v>
          </cell>
          <cell r="H1114" t="str">
            <v>WEST</v>
          </cell>
          <cell r="I1114">
            <v>4</v>
          </cell>
          <cell r="J1114">
            <v>3.5</v>
          </cell>
          <cell r="K1114">
            <v>4.5</v>
          </cell>
          <cell r="M1114" t="str">
            <v>ST</v>
          </cell>
          <cell r="N1114" t="str">
            <v>BLQ</v>
          </cell>
          <cell r="O1114" t="str">
            <v>WDS</v>
          </cell>
          <cell r="P1114">
            <v>1</v>
          </cell>
          <cell r="Q1114">
            <v>1957</v>
          </cell>
          <cell r="R1114" t="str">
            <v>OP</v>
          </cell>
          <cell r="S1114">
            <v>0</v>
          </cell>
          <cell r="T1114" t="str">
            <v>Y</v>
          </cell>
        </row>
        <row r="1115">
          <cell r="A1115" t="str">
            <v>MI</v>
          </cell>
          <cell r="B1115" t="str">
            <v>Delta</v>
          </cell>
          <cell r="C1115">
            <v>5966</v>
          </cell>
          <cell r="D1115" t="str">
            <v>MeadWestvaco Corp.</v>
          </cell>
          <cell r="E1115">
            <v>10208</v>
          </cell>
          <cell r="F1115" t="str">
            <v>Escanaba Paper Company</v>
          </cell>
          <cell r="G1115">
            <v>322122</v>
          </cell>
          <cell r="H1115" t="str">
            <v>NO.8</v>
          </cell>
          <cell r="I1115">
            <v>22.1</v>
          </cell>
          <cell r="J1115">
            <v>23</v>
          </cell>
          <cell r="K1115">
            <v>23</v>
          </cell>
          <cell r="M1115" t="str">
            <v>ST</v>
          </cell>
          <cell r="N1115" t="str">
            <v>BLQ</v>
          </cell>
          <cell r="O1115" t="str">
            <v>WDS</v>
          </cell>
          <cell r="P1115">
            <v>1</v>
          </cell>
          <cell r="Q1115">
            <v>1972</v>
          </cell>
          <cell r="R1115" t="str">
            <v>OP</v>
          </cell>
          <cell r="S1115">
            <v>0</v>
          </cell>
          <cell r="T1115" t="str">
            <v>Y</v>
          </cell>
        </row>
        <row r="1116">
          <cell r="A1116" t="str">
            <v>MI</v>
          </cell>
          <cell r="B1116" t="str">
            <v>Dickinson</v>
          </cell>
          <cell r="C1116">
            <v>9363</v>
          </cell>
          <cell r="D1116" t="str">
            <v>International Paper Co-Quinnes</v>
          </cell>
          <cell r="E1116">
            <v>50251</v>
          </cell>
          <cell r="F1116" t="str">
            <v>International Paper Quinnesec Mich Mill</v>
          </cell>
          <cell r="G1116">
            <v>322</v>
          </cell>
          <cell r="H1116" t="str">
            <v>GEN1</v>
          </cell>
          <cell r="I1116">
            <v>28</v>
          </cell>
          <cell r="J1116">
            <v>28</v>
          </cell>
          <cell r="K1116">
            <v>28</v>
          </cell>
          <cell r="M1116" t="str">
            <v>ST</v>
          </cell>
          <cell r="N1116" t="str">
            <v>BLQ</v>
          </cell>
          <cell r="O1116" t="str">
            <v>WDS</v>
          </cell>
          <cell r="P1116">
            <v>10</v>
          </cell>
          <cell r="Q1116">
            <v>1985</v>
          </cell>
          <cell r="R1116" t="str">
            <v>OP</v>
          </cell>
          <cell r="S1116">
            <v>0</v>
          </cell>
          <cell r="T1116" t="str">
            <v>Y</v>
          </cell>
        </row>
        <row r="1117">
          <cell r="A1117" t="str">
            <v>MN</v>
          </cell>
          <cell r="B1117" t="str">
            <v>Carlton</v>
          </cell>
          <cell r="C1117">
            <v>16653</v>
          </cell>
          <cell r="D1117" t="str">
            <v>Sappi Cloquet LLC</v>
          </cell>
          <cell r="E1117">
            <v>50639</v>
          </cell>
          <cell r="F1117" t="str">
            <v>Sappi Cloquet Mill</v>
          </cell>
          <cell r="G1117">
            <v>322122</v>
          </cell>
          <cell r="H1117" t="str">
            <v>GEN5</v>
          </cell>
          <cell r="I1117">
            <v>27.6</v>
          </cell>
          <cell r="J1117">
            <v>14</v>
          </cell>
          <cell r="K1117">
            <v>15</v>
          </cell>
          <cell r="M1117" t="str">
            <v>ST</v>
          </cell>
          <cell r="N1117" t="str">
            <v>BLQ</v>
          </cell>
          <cell r="O1117" t="str">
            <v>NG</v>
          </cell>
          <cell r="P1117">
            <v>5</v>
          </cell>
          <cell r="Q1117">
            <v>2001</v>
          </cell>
          <cell r="R1117" t="str">
            <v>OP</v>
          </cell>
          <cell r="S1117">
            <v>0</v>
          </cell>
          <cell r="T1117" t="str">
            <v>N</v>
          </cell>
        </row>
        <row r="1118">
          <cell r="A1118" t="str">
            <v>MS</v>
          </cell>
          <cell r="B1118" t="str">
            <v>Lawrence</v>
          </cell>
          <cell r="C1118">
            <v>7166</v>
          </cell>
          <cell r="D1118" t="str">
            <v>Georgia Pacific Corp</v>
          </cell>
          <cell r="E1118">
            <v>10610</v>
          </cell>
          <cell r="F1118" t="str">
            <v>Georgia Pacific Monticello Paper</v>
          </cell>
          <cell r="G1118">
            <v>32213</v>
          </cell>
          <cell r="H1118" t="str">
            <v>GEN1</v>
          </cell>
          <cell r="I1118">
            <v>25</v>
          </cell>
          <cell r="J1118">
            <v>36</v>
          </cell>
          <cell r="K1118">
            <v>30</v>
          </cell>
          <cell r="M1118" t="str">
            <v>ST</v>
          </cell>
          <cell r="N1118" t="str">
            <v>BLQ</v>
          </cell>
          <cell r="O1118" t="str">
            <v>WDS</v>
          </cell>
          <cell r="P1118">
            <v>6</v>
          </cell>
          <cell r="Q1118">
            <v>1968</v>
          </cell>
          <cell r="R1118" t="str">
            <v>OP</v>
          </cell>
          <cell r="T1118" t="str">
            <v>Y</v>
          </cell>
        </row>
        <row r="1119">
          <cell r="A1119" t="str">
            <v>MS</v>
          </cell>
          <cell r="B1119" t="str">
            <v>Lawrence</v>
          </cell>
          <cell r="C1119">
            <v>7166</v>
          </cell>
          <cell r="D1119" t="str">
            <v>Georgia Pacific Corp</v>
          </cell>
          <cell r="E1119">
            <v>10610</v>
          </cell>
          <cell r="F1119" t="str">
            <v>Georgia Pacific Monticello Paper</v>
          </cell>
          <cell r="G1119">
            <v>32213</v>
          </cell>
          <cell r="H1119" t="str">
            <v>GEN2</v>
          </cell>
          <cell r="I1119">
            <v>25</v>
          </cell>
          <cell r="J1119">
            <v>32</v>
          </cell>
          <cell r="K1119">
            <v>32</v>
          </cell>
          <cell r="M1119" t="str">
            <v>ST</v>
          </cell>
          <cell r="N1119" t="str">
            <v>BLQ</v>
          </cell>
          <cell r="O1119" t="str">
            <v>WDS</v>
          </cell>
          <cell r="P1119">
            <v>6</v>
          </cell>
          <cell r="Q1119">
            <v>1968</v>
          </cell>
          <cell r="R1119" t="str">
            <v>OP</v>
          </cell>
          <cell r="T1119" t="str">
            <v>Y</v>
          </cell>
        </row>
        <row r="1120">
          <cell r="A1120" t="str">
            <v>MS</v>
          </cell>
          <cell r="B1120" t="str">
            <v>Warren</v>
          </cell>
          <cell r="C1120">
            <v>9382</v>
          </cell>
          <cell r="D1120" t="str">
            <v>International Paper Co-Vicksbg</v>
          </cell>
          <cell r="E1120">
            <v>54100</v>
          </cell>
          <cell r="F1120" t="str">
            <v>International Paper Vicksburg Mill</v>
          </cell>
          <cell r="G1120">
            <v>322122</v>
          </cell>
          <cell r="H1120" t="str">
            <v>GEN1</v>
          </cell>
          <cell r="I1120">
            <v>2.5</v>
          </cell>
          <cell r="J1120">
            <v>1.5</v>
          </cell>
          <cell r="K1120">
            <v>1.5</v>
          </cell>
          <cell r="M1120" t="str">
            <v>ST</v>
          </cell>
          <cell r="N1120" t="str">
            <v>BLQ</v>
          </cell>
          <cell r="O1120" t="str">
            <v>NG</v>
          </cell>
          <cell r="P1120">
            <v>1</v>
          </cell>
          <cell r="Q1120">
            <v>1967</v>
          </cell>
          <cell r="R1120" t="str">
            <v>OP</v>
          </cell>
          <cell r="S1120">
            <v>0</v>
          </cell>
          <cell r="T1120" t="str">
            <v>Y</v>
          </cell>
        </row>
        <row r="1121">
          <cell r="A1121" t="str">
            <v>MS</v>
          </cell>
          <cell r="B1121" t="str">
            <v>Warren</v>
          </cell>
          <cell r="C1121">
            <v>9382</v>
          </cell>
          <cell r="D1121" t="str">
            <v>International Paper Co-Vicksbg</v>
          </cell>
          <cell r="E1121">
            <v>54100</v>
          </cell>
          <cell r="F1121" t="str">
            <v>International Paper Vicksburg Mill</v>
          </cell>
          <cell r="G1121">
            <v>322122</v>
          </cell>
          <cell r="H1121" t="str">
            <v>GEN2</v>
          </cell>
          <cell r="I1121">
            <v>48</v>
          </cell>
          <cell r="J1121">
            <v>37</v>
          </cell>
          <cell r="K1121">
            <v>24</v>
          </cell>
          <cell r="M1121" t="str">
            <v>ST</v>
          </cell>
          <cell r="N1121" t="str">
            <v>BLQ</v>
          </cell>
          <cell r="O1121" t="str">
            <v>NG</v>
          </cell>
          <cell r="P1121">
            <v>1</v>
          </cell>
          <cell r="Q1121">
            <v>1967</v>
          </cell>
          <cell r="R1121" t="str">
            <v>OP</v>
          </cell>
          <cell r="S1121">
            <v>0</v>
          </cell>
          <cell r="T1121" t="str">
            <v>Y</v>
          </cell>
        </row>
        <row r="1122">
          <cell r="A1122" t="str">
            <v>MS</v>
          </cell>
          <cell r="B1122" t="str">
            <v>Lowndes</v>
          </cell>
          <cell r="C1122">
            <v>20492</v>
          </cell>
          <cell r="D1122" t="str">
            <v>Weyerhaeuser Co</v>
          </cell>
          <cell r="E1122">
            <v>50184</v>
          </cell>
          <cell r="F1122" t="str">
            <v>Weyerhaeuser Columbus MS</v>
          </cell>
          <cell r="G1122">
            <v>322122</v>
          </cell>
          <cell r="H1122" t="str">
            <v>TG1</v>
          </cell>
          <cell r="I1122">
            <v>64</v>
          </cell>
          <cell r="J1122">
            <v>64</v>
          </cell>
          <cell r="K1122">
            <v>64</v>
          </cell>
          <cell r="M1122" t="str">
            <v>ST</v>
          </cell>
          <cell r="N1122" t="str">
            <v>BLQ</v>
          </cell>
          <cell r="O1122" t="str">
            <v>WDS</v>
          </cell>
          <cell r="P1122">
            <v>4</v>
          </cell>
          <cell r="Q1122">
            <v>1990</v>
          </cell>
          <cell r="R1122" t="str">
            <v>OP</v>
          </cell>
          <cell r="S1122">
            <v>0</v>
          </cell>
          <cell r="T1122" t="str">
            <v>Y</v>
          </cell>
        </row>
        <row r="1123">
          <cell r="A1123" t="str">
            <v>MS</v>
          </cell>
          <cell r="B1123" t="str">
            <v>Lowndes</v>
          </cell>
          <cell r="C1123">
            <v>20492</v>
          </cell>
          <cell r="D1123" t="str">
            <v>Weyerhaeuser Co</v>
          </cell>
          <cell r="E1123">
            <v>50184</v>
          </cell>
          <cell r="F1123" t="str">
            <v>Weyerhaeuser Columbus MS</v>
          </cell>
          <cell r="G1123">
            <v>322122</v>
          </cell>
          <cell r="H1123" t="str">
            <v>TG2</v>
          </cell>
          <cell r="I1123">
            <v>40</v>
          </cell>
          <cell r="J1123">
            <v>40</v>
          </cell>
          <cell r="K1123">
            <v>40</v>
          </cell>
          <cell r="M1123" t="str">
            <v>ST</v>
          </cell>
          <cell r="N1123" t="str">
            <v>BLQ</v>
          </cell>
          <cell r="O1123" t="str">
            <v>WDS</v>
          </cell>
          <cell r="P1123">
            <v>6</v>
          </cell>
          <cell r="Q1123">
            <v>1982</v>
          </cell>
          <cell r="R1123" t="str">
            <v>OP</v>
          </cell>
          <cell r="S1123">
            <v>0</v>
          </cell>
          <cell r="T1123" t="str">
            <v>Y</v>
          </cell>
        </row>
        <row r="1124">
          <cell r="A1124" t="str">
            <v>MS</v>
          </cell>
          <cell r="B1124" t="str">
            <v>Lowndes</v>
          </cell>
          <cell r="C1124">
            <v>20492</v>
          </cell>
          <cell r="D1124" t="str">
            <v>Weyerhaeuser Co</v>
          </cell>
          <cell r="E1124">
            <v>50184</v>
          </cell>
          <cell r="F1124" t="str">
            <v>Weyerhaeuser Columbus MS</v>
          </cell>
          <cell r="G1124">
            <v>322122</v>
          </cell>
          <cell r="H1124" t="str">
            <v>TG3</v>
          </cell>
          <cell r="I1124">
            <v>14.6</v>
          </cell>
          <cell r="J1124">
            <v>14.6</v>
          </cell>
          <cell r="K1124">
            <v>14.6</v>
          </cell>
          <cell r="M1124" t="str">
            <v>ST</v>
          </cell>
          <cell r="N1124" t="str">
            <v>BLQ</v>
          </cell>
          <cell r="O1124" t="str">
            <v>WDS</v>
          </cell>
          <cell r="P1124">
            <v>6</v>
          </cell>
          <cell r="Q1124">
            <v>1982</v>
          </cell>
          <cell r="R1124" t="str">
            <v>OP</v>
          </cell>
          <cell r="S1124">
            <v>0</v>
          </cell>
          <cell r="T1124" t="str">
            <v>Y</v>
          </cell>
        </row>
        <row r="1125">
          <cell r="A1125" t="str">
            <v>MS</v>
          </cell>
          <cell r="B1125" t="str">
            <v>Lowndes</v>
          </cell>
          <cell r="C1125">
            <v>20492</v>
          </cell>
          <cell r="D1125" t="str">
            <v>Weyerhaeuser Co</v>
          </cell>
          <cell r="E1125">
            <v>50184</v>
          </cell>
          <cell r="F1125" t="str">
            <v>Weyerhaeuser Columbus MS</v>
          </cell>
          <cell r="G1125">
            <v>322122</v>
          </cell>
          <cell r="H1125" t="str">
            <v>TG4</v>
          </cell>
          <cell r="I1125">
            <v>4</v>
          </cell>
          <cell r="J1125">
            <v>4</v>
          </cell>
          <cell r="K1125">
            <v>4</v>
          </cell>
          <cell r="M1125" t="str">
            <v>ST</v>
          </cell>
          <cell r="N1125" t="str">
            <v>BLQ</v>
          </cell>
          <cell r="O1125" t="str">
            <v>WDS</v>
          </cell>
          <cell r="P1125">
            <v>8</v>
          </cell>
          <cell r="Q1125">
            <v>1987</v>
          </cell>
          <cell r="R1125" t="str">
            <v>SB</v>
          </cell>
          <cell r="S1125">
            <v>0</v>
          </cell>
          <cell r="T1125" t="str">
            <v>Y</v>
          </cell>
        </row>
        <row r="1126">
          <cell r="A1126" t="str">
            <v>MT</v>
          </cell>
          <cell r="B1126" t="str">
            <v>Missoula</v>
          </cell>
          <cell r="C1126">
            <v>17427</v>
          </cell>
          <cell r="D1126" t="str">
            <v>Smurfit-Stone Container Corp</v>
          </cell>
          <cell r="E1126">
            <v>50814</v>
          </cell>
          <cell r="F1126" t="str">
            <v>Stone Container Missoula Mill</v>
          </cell>
          <cell r="G1126">
            <v>322122</v>
          </cell>
          <cell r="H1126" t="str">
            <v>GEN1</v>
          </cell>
          <cell r="I1126">
            <v>7.5</v>
          </cell>
          <cell r="J1126">
            <v>7.5</v>
          </cell>
          <cell r="K1126">
            <v>7.5</v>
          </cell>
          <cell r="M1126" t="str">
            <v>ST</v>
          </cell>
          <cell r="N1126" t="str">
            <v>BLQ</v>
          </cell>
          <cell r="O1126" t="str">
            <v>WDS</v>
          </cell>
          <cell r="P1126">
            <v>11</v>
          </cell>
          <cell r="Q1126">
            <v>1960</v>
          </cell>
          <cell r="R1126" t="str">
            <v>OP</v>
          </cell>
          <cell r="T1126" t="str">
            <v>Y</v>
          </cell>
        </row>
        <row r="1127">
          <cell r="A1127" t="str">
            <v>MT</v>
          </cell>
          <cell r="B1127" t="str">
            <v>Missoula</v>
          </cell>
          <cell r="C1127">
            <v>17427</v>
          </cell>
          <cell r="D1127" t="str">
            <v>Smurfit-Stone Container Corp</v>
          </cell>
          <cell r="E1127">
            <v>50814</v>
          </cell>
          <cell r="F1127" t="str">
            <v>Stone Container Missoula Mill</v>
          </cell>
          <cell r="G1127">
            <v>322122</v>
          </cell>
          <cell r="H1127" t="str">
            <v>GEN2</v>
          </cell>
          <cell r="I1127">
            <v>3.3</v>
          </cell>
          <cell r="J1127">
            <v>3.3</v>
          </cell>
          <cell r="K1127">
            <v>3.3</v>
          </cell>
          <cell r="M1127" t="str">
            <v>ST</v>
          </cell>
          <cell r="N1127" t="str">
            <v>BLQ</v>
          </cell>
          <cell r="O1127" t="str">
            <v>WDS</v>
          </cell>
          <cell r="P1127">
            <v>5</v>
          </cell>
          <cell r="Q1127">
            <v>1990</v>
          </cell>
          <cell r="R1127" t="str">
            <v>OP</v>
          </cell>
          <cell r="T1127" t="str">
            <v>Y</v>
          </cell>
        </row>
        <row r="1128">
          <cell r="A1128" t="str">
            <v>MT</v>
          </cell>
          <cell r="B1128" t="str">
            <v>Missoula</v>
          </cell>
          <cell r="C1128">
            <v>17427</v>
          </cell>
          <cell r="D1128" t="str">
            <v>Smurfit-Stone Container Corp</v>
          </cell>
          <cell r="E1128">
            <v>50814</v>
          </cell>
          <cell r="F1128" t="str">
            <v>Stone Container Missoula Mill</v>
          </cell>
          <cell r="G1128">
            <v>322122</v>
          </cell>
          <cell r="H1128" t="str">
            <v>GEN3</v>
          </cell>
          <cell r="I1128">
            <v>6.5</v>
          </cell>
          <cell r="J1128">
            <v>6.5</v>
          </cell>
          <cell r="K1128">
            <v>6.5</v>
          </cell>
          <cell r="M1128" t="str">
            <v>ST</v>
          </cell>
          <cell r="N1128" t="str">
            <v>BLQ</v>
          </cell>
          <cell r="O1128" t="str">
            <v>WDS</v>
          </cell>
          <cell r="P1128">
            <v>12</v>
          </cell>
          <cell r="Q1128">
            <v>1980</v>
          </cell>
          <cell r="R1128" t="str">
            <v>OS</v>
          </cell>
          <cell r="T1128" t="str">
            <v>Y</v>
          </cell>
        </row>
        <row r="1129">
          <cell r="A1129" t="str">
            <v>NC</v>
          </cell>
          <cell r="B1129" t="str">
            <v>Columbus</v>
          </cell>
          <cell r="C1129">
            <v>9210</v>
          </cell>
          <cell r="D1129" t="str">
            <v>International Paper Co-Riegel</v>
          </cell>
          <cell r="E1129">
            <v>54656</v>
          </cell>
          <cell r="F1129" t="str">
            <v>International Paper Riegelwood Mill</v>
          </cell>
          <cell r="G1129">
            <v>32213</v>
          </cell>
          <cell r="H1129" t="str">
            <v>NO 1</v>
          </cell>
          <cell r="I1129">
            <v>7.5</v>
          </cell>
          <cell r="J1129">
            <v>7.8</v>
          </cell>
          <cell r="K1129">
            <v>8.3000000000000007</v>
          </cell>
          <cell r="M1129" t="str">
            <v>ST</v>
          </cell>
          <cell r="N1129" t="str">
            <v>BLQ</v>
          </cell>
          <cell r="O1129" t="str">
            <v>RFO</v>
          </cell>
          <cell r="P1129">
            <v>12</v>
          </cell>
          <cell r="Q1129">
            <v>1951</v>
          </cell>
          <cell r="R1129" t="str">
            <v>OP</v>
          </cell>
          <cell r="S1129">
            <v>0</v>
          </cell>
          <cell r="T1129" t="str">
            <v>Y</v>
          </cell>
        </row>
        <row r="1130">
          <cell r="A1130" t="str">
            <v>NC</v>
          </cell>
          <cell r="B1130" t="str">
            <v>Columbus</v>
          </cell>
          <cell r="C1130">
            <v>9210</v>
          </cell>
          <cell r="D1130" t="str">
            <v>International Paper Co-Riegel</v>
          </cell>
          <cell r="E1130">
            <v>54656</v>
          </cell>
          <cell r="F1130" t="str">
            <v>International Paper Riegelwood Mill</v>
          </cell>
          <cell r="G1130">
            <v>32213</v>
          </cell>
          <cell r="H1130" t="str">
            <v>NO 2</v>
          </cell>
          <cell r="I1130">
            <v>10</v>
          </cell>
          <cell r="J1130">
            <v>8.3000000000000007</v>
          </cell>
          <cell r="K1130">
            <v>8.6999999999999993</v>
          </cell>
          <cell r="M1130" t="str">
            <v>ST</v>
          </cell>
          <cell r="N1130" t="str">
            <v>BLQ</v>
          </cell>
          <cell r="O1130" t="str">
            <v>RFO</v>
          </cell>
          <cell r="P1130">
            <v>12</v>
          </cell>
          <cell r="Q1130">
            <v>1955</v>
          </cell>
          <cell r="R1130" t="str">
            <v>OP</v>
          </cell>
          <cell r="S1130">
            <v>0</v>
          </cell>
          <cell r="T1130" t="str">
            <v>Y</v>
          </cell>
        </row>
        <row r="1131">
          <cell r="A1131" t="str">
            <v>NC</v>
          </cell>
          <cell r="B1131" t="str">
            <v>Columbus</v>
          </cell>
          <cell r="C1131">
            <v>9210</v>
          </cell>
          <cell r="D1131" t="str">
            <v>International Paper Co-Riegel</v>
          </cell>
          <cell r="E1131">
            <v>54656</v>
          </cell>
          <cell r="F1131" t="str">
            <v>International Paper Riegelwood Mill</v>
          </cell>
          <cell r="G1131">
            <v>32213</v>
          </cell>
          <cell r="H1131" t="str">
            <v>NO3</v>
          </cell>
          <cell r="I1131">
            <v>44</v>
          </cell>
          <cell r="J1131">
            <v>44.5</v>
          </cell>
          <cell r="K1131">
            <v>40.700000000000003</v>
          </cell>
          <cell r="M1131" t="str">
            <v>ST</v>
          </cell>
          <cell r="N1131" t="str">
            <v>BLQ</v>
          </cell>
          <cell r="O1131" t="str">
            <v>RFO</v>
          </cell>
          <cell r="P1131">
            <v>12</v>
          </cell>
          <cell r="Q1131">
            <v>1976</v>
          </cell>
          <cell r="R1131" t="str">
            <v>OP</v>
          </cell>
          <cell r="S1131">
            <v>0</v>
          </cell>
          <cell r="T1131" t="str">
            <v>Y</v>
          </cell>
        </row>
        <row r="1132">
          <cell r="A1132" t="str">
            <v>NC</v>
          </cell>
          <cell r="B1132" t="str">
            <v>Martin</v>
          </cell>
          <cell r="C1132">
            <v>20501</v>
          </cell>
          <cell r="D1132" t="str">
            <v>Weyerhaeuser Co</v>
          </cell>
          <cell r="E1132">
            <v>50189</v>
          </cell>
          <cell r="F1132" t="str">
            <v>Weyerhaeuser Plymouth NC</v>
          </cell>
          <cell r="G1132">
            <v>322122</v>
          </cell>
          <cell r="H1132" t="str">
            <v>TG9</v>
          </cell>
          <cell r="I1132">
            <v>42</v>
          </cell>
          <cell r="J1132">
            <v>42</v>
          </cell>
          <cell r="K1132">
            <v>42</v>
          </cell>
          <cell r="M1132" t="str">
            <v>ST</v>
          </cell>
          <cell r="N1132" t="str">
            <v>BLQ</v>
          </cell>
          <cell r="O1132" t="str">
            <v>DFO</v>
          </cell>
          <cell r="P1132">
            <v>9</v>
          </cell>
          <cell r="Q1132">
            <v>1976</v>
          </cell>
          <cell r="R1132" t="str">
            <v>OP</v>
          </cell>
          <cell r="S1132">
            <v>0</v>
          </cell>
          <cell r="T1132" t="str">
            <v>Y</v>
          </cell>
        </row>
        <row r="1133">
          <cell r="A1133" t="str">
            <v>NC</v>
          </cell>
          <cell r="B1133" t="str">
            <v>Craven</v>
          </cell>
          <cell r="C1133">
            <v>20511</v>
          </cell>
          <cell r="D1133" t="str">
            <v>Weyerhaeuser Co- New Bern</v>
          </cell>
          <cell r="E1133">
            <v>50188</v>
          </cell>
          <cell r="F1133" t="str">
            <v>Weyerhaeuser New Bern NC</v>
          </cell>
          <cell r="G1133">
            <v>322</v>
          </cell>
          <cell r="H1133" t="str">
            <v>TG1</v>
          </cell>
          <cell r="I1133">
            <v>29.7</v>
          </cell>
          <cell r="J1133">
            <v>29.7</v>
          </cell>
          <cell r="K1133">
            <v>29.7</v>
          </cell>
          <cell r="M1133" t="str">
            <v>ST</v>
          </cell>
          <cell r="N1133" t="str">
            <v>BLQ</v>
          </cell>
          <cell r="O1133" t="str">
            <v>RFO</v>
          </cell>
          <cell r="P1133">
            <v>12</v>
          </cell>
          <cell r="Q1133">
            <v>1969</v>
          </cell>
          <cell r="R1133" t="str">
            <v>OP</v>
          </cell>
          <cell r="T1133" t="str">
            <v>Y</v>
          </cell>
        </row>
        <row r="1134">
          <cell r="A1134" t="str">
            <v>NH</v>
          </cell>
          <cell r="B1134" t="str">
            <v>Coos</v>
          </cell>
          <cell r="C1134">
            <v>6778</v>
          </cell>
          <cell r="D1134" t="str">
            <v>Fraser NH LLC</v>
          </cell>
          <cell r="E1134">
            <v>56024</v>
          </cell>
          <cell r="F1134" t="str">
            <v>Berlin Gorham</v>
          </cell>
          <cell r="G1134">
            <v>322</v>
          </cell>
          <cell r="H1134" t="str">
            <v>TUR4</v>
          </cell>
          <cell r="I1134">
            <v>5</v>
          </cell>
          <cell r="J1134">
            <v>5</v>
          </cell>
          <cell r="K1134">
            <v>5</v>
          </cell>
          <cell r="M1134" t="str">
            <v>ST</v>
          </cell>
          <cell r="N1134" t="str">
            <v>BLQ</v>
          </cell>
          <cell r="O1134" t="str">
            <v>WDS</v>
          </cell>
          <cell r="P1134">
            <v>10</v>
          </cell>
          <cell r="Q1134">
            <v>1948</v>
          </cell>
          <cell r="R1134" t="str">
            <v>OS</v>
          </cell>
          <cell r="T1134" t="str">
            <v>Y</v>
          </cell>
        </row>
        <row r="1135">
          <cell r="A1135" t="str">
            <v>OK</v>
          </cell>
          <cell r="B1135" t="str">
            <v>McCurtain</v>
          </cell>
          <cell r="C1135">
            <v>20543</v>
          </cell>
          <cell r="D1135" t="str">
            <v>Weyerhaeuser Co-Valliant</v>
          </cell>
          <cell r="E1135">
            <v>50192</v>
          </cell>
          <cell r="F1135" t="str">
            <v>Weyerhaeuser Valliant OK</v>
          </cell>
          <cell r="G1135">
            <v>32213</v>
          </cell>
          <cell r="H1135" t="str">
            <v>TG1</v>
          </cell>
          <cell r="I1135">
            <v>68</v>
          </cell>
          <cell r="J1135">
            <v>57.8</v>
          </cell>
          <cell r="K1135">
            <v>57.8</v>
          </cell>
          <cell r="M1135" t="str">
            <v>ST</v>
          </cell>
          <cell r="N1135" t="str">
            <v>BLQ</v>
          </cell>
          <cell r="O1135" t="str">
            <v>NG</v>
          </cell>
          <cell r="P1135">
            <v>10</v>
          </cell>
          <cell r="Q1135">
            <v>1971</v>
          </cell>
          <cell r="R1135" t="str">
            <v>OP</v>
          </cell>
          <cell r="S1135">
            <v>0</v>
          </cell>
          <cell r="T1135" t="str">
            <v>Y</v>
          </cell>
        </row>
        <row r="1136">
          <cell r="A1136" t="str">
            <v>OR</v>
          </cell>
          <cell r="B1136" t="str">
            <v>Lane</v>
          </cell>
          <cell r="C1136">
            <v>23598</v>
          </cell>
          <cell r="D1136" t="str">
            <v>Weyerhaeuser Co</v>
          </cell>
          <cell r="E1136">
            <v>50191</v>
          </cell>
          <cell r="F1136" t="str">
            <v>Weyerhaeuser Springfield Oregon</v>
          </cell>
          <cell r="G1136">
            <v>32213</v>
          </cell>
          <cell r="H1136" t="str">
            <v>TG1</v>
          </cell>
          <cell r="I1136">
            <v>7.5</v>
          </cell>
          <cell r="J1136">
            <v>7.5</v>
          </cell>
          <cell r="K1136">
            <v>7.5</v>
          </cell>
          <cell r="M1136" t="str">
            <v>ST</v>
          </cell>
          <cell r="N1136" t="str">
            <v>BLQ</v>
          </cell>
          <cell r="O1136" t="str">
            <v>NG</v>
          </cell>
          <cell r="P1136">
            <v>1</v>
          </cell>
          <cell r="Q1136">
            <v>1949</v>
          </cell>
          <cell r="R1136" t="str">
            <v>SB</v>
          </cell>
          <cell r="S1136">
            <v>0</v>
          </cell>
          <cell r="T1136" t="str">
            <v>Y</v>
          </cell>
        </row>
        <row r="1137">
          <cell r="A1137" t="str">
            <v>OR</v>
          </cell>
          <cell r="B1137" t="str">
            <v>Lane</v>
          </cell>
          <cell r="C1137">
            <v>23598</v>
          </cell>
          <cell r="D1137" t="str">
            <v>Weyerhaeuser Co</v>
          </cell>
          <cell r="E1137">
            <v>50191</v>
          </cell>
          <cell r="F1137" t="str">
            <v>Weyerhaeuser Springfield Oregon</v>
          </cell>
          <cell r="G1137">
            <v>32213</v>
          </cell>
          <cell r="H1137" t="str">
            <v>TG2</v>
          </cell>
          <cell r="I1137">
            <v>5</v>
          </cell>
          <cell r="J1137">
            <v>5</v>
          </cell>
          <cell r="K1137">
            <v>5</v>
          </cell>
          <cell r="M1137" t="str">
            <v>ST</v>
          </cell>
          <cell r="N1137" t="str">
            <v>BLQ</v>
          </cell>
          <cell r="O1137" t="str">
            <v>NG</v>
          </cell>
          <cell r="P1137">
            <v>1</v>
          </cell>
          <cell r="Q1137">
            <v>1949</v>
          </cell>
          <cell r="R1137" t="str">
            <v>SB</v>
          </cell>
          <cell r="S1137">
            <v>0</v>
          </cell>
          <cell r="T1137" t="str">
            <v>Y</v>
          </cell>
        </row>
        <row r="1138">
          <cell r="A1138" t="str">
            <v>OR</v>
          </cell>
          <cell r="B1138" t="str">
            <v>Lane</v>
          </cell>
          <cell r="C1138">
            <v>23598</v>
          </cell>
          <cell r="D1138" t="str">
            <v>Weyerhaeuser Co</v>
          </cell>
          <cell r="E1138">
            <v>50191</v>
          </cell>
          <cell r="F1138" t="str">
            <v>Weyerhaeuser Springfield Oregon</v>
          </cell>
          <cell r="G1138">
            <v>32213</v>
          </cell>
          <cell r="H1138" t="str">
            <v>TG3</v>
          </cell>
          <cell r="I1138">
            <v>12.5</v>
          </cell>
          <cell r="J1138">
            <v>12.5</v>
          </cell>
          <cell r="K1138">
            <v>12.5</v>
          </cell>
          <cell r="M1138" t="str">
            <v>ST</v>
          </cell>
          <cell r="N1138" t="str">
            <v>BLQ</v>
          </cell>
          <cell r="O1138" t="str">
            <v>NG</v>
          </cell>
          <cell r="P1138">
            <v>1</v>
          </cell>
          <cell r="Q1138">
            <v>1953</v>
          </cell>
          <cell r="R1138" t="str">
            <v>OP</v>
          </cell>
          <cell r="S1138">
            <v>0</v>
          </cell>
          <cell r="T1138" t="str">
            <v>Y</v>
          </cell>
        </row>
        <row r="1139">
          <cell r="A1139" t="str">
            <v>OR</v>
          </cell>
          <cell r="B1139" t="str">
            <v>Lane</v>
          </cell>
          <cell r="C1139">
            <v>23598</v>
          </cell>
          <cell r="D1139" t="str">
            <v>Weyerhaeuser Co</v>
          </cell>
          <cell r="E1139">
            <v>50191</v>
          </cell>
          <cell r="F1139" t="str">
            <v>Weyerhaeuser Springfield Oregon</v>
          </cell>
          <cell r="G1139">
            <v>32213</v>
          </cell>
          <cell r="H1139" t="str">
            <v>TG4</v>
          </cell>
          <cell r="I1139">
            <v>40</v>
          </cell>
          <cell r="J1139">
            <v>20</v>
          </cell>
          <cell r="K1139">
            <v>25</v>
          </cell>
          <cell r="M1139" t="str">
            <v>ST</v>
          </cell>
          <cell r="N1139" t="str">
            <v>BLQ</v>
          </cell>
          <cell r="O1139" t="str">
            <v>NG</v>
          </cell>
          <cell r="P1139">
            <v>10</v>
          </cell>
          <cell r="Q1139">
            <v>1976</v>
          </cell>
          <cell r="R1139" t="str">
            <v>OP</v>
          </cell>
          <cell r="T1139" t="str">
            <v>Y</v>
          </cell>
        </row>
        <row r="1140">
          <cell r="A1140" t="str">
            <v>OR</v>
          </cell>
          <cell r="B1140" t="str">
            <v>Clatsop</v>
          </cell>
          <cell r="C1140">
            <v>49842</v>
          </cell>
          <cell r="D1140" t="str">
            <v>Fort James Operating Company</v>
          </cell>
          <cell r="E1140">
            <v>56192</v>
          </cell>
          <cell r="F1140" t="str">
            <v>Wauna Mill</v>
          </cell>
          <cell r="G1140">
            <v>322122</v>
          </cell>
          <cell r="H1140" t="str">
            <v>1</v>
          </cell>
          <cell r="I1140">
            <v>36</v>
          </cell>
          <cell r="J1140">
            <v>22</v>
          </cell>
          <cell r="K1140">
            <v>26</v>
          </cell>
          <cell r="M1140" t="str">
            <v>ST</v>
          </cell>
          <cell r="N1140" t="str">
            <v>BLQ</v>
          </cell>
          <cell r="O1140" t="str">
            <v>NG</v>
          </cell>
          <cell r="P1140">
            <v>2</v>
          </cell>
          <cell r="Q1140">
            <v>1996</v>
          </cell>
          <cell r="R1140" t="str">
            <v>OP</v>
          </cell>
          <cell r="T1140" t="str">
            <v>Y</v>
          </cell>
        </row>
        <row r="1141">
          <cell r="A1141" t="str">
            <v>PA</v>
          </cell>
          <cell r="B1141" t="str">
            <v>York</v>
          </cell>
          <cell r="C1141">
            <v>14310</v>
          </cell>
          <cell r="D1141" t="str">
            <v>P H Glatfelter Co</v>
          </cell>
          <cell r="E1141">
            <v>50397</v>
          </cell>
          <cell r="F1141" t="str">
            <v>P H Glatfelter</v>
          </cell>
          <cell r="G1141">
            <v>322122</v>
          </cell>
          <cell r="H1141" t="str">
            <v>GEN6</v>
          </cell>
          <cell r="I1141">
            <v>39.1</v>
          </cell>
          <cell r="J1141">
            <v>31.2</v>
          </cell>
          <cell r="K1141">
            <v>28.8</v>
          </cell>
          <cell r="M1141" t="str">
            <v>ST</v>
          </cell>
          <cell r="N1141" t="str">
            <v>BLQ</v>
          </cell>
          <cell r="O1141" t="str">
            <v>BIT</v>
          </cell>
          <cell r="P1141">
            <v>1</v>
          </cell>
          <cell r="Q1141">
            <v>1994</v>
          </cell>
          <cell r="R1141" t="str">
            <v>OP</v>
          </cell>
          <cell r="T1141" t="str">
            <v>Y</v>
          </cell>
        </row>
        <row r="1142">
          <cell r="A1142" t="str">
            <v>PA</v>
          </cell>
          <cell r="B1142" t="str">
            <v>Elk</v>
          </cell>
          <cell r="C1142">
            <v>20705</v>
          </cell>
          <cell r="D1142" t="str">
            <v>Weyerhaeuser</v>
          </cell>
          <cell r="E1142">
            <v>54638</v>
          </cell>
          <cell r="F1142" t="str">
            <v>Johnsonburg Mill</v>
          </cell>
          <cell r="G1142">
            <v>322122</v>
          </cell>
          <cell r="H1142" t="str">
            <v>PT1</v>
          </cell>
          <cell r="I1142">
            <v>54</v>
          </cell>
          <cell r="J1142">
            <v>49</v>
          </cell>
          <cell r="K1142">
            <v>49</v>
          </cell>
          <cell r="M1142" t="str">
            <v>ST</v>
          </cell>
          <cell r="N1142" t="str">
            <v>BLQ</v>
          </cell>
          <cell r="O1142" t="str">
            <v>BIT</v>
          </cell>
          <cell r="P1142">
            <v>2</v>
          </cell>
          <cell r="Q1142">
            <v>1993</v>
          </cell>
          <cell r="R1142" t="str">
            <v>OP</v>
          </cell>
          <cell r="S1142">
            <v>0</v>
          </cell>
          <cell r="T1142" t="str">
            <v>Y</v>
          </cell>
        </row>
        <row r="1143">
          <cell r="A1143" t="str">
            <v>SC</v>
          </cell>
          <cell r="B1143" t="str">
            <v>Georgetown</v>
          </cell>
          <cell r="C1143">
            <v>9390</v>
          </cell>
          <cell r="D1143" t="str">
            <v>International Paper Co-GT Mill</v>
          </cell>
          <cell r="E1143">
            <v>54087</v>
          </cell>
          <cell r="F1143" t="str">
            <v>International Paper Georgetown Mill</v>
          </cell>
          <cell r="G1143">
            <v>322122</v>
          </cell>
          <cell r="H1143" t="str">
            <v>GEN1</v>
          </cell>
          <cell r="I1143">
            <v>25.6</v>
          </cell>
          <cell r="J1143">
            <v>23.81</v>
          </cell>
          <cell r="K1143">
            <v>24.06</v>
          </cell>
          <cell r="M1143" t="str">
            <v>ST</v>
          </cell>
          <cell r="N1143" t="str">
            <v>BLQ</v>
          </cell>
          <cell r="O1143" t="str">
            <v>BIT</v>
          </cell>
          <cell r="P1143">
            <v>1</v>
          </cell>
          <cell r="Q1143">
            <v>1966</v>
          </cell>
          <cell r="R1143" t="str">
            <v>OP</v>
          </cell>
          <cell r="T1143" t="str">
            <v>Y</v>
          </cell>
        </row>
        <row r="1144">
          <cell r="A1144" t="str">
            <v>SC</v>
          </cell>
          <cell r="B1144" t="str">
            <v>Richland</v>
          </cell>
          <cell r="C1144">
            <v>9424</v>
          </cell>
          <cell r="D1144" t="str">
            <v>International Paper Co-Eastovr</v>
          </cell>
          <cell r="E1144">
            <v>52151</v>
          </cell>
          <cell r="F1144" t="str">
            <v>International Paper Eastover Facility</v>
          </cell>
          <cell r="G1144">
            <v>322122</v>
          </cell>
          <cell r="H1144" t="str">
            <v>GEN1</v>
          </cell>
          <cell r="I1144">
            <v>48.4</v>
          </cell>
          <cell r="J1144">
            <v>45</v>
          </cell>
          <cell r="K1144">
            <v>48</v>
          </cell>
          <cell r="M1144" t="str">
            <v>ST</v>
          </cell>
          <cell r="N1144" t="str">
            <v>BLQ</v>
          </cell>
          <cell r="O1144" t="str">
            <v>BIT</v>
          </cell>
          <cell r="P1144">
            <v>4</v>
          </cell>
          <cell r="Q1144">
            <v>1984</v>
          </cell>
          <cell r="R1144" t="str">
            <v>OP</v>
          </cell>
          <cell r="T1144" t="str">
            <v>Y</v>
          </cell>
        </row>
        <row r="1145">
          <cell r="A1145" t="str">
            <v>SC</v>
          </cell>
          <cell r="B1145" t="str">
            <v>Richland</v>
          </cell>
          <cell r="C1145">
            <v>9424</v>
          </cell>
          <cell r="D1145" t="str">
            <v>International Paper Co-Eastovr</v>
          </cell>
          <cell r="E1145">
            <v>52151</v>
          </cell>
          <cell r="F1145" t="str">
            <v>International Paper Eastover Facility</v>
          </cell>
          <cell r="G1145">
            <v>322122</v>
          </cell>
          <cell r="H1145" t="str">
            <v>GEN2</v>
          </cell>
          <cell r="I1145">
            <v>61.2</v>
          </cell>
          <cell r="J1145">
            <v>55</v>
          </cell>
          <cell r="K1145">
            <v>56</v>
          </cell>
          <cell r="M1145" t="str">
            <v>ST</v>
          </cell>
          <cell r="N1145" t="str">
            <v>BLQ</v>
          </cell>
          <cell r="O1145" t="str">
            <v>BIT</v>
          </cell>
          <cell r="P1145">
            <v>6</v>
          </cell>
          <cell r="Q1145">
            <v>1991</v>
          </cell>
          <cell r="R1145" t="str">
            <v>OP</v>
          </cell>
          <cell r="T1145" t="str">
            <v>Y</v>
          </cell>
        </row>
        <row r="1146">
          <cell r="A1146" t="str">
            <v>SC</v>
          </cell>
          <cell r="B1146" t="str">
            <v>Florence</v>
          </cell>
          <cell r="C1146">
            <v>18162</v>
          </cell>
          <cell r="D1146" t="str">
            <v>Smurfit-Stone Container Enterprises Inc</v>
          </cell>
          <cell r="E1146">
            <v>50806</v>
          </cell>
          <cell r="F1146" t="str">
            <v>Stone Container Florence Mill</v>
          </cell>
          <cell r="G1146">
            <v>322122</v>
          </cell>
          <cell r="H1146" t="str">
            <v>GEN1</v>
          </cell>
          <cell r="I1146">
            <v>12.5</v>
          </cell>
          <cell r="J1146">
            <v>12.5</v>
          </cell>
          <cell r="K1146">
            <v>12.5</v>
          </cell>
          <cell r="M1146" t="str">
            <v>ST</v>
          </cell>
          <cell r="N1146" t="str">
            <v>BLQ</v>
          </cell>
          <cell r="O1146" t="str">
            <v>WDS</v>
          </cell>
          <cell r="P1146">
            <v>11</v>
          </cell>
          <cell r="Q1146">
            <v>1963</v>
          </cell>
          <cell r="R1146" t="str">
            <v>OP</v>
          </cell>
          <cell r="S1146">
            <v>0</v>
          </cell>
          <cell r="T1146" t="str">
            <v>Y</v>
          </cell>
        </row>
        <row r="1147">
          <cell r="A1147" t="str">
            <v>SC</v>
          </cell>
          <cell r="B1147" t="str">
            <v>Florence</v>
          </cell>
          <cell r="C1147">
            <v>18162</v>
          </cell>
          <cell r="D1147" t="str">
            <v>Smurfit-Stone Container Enterprises Inc</v>
          </cell>
          <cell r="E1147">
            <v>50806</v>
          </cell>
          <cell r="F1147" t="str">
            <v>Stone Container Florence Mill</v>
          </cell>
          <cell r="G1147">
            <v>322122</v>
          </cell>
          <cell r="H1147" t="str">
            <v>GEN2</v>
          </cell>
          <cell r="I1147">
            <v>16</v>
          </cell>
          <cell r="J1147">
            <v>16</v>
          </cell>
          <cell r="K1147">
            <v>16</v>
          </cell>
          <cell r="M1147" t="str">
            <v>ST</v>
          </cell>
          <cell r="N1147" t="str">
            <v>BLQ</v>
          </cell>
          <cell r="O1147" t="str">
            <v>WDS</v>
          </cell>
          <cell r="P1147">
            <v>11</v>
          </cell>
          <cell r="Q1147">
            <v>1974</v>
          </cell>
          <cell r="R1147" t="str">
            <v>OP</v>
          </cell>
          <cell r="S1147">
            <v>0</v>
          </cell>
          <cell r="T1147" t="str">
            <v>Y</v>
          </cell>
        </row>
        <row r="1148">
          <cell r="A1148" t="str">
            <v>TN</v>
          </cell>
          <cell r="B1148" t="str">
            <v>Hardin</v>
          </cell>
          <cell r="C1148">
            <v>14362</v>
          </cell>
          <cell r="D1148" t="str">
            <v>Packaging Corp of America</v>
          </cell>
          <cell r="E1148">
            <v>50296</v>
          </cell>
          <cell r="F1148" t="str">
            <v>Packaging Corp of America</v>
          </cell>
          <cell r="G1148">
            <v>32213</v>
          </cell>
          <cell r="H1148" t="str">
            <v>GEN1</v>
          </cell>
          <cell r="I1148">
            <v>50</v>
          </cell>
          <cell r="J1148">
            <v>50</v>
          </cell>
          <cell r="K1148">
            <v>50</v>
          </cell>
          <cell r="M1148" t="str">
            <v>ST</v>
          </cell>
          <cell r="N1148" t="str">
            <v>BLQ</v>
          </cell>
          <cell r="O1148" t="str">
            <v>WDS</v>
          </cell>
          <cell r="P1148">
            <v>2</v>
          </cell>
          <cell r="Q1148">
            <v>1985</v>
          </cell>
          <cell r="R1148" t="str">
            <v>OP</v>
          </cell>
          <cell r="T1148" t="str">
            <v>Y</v>
          </cell>
        </row>
        <row r="1149">
          <cell r="A1149" t="str">
            <v>TN</v>
          </cell>
          <cell r="B1149" t="str">
            <v>Sullivan</v>
          </cell>
          <cell r="C1149">
            <v>20668</v>
          </cell>
          <cell r="D1149" t="str">
            <v>Willamette Industries Inc</v>
          </cell>
          <cell r="E1149">
            <v>10252</v>
          </cell>
          <cell r="F1149" t="str">
            <v>Weyerhaeuser Kingsport Mill</v>
          </cell>
          <cell r="G1149">
            <v>322122</v>
          </cell>
          <cell r="H1149" t="str">
            <v>NO.6</v>
          </cell>
          <cell r="I1149">
            <v>7</v>
          </cell>
          <cell r="J1149">
            <v>7</v>
          </cell>
          <cell r="K1149">
            <v>7</v>
          </cell>
          <cell r="M1149" t="str">
            <v>ST</v>
          </cell>
          <cell r="N1149" t="str">
            <v>BLQ</v>
          </cell>
          <cell r="O1149" t="str">
            <v>WDS</v>
          </cell>
          <cell r="P1149">
            <v>1</v>
          </cell>
          <cell r="Q1149">
            <v>1956</v>
          </cell>
          <cell r="R1149" t="str">
            <v>OP</v>
          </cell>
          <cell r="S1149">
            <v>0</v>
          </cell>
          <cell r="T1149" t="str">
            <v>Y</v>
          </cell>
        </row>
        <row r="1150">
          <cell r="A1150" t="str">
            <v>TN</v>
          </cell>
          <cell r="B1150" t="str">
            <v>Sullivan</v>
          </cell>
          <cell r="C1150">
            <v>20668</v>
          </cell>
          <cell r="D1150" t="str">
            <v>Willamette Industries Inc</v>
          </cell>
          <cell r="E1150">
            <v>10252</v>
          </cell>
          <cell r="F1150" t="str">
            <v>Weyerhaeuser Kingsport Mill</v>
          </cell>
          <cell r="G1150">
            <v>322122</v>
          </cell>
          <cell r="H1150" t="str">
            <v>NO.7</v>
          </cell>
          <cell r="I1150">
            <v>12</v>
          </cell>
          <cell r="J1150">
            <v>12</v>
          </cell>
          <cell r="K1150">
            <v>12</v>
          </cell>
          <cell r="M1150" t="str">
            <v>ST</v>
          </cell>
          <cell r="N1150" t="str">
            <v>BLQ</v>
          </cell>
          <cell r="O1150" t="str">
            <v>WDS</v>
          </cell>
          <cell r="P1150">
            <v>1</v>
          </cell>
          <cell r="Q1150">
            <v>1965</v>
          </cell>
          <cell r="R1150" t="str">
            <v>OP</v>
          </cell>
          <cell r="S1150">
            <v>0</v>
          </cell>
          <cell r="T1150" t="str">
            <v>Y</v>
          </cell>
        </row>
        <row r="1151">
          <cell r="A1151" t="str">
            <v>TN</v>
          </cell>
          <cell r="B1151" t="str">
            <v>McMinn</v>
          </cell>
          <cell r="C1151">
            <v>23931</v>
          </cell>
          <cell r="D1151" t="str">
            <v>Bowater Newsprint Calhoun Ops</v>
          </cell>
          <cell r="E1151">
            <v>50956</v>
          </cell>
          <cell r="F1151" t="str">
            <v>Bowater Newsprint Calhoun Operation</v>
          </cell>
          <cell r="G1151">
            <v>322122</v>
          </cell>
          <cell r="H1151" t="str">
            <v>GEN3</v>
          </cell>
          <cell r="I1151">
            <v>25</v>
          </cell>
          <cell r="J1151">
            <v>27</v>
          </cell>
          <cell r="K1151">
            <v>27</v>
          </cell>
          <cell r="M1151" t="str">
            <v>ST</v>
          </cell>
          <cell r="N1151" t="str">
            <v>BLQ</v>
          </cell>
          <cell r="O1151" t="str">
            <v>WDS</v>
          </cell>
          <cell r="P1151">
            <v>7</v>
          </cell>
          <cell r="Q1151">
            <v>1957</v>
          </cell>
          <cell r="R1151" t="str">
            <v>OP</v>
          </cell>
          <cell r="S1151">
            <v>0</v>
          </cell>
          <cell r="T1151" t="str">
            <v>Y</v>
          </cell>
        </row>
        <row r="1152">
          <cell r="A1152" t="str">
            <v>TX</v>
          </cell>
          <cell r="B1152" t="str">
            <v>Cass</v>
          </cell>
          <cell r="C1152">
            <v>9385</v>
          </cell>
          <cell r="D1152" t="str">
            <v>International Paper Co</v>
          </cell>
          <cell r="E1152">
            <v>54097</v>
          </cell>
          <cell r="F1152" t="str">
            <v>International Paper Texarkana Mill</v>
          </cell>
          <cell r="G1152">
            <v>32213</v>
          </cell>
          <cell r="H1152" t="str">
            <v>GEN1</v>
          </cell>
          <cell r="I1152">
            <v>25</v>
          </cell>
          <cell r="J1152">
            <v>11.54</v>
          </cell>
          <cell r="K1152">
            <v>12.55</v>
          </cell>
          <cell r="M1152" t="str">
            <v>ST</v>
          </cell>
          <cell r="N1152" t="str">
            <v>BLQ</v>
          </cell>
          <cell r="O1152" t="str">
            <v>WDS</v>
          </cell>
          <cell r="P1152">
            <v>1</v>
          </cell>
          <cell r="Q1152">
            <v>1972</v>
          </cell>
          <cell r="R1152" t="str">
            <v>OP</v>
          </cell>
          <cell r="T1152" t="str">
            <v>Y</v>
          </cell>
        </row>
        <row r="1153">
          <cell r="A1153" t="str">
            <v>TX</v>
          </cell>
          <cell r="B1153" t="str">
            <v>Cass</v>
          </cell>
          <cell r="C1153">
            <v>9385</v>
          </cell>
          <cell r="D1153" t="str">
            <v>International Paper Co</v>
          </cell>
          <cell r="E1153">
            <v>54097</v>
          </cell>
          <cell r="F1153" t="str">
            <v>International Paper Texarkana Mill</v>
          </cell>
          <cell r="G1153">
            <v>32213</v>
          </cell>
          <cell r="H1153" t="str">
            <v>GEN2</v>
          </cell>
          <cell r="I1153">
            <v>40</v>
          </cell>
          <cell r="J1153">
            <v>18.46</v>
          </cell>
          <cell r="K1153">
            <v>20.5</v>
          </cell>
          <cell r="M1153" t="str">
            <v>ST</v>
          </cell>
          <cell r="N1153" t="str">
            <v>BLQ</v>
          </cell>
          <cell r="O1153" t="str">
            <v>WDS</v>
          </cell>
          <cell r="P1153">
            <v>1</v>
          </cell>
          <cell r="Q1153">
            <v>1977</v>
          </cell>
          <cell r="R1153" t="str">
            <v>OP</v>
          </cell>
          <cell r="T1153" t="str">
            <v>Y</v>
          </cell>
        </row>
        <row r="1154">
          <cell r="A1154" t="str">
            <v>TX</v>
          </cell>
          <cell r="B1154" t="str">
            <v>Jasper</v>
          </cell>
          <cell r="C1154">
            <v>12307</v>
          </cell>
          <cell r="D1154" t="str">
            <v>MeadWestvaco Corp</v>
          </cell>
          <cell r="E1154">
            <v>50101</v>
          </cell>
          <cell r="F1154" t="str">
            <v>MeadWestvaco Evadale</v>
          </cell>
          <cell r="G1154">
            <v>32213</v>
          </cell>
          <cell r="H1154" t="str">
            <v>GEN1</v>
          </cell>
          <cell r="I1154">
            <v>7.5</v>
          </cell>
          <cell r="J1154">
            <v>7.5</v>
          </cell>
          <cell r="K1154">
            <v>7.5</v>
          </cell>
          <cell r="M1154" t="str">
            <v>ST</v>
          </cell>
          <cell r="N1154" t="str">
            <v>BLQ</v>
          </cell>
          <cell r="O1154" t="str">
            <v>WDS</v>
          </cell>
          <cell r="P1154">
            <v>6</v>
          </cell>
          <cell r="Q1154">
            <v>1954</v>
          </cell>
          <cell r="R1154" t="str">
            <v>OP</v>
          </cell>
          <cell r="S1154">
            <v>0</v>
          </cell>
          <cell r="T1154" t="str">
            <v>Y</v>
          </cell>
        </row>
        <row r="1155">
          <cell r="A1155" t="str">
            <v>TX</v>
          </cell>
          <cell r="B1155" t="str">
            <v>Jasper</v>
          </cell>
          <cell r="C1155">
            <v>12307</v>
          </cell>
          <cell r="D1155" t="str">
            <v>MeadWestvaco Corp</v>
          </cell>
          <cell r="E1155">
            <v>50101</v>
          </cell>
          <cell r="F1155" t="str">
            <v>MeadWestvaco Evadale</v>
          </cell>
          <cell r="G1155">
            <v>32213</v>
          </cell>
          <cell r="H1155" t="str">
            <v>GEN2</v>
          </cell>
          <cell r="I1155">
            <v>32.6</v>
          </cell>
          <cell r="J1155">
            <v>32.6</v>
          </cell>
          <cell r="K1155">
            <v>32.6</v>
          </cell>
          <cell r="M1155" t="str">
            <v>ST</v>
          </cell>
          <cell r="N1155" t="str">
            <v>BLQ</v>
          </cell>
          <cell r="O1155" t="str">
            <v>WDS</v>
          </cell>
          <cell r="P1155">
            <v>5</v>
          </cell>
          <cell r="Q1155">
            <v>1965</v>
          </cell>
          <cell r="R1155" t="str">
            <v>OP</v>
          </cell>
          <cell r="S1155">
            <v>0</v>
          </cell>
          <cell r="T1155" t="str">
            <v>Y</v>
          </cell>
        </row>
        <row r="1156">
          <cell r="A1156" t="str">
            <v>TX</v>
          </cell>
          <cell r="B1156" t="str">
            <v>Jasper</v>
          </cell>
          <cell r="C1156">
            <v>12307</v>
          </cell>
          <cell r="D1156" t="str">
            <v>MeadWestvaco Corp</v>
          </cell>
          <cell r="E1156">
            <v>50101</v>
          </cell>
          <cell r="F1156" t="str">
            <v>MeadWestvaco Evadale</v>
          </cell>
          <cell r="G1156">
            <v>32213</v>
          </cell>
          <cell r="H1156" t="str">
            <v>GEN3</v>
          </cell>
          <cell r="I1156">
            <v>17.600000000000001</v>
          </cell>
          <cell r="J1156">
            <v>17.600000000000001</v>
          </cell>
          <cell r="K1156">
            <v>17.600000000000001</v>
          </cell>
          <cell r="M1156" t="str">
            <v>ST</v>
          </cell>
          <cell r="N1156" t="str">
            <v>BLQ</v>
          </cell>
          <cell r="O1156" t="str">
            <v>WDS</v>
          </cell>
          <cell r="P1156">
            <v>1</v>
          </cell>
          <cell r="Q1156">
            <v>1986</v>
          </cell>
          <cell r="R1156" t="str">
            <v>OP</v>
          </cell>
          <cell r="S1156">
            <v>0</v>
          </cell>
          <cell r="T1156" t="str">
            <v>Y</v>
          </cell>
        </row>
        <row r="1157">
          <cell r="A1157" t="str">
            <v>TX</v>
          </cell>
          <cell r="B1157" t="str">
            <v>Orange</v>
          </cell>
          <cell r="C1157">
            <v>54745</v>
          </cell>
          <cell r="D1157" t="str">
            <v>Temple-Inland</v>
          </cell>
          <cell r="E1157">
            <v>10425</v>
          </cell>
          <cell r="F1157" t="str">
            <v>Inland Paperboard and Packaging</v>
          </cell>
          <cell r="G1157">
            <v>32213</v>
          </cell>
          <cell r="H1157" t="str">
            <v>TG</v>
          </cell>
          <cell r="I1157">
            <v>48</v>
          </cell>
          <cell r="J1157">
            <v>36.799999999999997</v>
          </cell>
          <cell r="K1157">
            <v>34.700000000000003</v>
          </cell>
          <cell r="M1157" t="str">
            <v>ST</v>
          </cell>
          <cell r="N1157" t="str">
            <v>BLQ</v>
          </cell>
          <cell r="O1157" t="str">
            <v>WDS</v>
          </cell>
          <cell r="P1157">
            <v>11</v>
          </cell>
          <cell r="Q1157">
            <v>1967</v>
          </cell>
          <cell r="R1157" t="str">
            <v>OP</v>
          </cell>
          <cell r="S1157">
            <v>0</v>
          </cell>
          <cell r="T1157" t="str">
            <v>Y</v>
          </cell>
        </row>
        <row r="1158">
          <cell r="A1158" t="str">
            <v>VA</v>
          </cell>
          <cell r="B1158" t="str">
            <v>Isle of Wight</v>
          </cell>
          <cell r="C1158">
            <v>9348</v>
          </cell>
          <cell r="D1158" t="str">
            <v>International Paper</v>
          </cell>
          <cell r="E1158">
            <v>52152</v>
          </cell>
          <cell r="F1158" t="str">
            <v>International Paper Franklin Mill</v>
          </cell>
          <cell r="G1158">
            <v>322122</v>
          </cell>
          <cell r="H1158" t="str">
            <v>GEN1</v>
          </cell>
          <cell r="I1158">
            <v>5</v>
          </cell>
          <cell r="J1158">
            <v>4.6900000000000004</v>
          </cell>
          <cell r="K1158">
            <v>4.7</v>
          </cell>
          <cell r="M1158" t="str">
            <v>ST</v>
          </cell>
          <cell r="N1158" t="str">
            <v>BLQ</v>
          </cell>
          <cell r="O1158" t="str">
            <v>BIT</v>
          </cell>
          <cell r="P1158">
            <v>11</v>
          </cell>
          <cell r="Q1158">
            <v>1937</v>
          </cell>
          <cell r="R1158" t="str">
            <v>OS</v>
          </cell>
          <cell r="S1158">
            <v>0</v>
          </cell>
          <cell r="T1158" t="str">
            <v>Y</v>
          </cell>
        </row>
        <row r="1159">
          <cell r="A1159" t="str">
            <v>VA</v>
          </cell>
          <cell r="B1159" t="str">
            <v>Isle of Wight</v>
          </cell>
          <cell r="C1159">
            <v>9348</v>
          </cell>
          <cell r="D1159" t="str">
            <v>International Paper</v>
          </cell>
          <cell r="E1159">
            <v>52152</v>
          </cell>
          <cell r="F1159" t="str">
            <v>International Paper Franklin Mill</v>
          </cell>
          <cell r="G1159">
            <v>322122</v>
          </cell>
          <cell r="H1159" t="str">
            <v>GEN2</v>
          </cell>
          <cell r="I1159">
            <v>3.7</v>
          </cell>
          <cell r="J1159">
            <v>3.47</v>
          </cell>
          <cell r="K1159">
            <v>3.48</v>
          </cell>
          <cell r="M1159" t="str">
            <v>ST</v>
          </cell>
          <cell r="N1159" t="str">
            <v>BLQ</v>
          </cell>
          <cell r="O1159" t="str">
            <v>BIT</v>
          </cell>
          <cell r="P1159">
            <v>11</v>
          </cell>
          <cell r="Q1159">
            <v>1937</v>
          </cell>
          <cell r="R1159" t="str">
            <v>OS</v>
          </cell>
          <cell r="S1159">
            <v>0</v>
          </cell>
          <cell r="T1159" t="str">
            <v>Y</v>
          </cell>
        </row>
        <row r="1160">
          <cell r="A1160" t="str">
            <v>VA</v>
          </cell>
          <cell r="B1160" t="str">
            <v>Isle of Wight</v>
          </cell>
          <cell r="C1160">
            <v>9348</v>
          </cell>
          <cell r="D1160" t="str">
            <v>International Paper</v>
          </cell>
          <cell r="E1160">
            <v>52152</v>
          </cell>
          <cell r="F1160" t="str">
            <v>International Paper Franklin Mill</v>
          </cell>
          <cell r="G1160">
            <v>322122</v>
          </cell>
          <cell r="H1160" t="str">
            <v>GEN3</v>
          </cell>
          <cell r="I1160">
            <v>2.5</v>
          </cell>
          <cell r="J1160">
            <v>2.34</v>
          </cell>
          <cell r="K1160">
            <v>2.35</v>
          </cell>
          <cell r="M1160" t="str">
            <v>ST</v>
          </cell>
          <cell r="N1160" t="str">
            <v>BLQ</v>
          </cell>
          <cell r="O1160" t="str">
            <v>BIT</v>
          </cell>
          <cell r="P1160">
            <v>1</v>
          </cell>
          <cell r="Q1160">
            <v>1942</v>
          </cell>
          <cell r="R1160" t="str">
            <v>OS</v>
          </cell>
          <cell r="S1160">
            <v>0</v>
          </cell>
          <cell r="T1160" t="str">
            <v>Y</v>
          </cell>
        </row>
        <row r="1161">
          <cell r="A1161" t="str">
            <v>VA</v>
          </cell>
          <cell r="B1161" t="str">
            <v>Isle of Wight</v>
          </cell>
          <cell r="C1161">
            <v>9348</v>
          </cell>
          <cell r="D1161" t="str">
            <v>International Paper</v>
          </cell>
          <cell r="E1161">
            <v>52152</v>
          </cell>
          <cell r="F1161" t="str">
            <v>International Paper Franklin Mill</v>
          </cell>
          <cell r="G1161">
            <v>322122</v>
          </cell>
          <cell r="H1161" t="str">
            <v>GEN6</v>
          </cell>
          <cell r="I1161">
            <v>9.3000000000000007</v>
          </cell>
          <cell r="J1161">
            <v>8.65</v>
          </cell>
          <cell r="K1161">
            <v>8.74</v>
          </cell>
          <cell r="M1161" t="str">
            <v>ST</v>
          </cell>
          <cell r="N1161" t="str">
            <v>BLQ</v>
          </cell>
          <cell r="O1161" t="str">
            <v>BIT</v>
          </cell>
          <cell r="P1161">
            <v>11</v>
          </cell>
          <cell r="Q1161">
            <v>1950</v>
          </cell>
          <cell r="R1161" t="str">
            <v>OS</v>
          </cell>
          <cell r="S1161">
            <v>0</v>
          </cell>
          <cell r="T1161" t="str">
            <v>Y</v>
          </cell>
        </row>
        <row r="1162">
          <cell r="A1162" t="str">
            <v>VA</v>
          </cell>
          <cell r="B1162" t="str">
            <v>Isle of Wight</v>
          </cell>
          <cell r="C1162">
            <v>9348</v>
          </cell>
          <cell r="D1162" t="str">
            <v>International Paper</v>
          </cell>
          <cell r="E1162">
            <v>52152</v>
          </cell>
          <cell r="F1162" t="str">
            <v>International Paper Franklin Mill</v>
          </cell>
          <cell r="G1162">
            <v>322122</v>
          </cell>
          <cell r="H1162" t="str">
            <v>GEN7</v>
          </cell>
          <cell r="I1162">
            <v>15.6</v>
          </cell>
          <cell r="J1162">
            <v>12.9</v>
          </cell>
          <cell r="K1162">
            <v>12.7</v>
          </cell>
          <cell r="M1162" t="str">
            <v>ST</v>
          </cell>
          <cell r="N1162" t="str">
            <v>BLQ</v>
          </cell>
          <cell r="O1162" t="str">
            <v>BIT</v>
          </cell>
          <cell r="P1162">
            <v>3</v>
          </cell>
          <cell r="Q1162">
            <v>1958</v>
          </cell>
          <cell r="R1162" t="str">
            <v>OP</v>
          </cell>
          <cell r="S1162">
            <v>0</v>
          </cell>
          <cell r="T1162" t="str">
            <v>Y</v>
          </cell>
        </row>
        <row r="1163">
          <cell r="A1163" t="str">
            <v>VA</v>
          </cell>
          <cell r="B1163" t="str">
            <v>Isle of Wight</v>
          </cell>
          <cell r="C1163">
            <v>9348</v>
          </cell>
          <cell r="D1163" t="str">
            <v>International Paper</v>
          </cell>
          <cell r="E1163">
            <v>52152</v>
          </cell>
          <cell r="F1163" t="str">
            <v>International Paper Franklin Mill</v>
          </cell>
          <cell r="G1163">
            <v>322122</v>
          </cell>
          <cell r="H1163" t="str">
            <v>GEN8</v>
          </cell>
          <cell r="I1163">
            <v>32.4</v>
          </cell>
          <cell r="J1163">
            <v>22.1</v>
          </cell>
          <cell r="K1163">
            <v>21.4</v>
          </cell>
          <cell r="M1163" t="str">
            <v>ST</v>
          </cell>
          <cell r="N1163" t="str">
            <v>BLQ</v>
          </cell>
          <cell r="O1163" t="str">
            <v>BIT</v>
          </cell>
          <cell r="P1163">
            <v>3</v>
          </cell>
          <cell r="Q1163">
            <v>1970</v>
          </cell>
          <cell r="R1163" t="str">
            <v>OP</v>
          </cell>
          <cell r="S1163">
            <v>0</v>
          </cell>
          <cell r="T1163" t="str">
            <v>Y</v>
          </cell>
        </row>
        <row r="1164">
          <cell r="A1164" t="str">
            <v>VA</v>
          </cell>
          <cell r="B1164" t="str">
            <v>Isle of Wight</v>
          </cell>
          <cell r="C1164">
            <v>9348</v>
          </cell>
          <cell r="D1164" t="str">
            <v>International Paper</v>
          </cell>
          <cell r="E1164">
            <v>52152</v>
          </cell>
          <cell r="F1164" t="str">
            <v>International Paper Franklin Mill</v>
          </cell>
          <cell r="G1164">
            <v>322122</v>
          </cell>
          <cell r="H1164" t="str">
            <v>GEN9</v>
          </cell>
          <cell r="I1164">
            <v>28</v>
          </cell>
          <cell r="J1164">
            <v>21.8</v>
          </cell>
          <cell r="K1164">
            <v>27.4</v>
          </cell>
          <cell r="M1164" t="str">
            <v>ST</v>
          </cell>
          <cell r="N1164" t="str">
            <v>BLQ</v>
          </cell>
          <cell r="O1164" t="str">
            <v>BIT</v>
          </cell>
          <cell r="P1164">
            <v>11</v>
          </cell>
          <cell r="Q1164">
            <v>1977</v>
          </cell>
          <cell r="R1164" t="str">
            <v>OP</v>
          </cell>
          <cell r="S1164">
            <v>0</v>
          </cell>
          <cell r="T1164" t="str">
            <v>Y</v>
          </cell>
        </row>
        <row r="1165">
          <cell r="A1165" t="str">
            <v>VA</v>
          </cell>
          <cell r="B1165" t="str">
            <v>King William</v>
          </cell>
          <cell r="C1165">
            <v>17465</v>
          </cell>
          <cell r="D1165" t="str">
            <v>Smurfit-Stone Container Enterprises, Inc</v>
          </cell>
          <cell r="E1165">
            <v>10017</v>
          </cell>
          <cell r="F1165" t="str">
            <v>West Point Mill</v>
          </cell>
          <cell r="G1165">
            <v>322</v>
          </cell>
          <cell r="H1165" t="str">
            <v>GEN8</v>
          </cell>
          <cell r="I1165">
            <v>5</v>
          </cell>
          <cell r="J1165">
            <v>5</v>
          </cell>
          <cell r="K1165">
            <v>5</v>
          </cell>
          <cell r="M1165" t="str">
            <v>ST</v>
          </cell>
          <cell r="N1165" t="str">
            <v>BLQ</v>
          </cell>
          <cell r="O1165" t="str">
            <v>WDS</v>
          </cell>
          <cell r="P1165">
            <v>1</v>
          </cell>
          <cell r="Q1165">
            <v>1954</v>
          </cell>
          <cell r="R1165" t="str">
            <v>SB</v>
          </cell>
          <cell r="T1165" t="str">
            <v>Y</v>
          </cell>
        </row>
        <row r="1166">
          <cell r="A1166" t="str">
            <v>VA</v>
          </cell>
          <cell r="B1166" t="str">
            <v>King William</v>
          </cell>
          <cell r="C1166">
            <v>17465</v>
          </cell>
          <cell r="D1166" t="str">
            <v>Smurfit-Stone Container Enterprises, Inc</v>
          </cell>
          <cell r="E1166">
            <v>10017</v>
          </cell>
          <cell r="F1166" t="str">
            <v>West Point Mill</v>
          </cell>
          <cell r="G1166">
            <v>322</v>
          </cell>
          <cell r="H1166" t="str">
            <v>GEN9</v>
          </cell>
          <cell r="I1166">
            <v>10</v>
          </cell>
          <cell r="J1166">
            <v>10</v>
          </cell>
          <cell r="K1166">
            <v>10</v>
          </cell>
          <cell r="M1166" t="str">
            <v>ST</v>
          </cell>
          <cell r="N1166" t="str">
            <v>BLQ</v>
          </cell>
          <cell r="O1166" t="str">
            <v>WDS</v>
          </cell>
          <cell r="P1166">
            <v>10</v>
          </cell>
          <cell r="Q1166">
            <v>1960</v>
          </cell>
          <cell r="R1166" t="str">
            <v>OP</v>
          </cell>
          <cell r="T1166" t="str">
            <v>Y</v>
          </cell>
        </row>
        <row r="1167">
          <cell r="A1167" t="str">
            <v>VA</v>
          </cell>
          <cell r="B1167" t="str">
            <v>King William</v>
          </cell>
          <cell r="C1167">
            <v>17465</v>
          </cell>
          <cell r="D1167" t="str">
            <v>Smurfit-Stone Container Enterprises, Inc</v>
          </cell>
          <cell r="E1167">
            <v>10017</v>
          </cell>
          <cell r="F1167" t="str">
            <v>West Point Mill</v>
          </cell>
          <cell r="G1167">
            <v>322</v>
          </cell>
          <cell r="H1167" t="str">
            <v>GN10</v>
          </cell>
          <cell r="I1167">
            <v>25</v>
          </cell>
          <cell r="J1167">
            <v>25</v>
          </cell>
          <cell r="K1167">
            <v>25</v>
          </cell>
          <cell r="M1167" t="str">
            <v>ST</v>
          </cell>
          <cell r="N1167" t="str">
            <v>BLQ</v>
          </cell>
          <cell r="O1167" t="str">
            <v>WDS</v>
          </cell>
          <cell r="P1167">
            <v>12</v>
          </cell>
          <cell r="Q1167">
            <v>1968</v>
          </cell>
          <cell r="R1167" t="str">
            <v>OP</v>
          </cell>
          <cell r="T1167" t="str">
            <v>Y</v>
          </cell>
        </row>
        <row r="1168">
          <cell r="A1168" t="str">
            <v>VA</v>
          </cell>
          <cell r="B1168" t="str">
            <v>King William</v>
          </cell>
          <cell r="C1168">
            <v>17465</v>
          </cell>
          <cell r="D1168" t="str">
            <v>Smurfit-Stone Container Enterprises, Inc</v>
          </cell>
          <cell r="E1168">
            <v>10017</v>
          </cell>
          <cell r="F1168" t="str">
            <v>West Point Mill</v>
          </cell>
          <cell r="G1168">
            <v>322</v>
          </cell>
          <cell r="H1168" t="str">
            <v>GN11</v>
          </cell>
          <cell r="I1168">
            <v>15</v>
          </cell>
          <cell r="J1168">
            <v>15</v>
          </cell>
          <cell r="K1168">
            <v>15</v>
          </cell>
          <cell r="M1168" t="str">
            <v>ST</v>
          </cell>
          <cell r="N1168" t="str">
            <v>BLQ</v>
          </cell>
          <cell r="O1168" t="str">
            <v>WDS</v>
          </cell>
          <cell r="P1168">
            <v>8</v>
          </cell>
          <cell r="Q1168">
            <v>1977</v>
          </cell>
          <cell r="R1168" t="str">
            <v>OP</v>
          </cell>
          <cell r="T1168" t="str">
            <v>Y</v>
          </cell>
        </row>
        <row r="1169">
          <cell r="A1169" t="str">
            <v>VA</v>
          </cell>
          <cell r="B1169" t="str">
            <v>King William</v>
          </cell>
          <cell r="C1169">
            <v>17465</v>
          </cell>
          <cell r="D1169" t="str">
            <v>Smurfit-Stone Container Enterprises, Inc</v>
          </cell>
          <cell r="E1169">
            <v>10017</v>
          </cell>
          <cell r="F1169" t="str">
            <v>West Point Mill</v>
          </cell>
          <cell r="G1169">
            <v>322</v>
          </cell>
          <cell r="H1169" t="str">
            <v>GN12</v>
          </cell>
          <cell r="I1169">
            <v>46</v>
          </cell>
          <cell r="J1169">
            <v>46</v>
          </cell>
          <cell r="K1169">
            <v>46</v>
          </cell>
          <cell r="M1169" t="str">
            <v>ST</v>
          </cell>
          <cell r="N1169" t="str">
            <v>BLQ</v>
          </cell>
          <cell r="O1169" t="str">
            <v>WDS</v>
          </cell>
          <cell r="P1169">
            <v>10</v>
          </cell>
          <cell r="Q1169">
            <v>1985</v>
          </cell>
          <cell r="R1169" t="str">
            <v>OP</v>
          </cell>
          <cell r="T1169" t="str">
            <v>Y</v>
          </cell>
        </row>
        <row r="1170">
          <cell r="A1170" t="str">
            <v>VA</v>
          </cell>
          <cell r="B1170" t="str">
            <v>Hopewell City</v>
          </cell>
          <cell r="C1170">
            <v>18147</v>
          </cell>
          <cell r="D1170" t="str">
            <v>Smurfit-Stone Container Enterprises Inc</v>
          </cell>
          <cell r="E1170">
            <v>50813</v>
          </cell>
          <cell r="F1170" t="str">
            <v>Stone Container Hopewell Mill</v>
          </cell>
          <cell r="G1170">
            <v>322122</v>
          </cell>
          <cell r="H1170" t="str">
            <v>GEN1</v>
          </cell>
          <cell r="I1170">
            <v>47.6</v>
          </cell>
          <cell r="J1170">
            <v>40.700000000000003</v>
          </cell>
          <cell r="K1170">
            <v>40.700000000000003</v>
          </cell>
          <cell r="M1170" t="str">
            <v>ST</v>
          </cell>
          <cell r="N1170" t="str">
            <v>BLQ</v>
          </cell>
          <cell r="O1170" t="str">
            <v>WDS</v>
          </cell>
          <cell r="P1170">
            <v>12</v>
          </cell>
          <cell r="Q1170">
            <v>1980</v>
          </cell>
          <cell r="R1170" t="str">
            <v>OP</v>
          </cell>
          <cell r="T1170" t="str">
            <v>Y</v>
          </cell>
        </row>
        <row r="1171">
          <cell r="A1171" t="str">
            <v>VA</v>
          </cell>
          <cell r="B1171" t="str">
            <v>Covington</v>
          </cell>
          <cell r="C1171">
            <v>20508</v>
          </cell>
          <cell r="D1171" t="str">
            <v>Westvaco Corp</v>
          </cell>
          <cell r="E1171">
            <v>50900</v>
          </cell>
          <cell r="F1171" t="str">
            <v>Covington Facility</v>
          </cell>
          <cell r="G1171">
            <v>32213</v>
          </cell>
          <cell r="H1171" t="str">
            <v>GEN1</v>
          </cell>
          <cell r="I1171">
            <v>10.5</v>
          </cell>
          <cell r="J1171">
            <v>10.5</v>
          </cell>
          <cell r="K1171">
            <v>10.5</v>
          </cell>
          <cell r="M1171" t="str">
            <v>ST</v>
          </cell>
          <cell r="N1171" t="str">
            <v>BLQ</v>
          </cell>
          <cell r="O1171" t="str">
            <v>BIT</v>
          </cell>
          <cell r="P1171">
            <v>1</v>
          </cell>
          <cell r="Q1171">
            <v>1939</v>
          </cell>
          <cell r="R1171" t="str">
            <v>OP</v>
          </cell>
          <cell r="T1171" t="str">
            <v>Y</v>
          </cell>
        </row>
        <row r="1172">
          <cell r="A1172" t="str">
            <v>VA</v>
          </cell>
          <cell r="B1172" t="str">
            <v>Covington</v>
          </cell>
          <cell r="C1172">
            <v>20508</v>
          </cell>
          <cell r="D1172" t="str">
            <v>Westvaco Corp</v>
          </cell>
          <cell r="E1172">
            <v>50900</v>
          </cell>
          <cell r="F1172" t="str">
            <v>Covington Facility</v>
          </cell>
          <cell r="G1172">
            <v>32213</v>
          </cell>
          <cell r="H1172" t="str">
            <v>GEN2</v>
          </cell>
          <cell r="I1172">
            <v>10.5</v>
          </cell>
          <cell r="J1172">
            <v>10.5</v>
          </cell>
          <cell r="K1172">
            <v>10.5</v>
          </cell>
          <cell r="M1172" t="str">
            <v>ST</v>
          </cell>
          <cell r="N1172" t="str">
            <v>BLQ</v>
          </cell>
          <cell r="O1172" t="str">
            <v>BIT</v>
          </cell>
          <cell r="P1172">
            <v>1</v>
          </cell>
          <cell r="Q1172">
            <v>1946</v>
          </cell>
          <cell r="R1172" t="str">
            <v>OP</v>
          </cell>
          <cell r="T1172" t="str">
            <v>Y</v>
          </cell>
        </row>
        <row r="1173">
          <cell r="A1173" t="str">
            <v>VA</v>
          </cell>
          <cell r="B1173" t="str">
            <v>Covington</v>
          </cell>
          <cell r="C1173">
            <v>20508</v>
          </cell>
          <cell r="D1173" t="str">
            <v>Westvaco Corp</v>
          </cell>
          <cell r="E1173">
            <v>50900</v>
          </cell>
          <cell r="F1173" t="str">
            <v>Covington Facility</v>
          </cell>
          <cell r="G1173">
            <v>32213</v>
          </cell>
          <cell r="H1173" t="str">
            <v>GEN3</v>
          </cell>
          <cell r="I1173">
            <v>10.5</v>
          </cell>
          <cell r="J1173">
            <v>10.5</v>
          </cell>
          <cell r="K1173">
            <v>10.5</v>
          </cell>
          <cell r="M1173" t="str">
            <v>ST</v>
          </cell>
          <cell r="N1173" t="str">
            <v>BLQ</v>
          </cell>
          <cell r="O1173" t="str">
            <v>BIT</v>
          </cell>
          <cell r="P1173">
            <v>1</v>
          </cell>
          <cell r="Q1173">
            <v>1951</v>
          </cell>
          <cell r="R1173" t="str">
            <v>OP</v>
          </cell>
          <cell r="T1173" t="str">
            <v>Y</v>
          </cell>
        </row>
        <row r="1174">
          <cell r="A1174" t="str">
            <v>VA</v>
          </cell>
          <cell r="B1174" t="str">
            <v>Covington</v>
          </cell>
          <cell r="C1174">
            <v>20508</v>
          </cell>
          <cell r="D1174" t="str">
            <v>Westvaco Corp</v>
          </cell>
          <cell r="E1174">
            <v>50900</v>
          </cell>
          <cell r="F1174" t="str">
            <v>Covington Facility</v>
          </cell>
          <cell r="G1174">
            <v>32213</v>
          </cell>
          <cell r="H1174" t="str">
            <v>GEN4</v>
          </cell>
          <cell r="I1174">
            <v>34</v>
          </cell>
          <cell r="J1174">
            <v>32.5</v>
          </cell>
          <cell r="K1174">
            <v>32.5</v>
          </cell>
          <cell r="M1174" t="str">
            <v>ST</v>
          </cell>
          <cell r="N1174" t="str">
            <v>BLQ</v>
          </cell>
          <cell r="O1174" t="str">
            <v>WDS</v>
          </cell>
          <cell r="P1174">
            <v>9</v>
          </cell>
          <cell r="Q1174">
            <v>1980</v>
          </cell>
          <cell r="R1174" t="str">
            <v>OP</v>
          </cell>
          <cell r="T1174" t="str">
            <v>Y</v>
          </cell>
        </row>
        <row r="1175">
          <cell r="A1175" t="str">
            <v>VA</v>
          </cell>
          <cell r="B1175" t="str">
            <v>Covington</v>
          </cell>
          <cell r="C1175">
            <v>20508</v>
          </cell>
          <cell r="D1175" t="str">
            <v>Westvaco Corp</v>
          </cell>
          <cell r="E1175">
            <v>50900</v>
          </cell>
          <cell r="F1175" t="str">
            <v>Covington Facility</v>
          </cell>
          <cell r="G1175">
            <v>32213</v>
          </cell>
          <cell r="H1175" t="str">
            <v>GEN5</v>
          </cell>
          <cell r="I1175">
            <v>34</v>
          </cell>
          <cell r="J1175">
            <v>32.5</v>
          </cell>
          <cell r="K1175">
            <v>32.5</v>
          </cell>
          <cell r="M1175" t="str">
            <v>ST</v>
          </cell>
          <cell r="N1175" t="str">
            <v>BLQ</v>
          </cell>
          <cell r="O1175" t="str">
            <v>WDS</v>
          </cell>
          <cell r="P1175">
            <v>9</v>
          </cell>
          <cell r="Q1175">
            <v>1989</v>
          </cell>
          <cell r="R1175" t="str">
            <v>OP</v>
          </cell>
          <cell r="T1175" t="str">
            <v>Y</v>
          </cell>
        </row>
        <row r="1176">
          <cell r="A1176" t="str">
            <v>VA</v>
          </cell>
          <cell r="B1176" t="str">
            <v>Covington</v>
          </cell>
          <cell r="C1176">
            <v>20508</v>
          </cell>
          <cell r="D1176" t="str">
            <v>Westvaco Corp</v>
          </cell>
          <cell r="E1176">
            <v>50900</v>
          </cell>
          <cell r="F1176" t="str">
            <v>Covington Facility</v>
          </cell>
          <cell r="G1176">
            <v>32213</v>
          </cell>
          <cell r="H1176" t="str">
            <v>GEN6</v>
          </cell>
          <cell r="I1176">
            <v>5.5</v>
          </cell>
          <cell r="J1176">
            <v>5.5</v>
          </cell>
          <cell r="K1176">
            <v>5.5</v>
          </cell>
          <cell r="M1176" t="str">
            <v>ST</v>
          </cell>
          <cell r="N1176" t="str">
            <v>BLQ</v>
          </cell>
          <cell r="O1176" t="str">
            <v>WDS</v>
          </cell>
          <cell r="P1176">
            <v>1</v>
          </cell>
          <cell r="Q1176">
            <v>1930</v>
          </cell>
          <cell r="R1176" t="str">
            <v>OS</v>
          </cell>
          <cell r="T1176" t="str">
            <v>Y</v>
          </cell>
        </row>
        <row r="1177">
          <cell r="A1177" t="str">
            <v>WA</v>
          </cell>
          <cell r="B1177" t="str">
            <v>Cowlitz</v>
          </cell>
          <cell r="C1177">
            <v>11169</v>
          </cell>
          <cell r="D1177" t="str">
            <v>Longview Fibre Co</v>
          </cell>
          <cell r="E1177">
            <v>54562</v>
          </cell>
          <cell r="F1177" t="str">
            <v>Longview Fibre</v>
          </cell>
          <cell r="G1177">
            <v>32213</v>
          </cell>
          <cell r="H1177" t="str">
            <v>2</v>
          </cell>
          <cell r="I1177">
            <v>2.5</v>
          </cell>
          <cell r="J1177">
            <v>2.5</v>
          </cell>
          <cell r="K1177">
            <v>2.5</v>
          </cell>
          <cell r="M1177" t="str">
            <v>ST</v>
          </cell>
          <cell r="N1177" t="str">
            <v>BLQ</v>
          </cell>
          <cell r="O1177" t="str">
            <v>NG</v>
          </cell>
          <cell r="P1177">
            <v>1</v>
          </cell>
          <cell r="Q1177">
            <v>1936</v>
          </cell>
          <cell r="R1177" t="str">
            <v>OP</v>
          </cell>
          <cell r="T1177" t="str">
            <v>Y</v>
          </cell>
        </row>
        <row r="1178">
          <cell r="A1178" t="str">
            <v>WA</v>
          </cell>
          <cell r="B1178" t="str">
            <v>Cowlitz</v>
          </cell>
          <cell r="C1178">
            <v>11169</v>
          </cell>
          <cell r="D1178" t="str">
            <v>Longview Fibre Co</v>
          </cell>
          <cell r="E1178">
            <v>54562</v>
          </cell>
          <cell r="F1178" t="str">
            <v>Longview Fibre</v>
          </cell>
          <cell r="G1178">
            <v>32213</v>
          </cell>
          <cell r="H1178" t="str">
            <v>3</v>
          </cell>
          <cell r="I1178">
            <v>3.5</v>
          </cell>
          <cell r="J1178">
            <v>3.5</v>
          </cell>
          <cell r="K1178">
            <v>3.5</v>
          </cell>
          <cell r="M1178" t="str">
            <v>ST</v>
          </cell>
          <cell r="N1178" t="str">
            <v>BLQ</v>
          </cell>
          <cell r="O1178" t="str">
            <v>NG</v>
          </cell>
          <cell r="P1178">
            <v>1</v>
          </cell>
          <cell r="Q1178">
            <v>1941</v>
          </cell>
          <cell r="R1178" t="str">
            <v>OP</v>
          </cell>
          <cell r="S1178">
            <v>0</v>
          </cell>
          <cell r="T1178" t="str">
            <v>Y</v>
          </cell>
        </row>
        <row r="1179">
          <cell r="A1179" t="str">
            <v>WA</v>
          </cell>
          <cell r="B1179" t="str">
            <v>Cowlitz</v>
          </cell>
          <cell r="C1179">
            <v>11169</v>
          </cell>
          <cell r="D1179" t="str">
            <v>Longview Fibre Co</v>
          </cell>
          <cell r="E1179">
            <v>54562</v>
          </cell>
          <cell r="F1179" t="str">
            <v>Longview Fibre</v>
          </cell>
          <cell r="G1179">
            <v>32213</v>
          </cell>
          <cell r="H1179" t="str">
            <v>4</v>
          </cell>
          <cell r="I1179">
            <v>10</v>
          </cell>
          <cell r="J1179">
            <v>10</v>
          </cell>
          <cell r="K1179">
            <v>10</v>
          </cell>
          <cell r="M1179" t="str">
            <v>ST</v>
          </cell>
          <cell r="N1179" t="str">
            <v>BLQ</v>
          </cell>
          <cell r="O1179" t="str">
            <v>NG</v>
          </cell>
          <cell r="P1179">
            <v>1</v>
          </cell>
          <cell r="Q1179">
            <v>1949</v>
          </cell>
          <cell r="R1179" t="str">
            <v>OP</v>
          </cell>
          <cell r="S1179">
            <v>0</v>
          </cell>
          <cell r="T1179" t="str">
            <v>Y</v>
          </cell>
        </row>
        <row r="1180">
          <cell r="A1180" t="str">
            <v>WA</v>
          </cell>
          <cell r="B1180" t="str">
            <v>Cowlitz</v>
          </cell>
          <cell r="C1180">
            <v>11169</v>
          </cell>
          <cell r="D1180" t="str">
            <v>Longview Fibre Co</v>
          </cell>
          <cell r="E1180">
            <v>54562</v>
          </cell>
          <cell r="F1180" t="str">
            <v>Longview Fibre</v>
          </cell>
          <cell r="G1180">
            <v>32213</v>
          </cell>
          <cell r="H1180" t="str">
            <v>5</v>
          </cell>
          <cell r="I1180">
            <v>6</v>
          </cell>
          <cell r="J1180">
            <v>5.7</v>
          </cell>
          <cell r="K1180">
            <v>5.7</v>
          </cell>
          <cell r="M1180" t="str">
            <v>ST</v>
          </cell>
          <cell r="N1180" t="str">
            <v>BLQ</v>
          </cell>
          <cell r="O1180" t="str">
            <v>NG</v>
          </cell>
          <cell r="P1180">
            <v>1</v>
          </cell>
          <cell r="Q1180">
            <v>1950</v>
          </cell>
          <cell r="R1180" t="str">
            <v>OP</v>
          </cell>
          <cell r="S1180">
            <v>0</v>
          </cell>
          <cell r="T1180" t="str">
            <v>Y</v>
          </cell>
        </row>
        <row r="1181">
          <cell r="A1181" t="str">
            <v>WA</v>
          </cell>
          <cell r="B1181" t="str">
            <v>Cowlitz</v>
          </cell>
          <cell r="C1181">
            <v>11169</v>
          </cell>
          <cell r="D1181" t="str">
            <v>Longview Fibre Co</v>
          </cell>
          <cell r="E1181">
            <v>54562</v>
          </cell>
          <cell r="F1181" t="str">
            <v>Longview Fibre</v>
          </cell>
          <cell r="G1181">
            <v>32213</v>
          </cell>
          <cell r="H1181" t="str">
            <v>6</v>
          </cell>
          <cell r="I1181">
            <v>20</v>
          </cell>
          <cell r="J1181">
            <v>22</v>
          </cell>
          <cell r="K1181">
            <v>22</v>
          </cell>
          <cell r="M1181" t="str">
            <v>ST</v>
          </cell>
          <cell r="N1181" t="str">
            <v>BLQ</v>
          </cell>
          <cell r="O1181" t="str">
            <v>NG</v>
          </cell>
          <cell r="P1181">
            <v>1</v>
          </cell>
          <cell r="Q1181">
            <v>1958</v>
          </cell>
          <cell r="R1181" t="str">
            <v>OP</v>
          </cell>
          <cell r="S1181">
            <v>0</v>
          </cell>
          <cell r="T1181" t="str">
            <v>Y</v>
          </cell>
        </row>
        <row r="1182">
          <cell r="A1182" t="str">
            <v>WA</v>
          </cell>
          <cell r="B1182" t="str">
            <v>Cowlitz</v>
          </cell>
          <cell r="C1182">
            <v>11169</v>
          </cell>
          <cell r="D1182" t="str">
            <v>Longview Fibre Co</v>
          </cell>
          <cell r="E1182">
            <v>54562</v>
          </cell>
          <cell r="F1182" t="str">
            <v>Longview Fibre</v>
          </cell>
          <cell r="G1182">
            <v>32213</v>
          </cell>
          <cell r="H1182" t="str">
            <v>7</v>
          </cell>
          <cell r="I1182">
            <v>25</v>
          </cell>
          <cell r="J1182">
            <v>25</v>
          </cell>
          <cell r="K1182">
            <v>25</v>
          </cell>
          <cell r="M1182" t="str">
            <v>ST</v>
          </cell>
          <cell r="N1182" t="str">
            <v>BLQ</v>
          </cell>
          <cell r="O1182" t="str">
            <v>NG</v>
          </cell>
          <cell r="P1182">
            <v>4</v>
          </cell>
          <cell r="Q1182">
            <v>1966</v>
          </cell>
          <cell r="R1182" t="str">
            <v>OP</v>
          </cell>
          <cell r="S1182">
            <v>0</v>
          </cell>
          <cell r="T1182" t="str">
            <v>Y</v>
          </cell>
        </row>
        <row r="1183">
          <cell r="A1183" t="str">
            <v>WA</v>
          </cell>
          <cell r="B1183" t="str">
            <v>Cowlitz</v>
          </cell>
          <cell r="C1183">
            <v>20548</v>
          </cell>
          <cell r="D1183" t="str">
            <v>Weyerhaeuser Co</v>
          </cell>
          <cell r="E1183">
            <v>50187</v>
          </cell>
          <cell r="F1183" t="str">
            <v>Weyerhaeuser Longview WA</v>
          </cell>
          <cell r="G1183">
            <v>322122</v>
          </cell>
          <cell r="H1183" t="str">
            <v>TG1</v>
          </cell>
          <cell r="I1183">
            <v>5</v>
          </cell>
          <cell r="J1183">
            <v>4.6500000000000004</v>
          </cell>
          <cell r="K1183">
            <v>4.7</v>
          </cell>
          <cell r="M1183" t="str">
            <v>ST</v>
          </cell>
          <cell r="N1183" t="str">
            <v>BLQ</v>
          </cell>
          <cell r="O1183" t="str">
            <v>NG</v>
          </cell>
          <cell r="P1183">
            <v>1</v>
          </cell>
          <cell r="Q1183">
            <v>1948</v>
          </cell>
          <cell r="R1183" t="str">
            <v>OP</v>
          </cell>
          <cell r="S1183">
            <v>0</v>
          </cell>
          <cell r="T1183" t="str">
            <v>Y</v>
          </cell>
        </row>
        <row r="1184">
          <cell r="A1184" t="str">
            <v>WA</v>
          </cell>
          <cell r="B1184" t="str">
            <v>Cowlitz</v>
          </cell>
          <cell r="C1184">
            <v>20548</v>
          </cell>
          <cell r="D1184" t="str">
            <v>Weyerhaeuser Co</v>
          </cell>
          <cell r="E1184">
            <v>50187</v>
          </cell>
          <cell r="F1184" t="str">
            <v>Weyerhaeuser Longview WA</v>
          </cell>
          <cell r="G1184">
            <v>322122</v>
          </cell>
          <cell r="H1184" t="str">
            <v>TG2</v>
          </cell>
          <cell r="I1184">
            <v>5</v>
          </cell>
          <cell r="J1184">
            <v>4.6500000000000004</v>
          </cell>
          <cell r="K1184">
            <v>4.7</v>
          </cell>
          <cell r="M1184" t="str">
            <v>ST</v>
          </cell>
          <cell r="N1184" t="str">
            <v>BLQ</v>
          </cell>
          <cell r="O1184" t="str">
            <v>NG</v>
          </cell>
          <cell r="P1184">
            <v>1</v>
          </cell>
          <cell r="Q1184">
            <v>1948</v>
          </cell>
          <cell r="R1184" t="str">
            <v>OP</v>
          </cell>
          <cell r="S1184">
            <v>0</v>
          </cell>
          <cell r="T1184" t="str">
            <v>Y</v>
          </cell>
        </row>
        <row r="1185">
          <cell r="A1185" t="str">
            <v>WA</v>
          </cell>
          <cell r="B1185" t="str">
            <v>Cowlitz</v>
          </cell>
          <cell r="C1185">
            <v>20548</v>
          </cell>
          <cell r="D1185" t="str">
            <v>Weyerhaeuser Co</v>
          </cell>
          <cell r="E1185">
            <v>50187</v>
          </cell>
          <cell r="F1185" t="str">
            <v>Weyerhaeuser Longview WA</v>
          </cell>
          <cell r="G1185">
            <v>322122</v>
          </cell>
          <cell r="H1185" t="str">
            <v>TG4</v>
          </cell>
          <cell r="I1185">
            <v>18</v>
          </cell>
          <cell r="J1185">
            <v>18</v>
          </cell>
          <cell r="K1185">
            <v>18</v>
          </cell>
          <cell r="M1185" t="str">
            <v>ST</v>
          </cell>
          <cell r="N1185" t="str">
            <v>BLQ</v>
          </cell>
          <cell r="O1185" t="str">
            <v>NG</v>
          </cell>
          <cell r="P1185">
            <v>1</v>
          </cell>
          <cell r="Q1185">
            <v>1954</v>
          </cell>
          <cell r="R1185" t="str">
            <v>OP</v>
          </cell>
          <cell r="S1185">
            <v>0</v>
          </cell>
          <cell r="T1185" t="str">
            <v>Y</v>
          </cell>
        </row>
        <row r="1186">
          <cell r="A1186" t="str">
            <v>WA</v>
          </cell>
          <cell r="B1186" t="str">
            <v>Jefferson</v>
          </cell>
          <cell r="C1186">
            <v>26840</v>
          </cell>
          <cell r="D1186" t="str">
            <v>Port Townsend Paper Co</v>
          </cell>
          <cell r="E1186">
            <v>50544</v>
          </cell>
          <cell r="F1186" t="str">
            <v>Port Townsend Paper</v>
          </cell>
          <cell r="G1186">
            <v>322</v>
          </cell>
          <cell r="H1186" t="str">
            <v>GEN2</v>
          </cell>
          <cell r="I1186">
            <v>3</v>
          </cell>
          <cell r="J1186">
            <v>1.31</v>
          </cell>
          <cell r="K1186">
            <v>1.31</v>
          </cell>
          <cell r="M1186" t="str">
            <v>ST</v>
          </cell>
          <cell r="N1186" t="str">
            <v>BLQ</v>
          </cell>
          <cell r="O1186" t="str">
            <v>WO</v>
          </cell>
          <cell r="P1186">
            <v>1</v>
          </cell>
          <cell r="Q1186">
            <v>1929</v>
          </cell>
          <cell r="R1186" t="str">
            <v>OP</v>
          </cell>
          <cell r="S1186">
            <v>0</v>
          </cell>
          <cell r="T1186" t="str">
            <v>Y</v>
          </cell>
        </row>
        <row r="1187">
          <cell r="A1187" t="str">
            <v>WA</v>
          </cell>
          <cell r="B1187" t="str">
            <v>Jefferson</v>
          </cell>
          <cell r="C1187">
            <v>26840</v>
          </cell>
          <cell r="D1187" t="str">
            <v>Port Townsend Paper Co</v>
          </cell>
          <cell r="E1187">
            <v>50544</v>
          </cell>
          <cell r="F1187" t="str">
            <v>Port Townsend Paper</v>
          </cell>
          <cell r="G1187">
            <v>322</v>
          </cell>
          <cell r="H1187" t="str">
            <v>GEN4</v>
          </cell>
          <cell r="I1187">
            <v>3</v>
          </cell>
          <cell r="J1187">
            <v>0.47</v>
          </cell>
          <cell r="K1187">
            <v>0.47</v>
          </cell>
          <cell r="M1187" t="str">
            <v>ST</v>
          </cell>
          <cell r="N1187" t="str">
            <v>BLQ</v>
          </cell>
          <cell r="O1187" t="str">
            <v>WO</v>
          </cell>
          <cell r="P1187">
            <v>1</v>
          </cell>
          <cell r="Q1187">
            <v>1929</v>
          </cell>
          <cell r="R1187" t="str">
            <v>SB</v>
          </cell>
          <cell r="T1187" t="str">
            <v>Y</v>
          </cell>
        </row>
        <row r="1188">
          <cell r="A1188" t="str">
            <v>WA</v>
          </cell>
          <cell r="B1188" t="str">
            <v>Jefferson</v>
          </cell>
          <cell r="C1188">
            <v>26840</v>
          </cell>
          <cell r="D1188" t="str">
            <v>Port Townsend Paper Co</v>
          </cell>
          <cell r="E1188">
            <v>50544</v>
          </cell>
          <cell r="F1188" t="str">
            <v>Port Townsend Paper</v>
          </cell>
          <cell r="G1188">
            <v>322</v>
          </cell>
          <cell r="H1188" t="str">
            <v>GEN6</v>
          </cell>
          <cell r="I1188">
            <v>7.5</v>
          </cell>
          <cell r="J1188">
            <v>4.93</v>
          </cell>
          <cell r="K1188">
            <v>4.93</v>
          </cell>
          <cell r="M1188" t="str">
            <v>ST</v>
          </cell>
          <cell r="N1188" t="str">
            <v>BLQ</v>
          </cell>
          <cell r="O1188" t="str">
            <v>WO</v>
          </cell>
          <cell r="P1188">
            <v>1</v>
          </cell>
          <cell r="Q1188">
            <v>1986</v>
          </cell>
          <cell r="R1188" t="str">
            <v>OP</v>
          </cell>
          <cell r="T1188" t="str">
            <v>Y</v>
          </cell>
        </row>
        <row r="1189">
          <cell r="A1189" t="str">
            <v>WI</v>
          </cell>
          <cell r="B1189" t="str">
            <v>Wood</v>
          </cell>
          <cell r="C1189">
            <v>5033</v>
          </cell>
          <cell r="D1189" t="str">
            <v>Domtar Industries Inc</v>
          </cell>
          <cell r="E1189">
            <v>50395</v>
          </cell>
          <cell r="F1189" t="str">
            <v>Georgia-Pacific Corp - Nekoosa Mill</v>
          </cell>
          <cell r="G1189">
            <v>322122</v>
          </cell>
          <cell r="H1189" t="str">
            <v>TG14</v>
          </cell>
          <cell r="I1189">
            <v>13.1</v>
          </cell>
          <cell r="J1189">
            <v>12.45</v>
          </cell>
          <cell r="K1189">
            <v>12.05</v>
          </cell>
          <cell r="M1189" t="str">
            <v>ST</v>
          </cell>
          <cell r="N1189" t="str">
            <v>BLQ</v>
          </cell>
          <cell r="O1189" t="str">
            <v>NG</v>
          </cell>
          <cell r="P1189">
            <v>2</v>
          </cell>
          <cell r="Q1189">
            <v>1991</v>
          </cell>
          <cell r="R1189" t="str">
            <v>OP</v>
          </cell>
          <cell r="T1189" t="str">
            <v>Y</v>
          </cell>
        </row>
        <row r="1190">
          <cell r="A1190" t="str">
            <v>WI</v>
          </cell>
          <cell r="B1190" t="str">
            <v>Wood</v>
          </cell>
          <cell r="C1190">
            <v>5033</v>
          </cell>
          <cell r="D1190" t="str">
            <v>Domtar Industries Inc</v>
          </cell>
          <cell r="E1190">
            <v>50395</v>
          </cell>
          <cell r="F1190" t="str">
            <v>Georgia-Pacific Corp - Nekoosa Mill</v>
          </cell>
          <cell r="G1190">
            <v>322122</v>
          </cell>
          <cell r="H1190" t="str">
            <v>TG6</v>
          </cell>
          <cell r="I1190">
            <v>6</v>
          </cell>
          <cell r="J1190">
            <v>5.7</v>
          </cell>
          <cell r="K1190">
            <v>5.52</v>
          </cell>
          <cell r="M1190" t="str">
            <v>ST</v>
          </cell>
          <cell r="N1190" t="str">
            <v>BLQ</v>
          </cell>
          <cell r="O1190" t="str">
            <v>NG</v>
          </cell>
          <cell r="P1190">
            <v>1</v>
          </cell>
          <cell r="Q1190">
            <v>1951</v>
          </cell>
          <cell r="R1190" t="str">
            <v>OP</v>
          </cell>
          <cell r="T1190" t="str">
            <v>Y</v>
          </cell>
        </row>
        <row r="1191">
          <cell r="A1191" t="str">
            <v>WI</v>
          </cell>
          <cell r="B1191" t="str">
            <v>Wood</v>
          </cell>
          <cell r="C1191">
            <v>5033</v>
          </cell>
          <cell r="D1191" t="str">
            <v>Domtar Industries Inc</v>
          </cell>
          <cell r="E1191">
            <v>50395</v>
          </cell>
          <cell r="F1191" t="str">
            <v>Georgia-Pacific Corp - Nekoosa Mill</v>
          </cell>
          <cell r="G1191">
            <v>322122</v>
          </cell>
          <cell r="H1191" t="str">
            <v>TG8</v>
          </cell>
          <cell r="I1191">
            <v>12.5</v>
          </cell>
          <cell r="J1191">
            <v>11.63</v>
          </cell>
          <cell r="K1191">
            <v>11.75</v>
          </cell>
          <cell r="M1191" t="str">
            <v>ST</v>
          </cell>
          <cell r="N1191" t="str">
            <v>BLQ</v>
          </cell>
          <cell r="O1191" t="str">
            <v>NG</v>
          </cell>
          <cell r="P1191">
            <v>1</v>
          </cell>
          <cell r="Q1191">
            <v>1966</v>
          </cell>
          <cell r="R1191" t="str">
            <v>OP</v>
          </cell>
          <cell r="T1191" t="str">
            <v>Y</v>
          </cell>
        </row>
        <row r="1192">
          <cell r="A1192" t="str">
            <v>WI</v>
          </cell>
          <cell r="B1192" t="str">
            <v>Marathon</v>
          </cell>
          <cell r="C1192">
            <v>13008</v>
          </cell>
          <cell r="D1192" t="str">
            <v>Mosinee Paper Corp</v>
          </cell>
          <cell r="E1192">
            <v>50614</v>
          </cell>
          <cell r="F1192" t="str">
            <v>Mosinee Paper</v>
          </cell>
          <cell r="G1192">
            <v>322</v>
          </cell>
          <cell r="H1192" t="str">
            <v>GEN1</v>
          </cell>
          <cell r="I1192">
            <v>15</v>
          </cell>
          <cell r="J1192">
            <v>13</v>
          </cell>
          <cell r="K1192">
            <v>13</v>
          </cell>
          <cell r="M1192" t="str">
            <v>ST</v>
          </cell>
          <cell r="N1192" t="str">
            <v>BLQ</v>
          </cell>
          <cell r="O1192" t="str">
            <v>BIT</v>
          </cell>
          <cell r="P1192">
            <v>12</v>
          </cell>
          <cell r="Q1192">
            <v>1976</v>
          </cell>
          <cell r="R1192" t="str">
            <v>OP</v>
          </cell>
          <cell r="S1192">
            <v>0</v>
          </cell>
          <cell r="T1192" t="str">
            <v>Y</v>
          </cell>
        </row>
        <row r="1193">
          <cell r="A1193" t="str">
            <v>WI</v>
          </cell>
          <cell r="B1193" t="str">
            <v>Marathon</v>
          </cell>
          <cell r="C1193">
            <v>13008</v>
          </cell>
          <cell r="D1193" t="str">
            <v>Mosinee Paper Corp</v>
          </cell>
          <cell r="E1193">
            <v>50614</v>
          </cell>
          <cell r="F1193" t="str">
            <v>Mosinee Paper</v>
          </cell>
          <cell r="G1193">
            <v>322</v>
          </cell>
          <cell r="H1193" t="str">
            <v>WEST</v>
          </cell>
          <cell r="I1193">
            <v>5</v>
          </cell>
          <cell r="J1193">
            <v>5</v>
          </cell>
          <cell r="K1193">
            <v>5</v>
          </cell>
          <cell r="M1193" t="str">
            <v>ST</v>
          </cell>
          <cell r="N1193" t="str">
            <v>BLQ</v>
          </cell>
          <cell r="O1193" t="str">
            <v>BIT</v>
          </cell>
          <cell r="P1193">
            <v>8</v>
          </cell>
          <cell r="Q1193">
            <v>1951</v>
          </cell>
          <cell r="R1193" t="str">
            <v>OP</v>
          </cell>
          <cell r="S1193">
            <v>0</v>
          </cell>
          <cell r="T1193" t="str">
            <v>Y</v>
          </cell>
        </row>
        <row r="1194">
          <cell r="A1194" t="str">
            <v>WI</v>
          </cell>
          <cell r="B1194" t="str">
            <v>Wood</v>
          </cell>
          <cell r="C1194">
            <v>18163</v>
          </cell>
          <cell r="D1194" t="str">
            <v>Stora Enso North America</v>
          </cell>
          <cell r="E1194">
            <v>10477</v>
          </cell>
          <cell r="F1194" t="str">
            <v>Wisconsin Rapids Pulp Mill</v>
          </cell>
          <cell r="G1194">
            <v>322122</v>
          </cell>
          <cell r="H1194" t="str">
            <v>GEN1</v>
          </cell>
          <cell r="I1194">
            <v>32</v>
          </cell>
          <cell r="J1194">
            <v>29.76</v>
          </cell>
          <cell r="K1194">
            <v>32</v>
          </cell>
          <cell r="M1194" t="str">
            <v>ST</v>
          </cell>
          <cell r="N1194" t="str">
            <v>BLQ</v>
          </cell>
          <cell r="O1194" t="str">
            <v>SUB</v>
          </cell>
          <cell r="P1194">
            <v>9</v>
          </cell>
          <cell r="Q1194">
            <v>1968</v>
          </cell>
          <cell r="R1194" t="str">
            <v>OP</v>
          </cell>
          <cell r="S1194">
            <v>0</v>
          </cell>
          <cell r="T1194" t="str">
            <v>Y</v>
          </cell>
        </row>
        <row r="1195">
          <cell r="A1195" t="str">
            <v>WI</v>
          </cell>
          <cell r="B1195" t="str">
            <v>Wood</v>
          </cell>
          <cell r="C1195">
            <v>18163</v>
          </cell>
          <cell r="D1195" t="str">
            <v>Stora Enso North America</v>
          </cell>
          <cell r="E1195">
            <v>10477</v>
          </cell>
          <cell r="F1195" t="str">
            <v>Wisconsin Rapids Pulp Mill</v>
          </cell>
          <cell r="G1195">
            <v>322122</v>
          </cell>
          <cell r="H1195" t="str">
            <v>GEN2</v>
          </cell>
          <cell r="I1195">
            <v>40.299999999999997</v>
          </cell>
          <cell r="J1195">
            <v>37.479999999999997</v>
          </cell>
          <cell r="K1195">
            <v>40.299999999999997</v>
          </cell>
          <cell r="M1195" t="str">
            <v>ST</v>
          </cell>
          <cell r="N1195" t="str">
            <v>BLQ</v>
          </cell>
          <cell r="O1195" t="str">
            <v>SUB</v>
          </cell>
          <cell r="P1195">
            <v>9</v>
          </cell>
          <cell r="Q1195">
            <v>1991</v>
          </cell>
          <cell r="R1195" t="str">
            <v>OP</v>
          </cell>
          <cell r="S1195">
            <v>0</v>
          </cell>
          <cell r="T1195" t="str">
            <v>Y</v>
          </cell>
        </row>
        <row r="1196">
          <cell r="A1196" t="str">
            <v>WI</v>
          </cell>
          <cell r="B1196" t="str">
            <v>Outagamie</v>
          </cell>
          <cell r="C1196">
            <v>54738</v>
          </cell>
          <cell r="D1196" t="str">
            <v>Thilmany LLC</v>
          </cell>
          <cell r="E1196">
            <v>54098</v>
          </cell>
          <cell r="F1196" t="str">
            <v>International Paper Kaukauna Mill</v>
          </cell>
          <cell r="G1196">
            <v>322122</v>
          </cell>
          <cell r="H1196" t="str">
            <v>GEN1</v>
          </cell>
          <cell r="I1196">
            <v>6</v>
          </cell>
          <cell r="J1196">
            <v>6</v>
          </cell>
          <cell r="K1196">
            <v>6</v>
          </cell>
          <cell r="M1196" t="str">
            <v>ST</v>
          </cell>
          <cell r="N1196" t="str">
            <v>BLQ</v>
          </cell>
          <cell r="O1196" t="str">
            <v>BIT</v>
          </cell>
          <cell r="P1196">
            <v>1</v>
          </cell>
          <cell r="Q1196">
            <v>1951</v>
          </cell>
          <cell r="R1196" t="str">
            <v>OP</v>
          </cell>
          <cell r="S1196">
            <v>0</v>
          </cell>
          <cell r="T1196" t="str">
            <v>Y</v>
          </cell>
        </row>
        <row r="1197">
          <cell r="A1197" t="str">
            <v>WI</v>
          </cell>
          <cell r="B1197" t="str">
            <v>Outagamie</v>
          </cell>
          <cell r="C1197">
            <v>54738</v>
          </cell>
          <cell r="D1197" t="str">
            <v>Thilmany LLC</v>
          </cell>
          <cell r="E1197">
            <v>54098</v>
          </cell>
          <cell r="F1197" t="str">
            <v>International Paper Kaukauna Mill</v>
          </cell>
          <cell r="G1197">
            <v>322122</v>
          </cell>
          <cell r="H1197" t="str">
            <v>GEN2</v>
          </cell>
          <cell r="I1197">
            <v>11</v>
          </cell>
          <cell r="J1197">
            <v>11</v>
          </cell>
          <cell r="K1197">
            <v>11</v>
          </cell>
          <cell r="M1197" t="str">
            <v>ST</v>
          </cell>
          <cell r="N1197" t="str">
            <v>BLQ</v>
          </cell>
          <cell r="O1197" t="str">
            <v>BIT</v>
          </cell>
          <cell r="P1197">
            <v>1</v>
          </cell>
          <cell r="Q1197">
            <v>1977</v>
          </cell>
          <cell r="R1197" t="str">
            <v>OP</v>
          </cell>
          <cell r="S1197">
            <v>0</v>
          </cell>
          <cell r="T1197" t="str">
            <v>Y</v>
          </cell>
        </row>
        <row r="1198">
          <cell r="A1198" t="str">
            <v>WI</v>
          </cell>
          <cell r="B1198" t="str">
            <v>Outagamie</v>
          </cell>
          <cell r="C1198">
            <v>54738</v>
          </cell>
          <cell r="D1198" t="str">
            <v>Thilmany LLC</v>
          </cell>
          <cell r="E1198">
            <v>54098</v>
          </cell>
          <cell r="F1198" t="str">
            <v>International Paper Kaukauna Mill</v>
          </cell>
          <cell r="G1198">
            <v>322122</v>
          </cell>
          <cell r="H1198" t="str">
            <v>GEN3</v>
          </cell>
          <cell r="I1198">
            <v>15.6</v>
          </cell>
          <cell r="J1198">
            <v>15.6</v>
          </cell>
          <cell r="K1198">
            <v>15.6</v>
          </cell>
          <cell r="M1198" t="str">
            <v>ST</v>
          </cell>
          <cell r="N1198" t="str">
            <v>BLQ</v>
          </cell>
          <cell r="O1198" t="str">
            <v>BIT</v>
          </cell>
          <cell r="P1198">
            <v>1</v>
          </cell>
          <cell r="Q1198">
            <v>1962</v>
          </cell>
          <cell r="R1198" t="str">
            <v>OP</v>
          </cell>
          <cell r="S1198">
            <v>0</v>
          </cell>
          <cell r="T1198" t="str">
            <v>Y</v>
          </cell>
        </row>
        <row r="1199">
          <cell r="A1199" t="str">
            <v>HI</v>
          </cell>
          <cell r="B1199" t="str">
            <v>Honolulu</v>
          </cell>
          <cell r="C1199">
            <v>9989</v>
          </cell>
          <cell r="D1199" t="str">
            <v>Kalaeloa Partners LP</v>
          </cell>
          <cell r="E1199">
            <v>54646</v>
          </cell>
          <cell r="F1199" t="str">
            <v>Kalaeola Cogen Plant</v>
          </cell>
          <cell r="G1199">
            <v>22</v>
          </cell>
          <cell r="H1199" t="str">
            <v>ST</v>
          </cell>
          <cell r="I1199">
            <v>61</v>
          </cell>
          <cell r="J1199">
            <v>50</v>
          </cell>
          <cell r="K1199">
            <v>50</v>
          </cell>
          <cell r="M1199" t="str">
            <v>CA</v>
          </cell>
          <cell r="N1199" t="str">
            <v>DFO</v>
          </cell>
          <cell r="P1199">
            <v>3</v>
          </cell>
          <cell r="Q1199">
            <v>1991</v>
          </cell>
          <cell r="R1199" t="str">
            <v>OP</v>
          </cell>
          <cell r="T1199" t="str">
            <v>Y</v>
          </cell>
        </row>
        <row r="1200">
          <cell r="A1200" t="str">
            <v>HI</v>
          </cell>
          <cell r="B1200" t="str">
            <v>Kauai</v>
          </cell>
          <cell r="C1200">
            <v>10071</v>
          </cell>
          <cell r="D1200" t="str">
            <v>Kauai Island Utility Cooperative</v>
          </cell>
          <cell r="E1200">
            <v>6474</v>
          </cell>
          <cell r="F1200" t="str">
            <v>Port Allen</v>
          </cell>
          <cell r="G1200">
            <v>22</v>
          </cell>
          <cell r="H1200" t="str">
            <v>ST1</v>
          </cell>
          <cell r="I1200">
            <v>10</v>
          </cell>
          <cell r="J1200">
            <v>10</v>
          </cell>
          <cell r="K1200">
            <v>10</v>
          </cell>
          <cell r="M1200" t="str">
            <v>CA</v>
          </cell>
          <cell r="N1200" t="str">
            <v>DFO</v>
          </cell>
          <cell r="P1200">
            <v>1</v>
          </cell>
          <cell r="Q1200">
            <v>1969</v>
          </cell>
          <cell r="R1200" t="str">
            <v>OP</v>
          </cell>
          <cell r="T1200" t="str">
            <v>N</v>
          </cell>
        </row>
        <row r="1201">
          <cell r="A1201" t="str">
            <v>HI</v>
          </cell>
          <cell r="B1201" t="str">
            <v>Maui</v>
          </cell>
          <cell r="C1201">
            <v>11843</v>
          </cell>
          <cell r="D1201" t="str">
            <v>Maui Electric Co Ltd</v>
          </cell>
          <cell r="E1201">
            <v>6504</v>
          </cell>
          <cell r="F1201" t="str">
            <v>Maalaea</v>
          </cell>
          <cell r="G1201">
            <v>22</v>
          </cell>
          <cell r="H1201" t="str">
            <v>15</v>
          </cell>
          <cell r="I1201">
            <v>18</v>
          </cell>
          <cell r="J1201">
            <v>15</v>
          </cell>
          <cell r="K1201">
            <v>15</v>
          </cell>
          <cell r="M1201" t="str">
            <v>CA</v>
          </cell>
          <cell r="N1201" t="str">
            <v>DFO</v>
          </cell>
          <cell r="P1201">
            <v>10</v>
          </cell>
          <cell r="Q1201">
            <v>1993</v>
          </cell>
          <cell r="R1201" t="str">
            <v>OP</v>
          </cell>
          <cell r="T1201" t="str">
            <v>N</v>
          </cell>
        </row>
        <row r="1202">
          <cell r="A1202" t="str">
            <v>MA</v>
          </cell>
          <cell r="B1202" t="str">
            <v>Hampden</v>
          </cell>
          <cell r="C1202">
            <v>11806</v>
          </cell>
          <cell r="D1202" t="str">
            <v>Massachusetts Mun Whls Elec Co</v>
          </cell>
          <cell r="E1202">
            <v>6081</v>
          </cell>
          <cell r="F1202" t="str">
            <v>Stony Brook</v>
          </cell>
          <cell r="G1202">
            <v>22</v>
          </cell>
          <cell r="H1202" t="str">
            <v>CA1</v>
          </cell>
          <cell r="I1202">
            <v>105</v>
          </cell>
          <cell r="J1202">
            <v>96</v>
          </cell>
          <cell r="K1202">
            <v>105</v>
          </cell>
          <cell r="M1202" t="str">
            <v>CA</v>
          </cell>
          <cell r="N1202" t="str">
            <v>DFO</v>
          </cell>
          <cell r="O1202" t="str">
            <v>NG</v>
          </cell>
          <cell r="P1202">
            <v>11</v>
          </cell>
          <cell r="Q1202">
            <v>1981</v>
          </cell>
          <cell r="R1202" t="str">
            <v>OP</v>
          </cell>
          <cell r="T1202" t="str">
            <v>N</v>
          </cell>
        </row>
        <row r="1203">
          <cell r="A1203" t="str">
            <v>NC</v>
          </cell>
          <cell r="B1203" t="str">
            <v>Chatham</v>
          </cell>
          <cell r="C1203">
            <v>3046</v>
          </cell>
          <cell r="D1203" t="str">
            <v>Progress Energy Carolinas Inc</v>
          </cell>
          <cell r="E1203">
            <v>2708</v>
          </cell>
          <cell r="F1203" t="str">
            <v>Cape Fear</v>
          </cell>
          <cell r="G1203">
            <v>22</v>
          </cell>
          <cell r="H1203" t="str">
            <v>1</v>
          </cell>
          <cell r="I1203">
            <v>15</v>
          </cell>
          <cell r="J1203">
            <v>14</v>
          </cell>
          <cell r="K1203">
            <v>17</v>
          </cell>
          <cell r="M1203" t="str">
            <v>CA</v>
          </cell>
          <cell r="N1203" t="str">
            <v>DFO</v>
          </cell>
          <cell r="P1203">
            <v>12</v>
          </cell>
          <cell r="Q1203">
            <v>1923</v>
          </cell>
          <cell r="R1203" t="str">
            <v>OP</v>
          </cell>
          <cell r="S1203">
            <v>0</v>
          </cell>
          <cell r="T1203" t="str">
            <v>N</v>
          </cell>
        </row>
        <row r="1204">
          <cell r="A1204" t="str">
            <v>NC</v>
          </cell>
          <cell r="B1204" t="str">
            <v>Chatham</v>
          </cell>
          <cell r="C1204">
            <v>3046</v>
          </cell>
          <cell r="D1204" t="str">
            <v>Progress Energy Carolinas Inc</v>
          </cell>
          <cell r="E1204">
            <v>2708</v>
          </cell>
          <cell r="F1204" t="str">
            <v>Cape Fear</v>
          </cell>
          <cell r="G1204">
            <v>22</v>
          </cell>
          <cell r="H1204" t="str">
            <v>2</v>
          </cell>
          <cell r="I1204">
            <v>15</v>
          </cell>
          <cell r="J1204">
            <v>14</v>
          </cell>
          <cell r="K1204">
            <v>17</v>
          </cell>
          <cell r="M1204" t="str">
            <v>CA</v>
          </cell>
          <cell r="N1204" t="str">
            <v>DFO</v>
          </cell>
          <cell r="P1204">
            <v>10</v>
          </cell>
          <cell r="Q1204">
            <v>1924</v>
          </cell>
          <cell r="R1204" t="str">
            <v>OP</v>
          </cell>
          <cell r="S1204">
            <v>0</v>
          </cell>
          <cell r="T1204" t="str">
            <v>N</v>
          </cell>
        </row>
        <row r="1205">
          <cell r="A1205" t="str">
            <v>NY</v>
          </cell>
          <cell r="B1205" t="str">
            <v>Suffolk</v>
          </cell>
          <cell r="C1205">
            <v>15296</v>
          </cell>
          <cell r="D1205" t="str">
            <v>Power Authority of State of NY</v>
          </cell>
          <cell r="E1205">
            <v>7314</v>
          </cell>
          <cell r="F1205" t="str">
            <v>Richard M Flynn</v>
          </cell>
          <cell r="G1205">
            <v>22</v>
          </cell>
          <cell r="H1205" t="str">
            <v>NA2</v>
          </cell>
          <cell r="I1205">
            <v>56</v>
          </cell>
          <cell r="J1205">
            <v>48.6</v>
          </cell>
          <cell r="K1205">
            <v>51.5</v>
          </cell>
          <cell r="M1205" t="str">
            <v>CA</v>
          </cell>
          <cell r="N1205" t="str">
            <v>DFO</v>
          </cell>
          <cell r="O1205" t="str">
            <v>NG</v>
          </cell>
          <cell r="P1205">
            <v>5</v>
          </cell>
          <cell r="Q1205">
            <v>1994</v>
          </cell>
          <cell r="R1205" t="str">
            <v>OP</v>
          </cell>
          <cell r="T1205" t="str">
            <v>N</v>
          </cell>
        </row>
        <row r="1206">
          <cell r="A1206" t="str">
            <v>HI</v>
          </cell>
          <cell r="B1206" t="str">
            <v>Hawaii</v>
          </cell>
          <cell r="C1206">
            <v>8287</v>
          </cell>
          <cell r="D1206" t="str">
            <v>Hawaii Electric Light Co Inc</v>
          </cell>
          <cell r="E1206">
            <v>8083</v>
          </cell>
          <cell r="F1206" t="str">
            <v>Keahole</v>
          </cell>
          <cell r="G1206">
            <v>22</v>
          </cell>
          <cell r="H1206" t="str">
            <v>CT4</v>
          </cell>
          <cell r="I1206">
            <v>23</v>
          </cell>
          <cell r="J1206">
            <v>19.8</v>
          </cell>
          <cell r="K1206">
            <v>21.6</v>
          </cell>
          <cell r="M1206" t="str">
            <v>CT</v>
          </cell>
          <cell r="N1206" t="str">
            <v>DFO</v>
          </cell>
          <cell r="P1206">
            <v>5</v>
          </cell>
          <cell r="Q1206">
            <v>2004</v>
          </cell>
          <cell r="R1206" t="str">
            <v>OP</v>
          </cell>
          <cell r="T1206" t="str">
            <v>N</v>
          </cell>
        </row>
        <row r="1207">
          <cell r="A1207" t="str">
            <v>HI</v>
          </cell>
          <cell r="B1207" t="str">
            <v>Hawaii</v>
          </cell>
          <cell r="C1207">
            <v>8287</v>
          </cell>
          <cell r="D1207" t="str">
            <v>Hawaii Electric Light Co Inc</v>
          </cell>
          <cell r="E1207">
            <v>8083</v>
          </cell>
          <cell r="F1207" t="str">
            <v>Keahole</v>
          </cell>
          <cell r="G1207">
            <v>22</v>
          </cell>
          <cell r="H1207" t="str">
            <v>CT5</v>
          </cell>
          <cell r="I1207">
            <v>23</v>
          </cell>
          <cell r="J1207">
            <v>19.8</v>
          </cell>
          <cell r="K1207">
            <v>21.6</v>
          </cell>
          <cell r="M1207" t="str">
            <v>CT</v>
          </cell>
          <cell r="N1207" t="str">
            <v>DFO</v>
          </cell>
          <cell r="P1207">
            <v>6</v>
          </cell>
          <cell r="Q1207">
            <v>2004</v>
          </cell>
          <cell r="R1207" t="str">
            <v>OP</v>
          </cell>
          <cell r="T1207" t="str">
            <v>N</v>
          </cell>
        </row>
        <row r="1208">
          <cell r="A1208" t="str">
            <v>HI</v>
          </cell>
          <cell r="B1208" t="str">
            <v>Kauai</v>
          </cell>
          <cell r="C1208">
            <v>10071</v>
          </cell>
          <cell r="D1208" t="str">
            <v>Kauai Island Utility Cooperative</v>
          </cell>
          <cell r="E1208">
            <v>6474</v>
          </cell>
          <cell r="F1208" t="str">
            <v>Port Allen</v>
          </cell>
          <cell r="G1208">
            <v>22</v>
          </cell>
          <cell r="H1208" t="str">
            <v>GT1</v>
          </cell>
          <cell r="I1208">
            <v>19.2</v>
          </cell>
          <cell r="J1208">
            <v>17.5</v>
          </cell>
          <cell r="K1208">
            <v>17.5</v>
          </cell>
          <cell r="M1208" t="str">
            <v>CT</v>
          </cell>
          <cell r="N1208" t="str">
            <v>DFO</v>
          </cell>
          <cell r="P1208">
            <v>8</v>
          </cell>
          <cell r="Q1208">
            <v>1973</v>
          </cell>
          <cell r="R1208" t="str">
            <v>OP</v>
          </cell>
          <cell r="T1208" t="str">
            <v>N</v>
          </cell>
        </row>
        <row r="1209">
          <cell r="A1209" t="str">
            <v>HI</v>
          </cell>
          <cell r="B1209" t="str">
            <v>Kauai</v>
          </cell>
          <cell r="C1209">
            <v>10071</v>
          </cell>
          <cell r="D1209" t="str">
            <v>Kauai Island Utility Cooperative</v>
          </cell>
          <cell r="E1209">
            <v>6474</v>
          </cell>
          <cell r="F1209" t="str">
            <v>Port Allen</v>
          </cell>
          <cell r="G1209">
            <v>22</v>
          </cell>
          <cell r="H1209" t="str">
            <v>GT2</v>
          </cell>
          <cell r="I1209">
            <v>23.8</v>
          </cell>
          <cell r="J1209">
            <v>22.6</v>
          </cell>
          <cell r="K1209">
            <v>22.6</v>
          </cell>
          <cell r="M1209" t="str">
            <v>CT</v>
          </cell>
          <cell r="N1209" t="str">
            <v>DFO</v>
          </cell>
          <cell r="P1209">
            <v>12</v>
          </cell>
          <cell r="Q1209">
            <v>1977</v>
          </cell>
          <cell r="R1209" t="str">
            <v>OP</v>
          </cell>
          <cell r="T1209" t="str">
            <v>N</v>
          </cell>
        </row>
        <row r="1210">
          <cell r="A1210" t="str">
            <v>HI</v>
          </cell>
          <cell r="B1210" t="str">
            <v>Maui</v>
          </cell>
          <cell r="C1210">
            <v>11843</v>
          </cell>
          <cell r="D1210" t="str">
            <v>Maui Electric Co Ltd</v>
          </cell>
          <cell r="E1210">
            <v>6504</v>
          </cell>
          <cell r="F1210" t="str">
            <v>Maalaea</v>
          </cell>
          <cell r="G1210">
            <v>22</v>
          </cell>
          <cell r="H1210" t="str">
            <v>14</v>
          </cell>
          <cell r="I1210">
            <v>23.6</v>
          </cell>
          <cell r="J1210">
            <v>20</v>
          </cell>
          <cell r="K1210">
            <v>20</v>
          </cell>
          <cell r="M1210" t="str">
            <v>CT</v>
          </cell>
          <cell r="N1210" t="str">
            <v>DFO</v>
          </cell>
          <cell r="P1210">
            <v>5</v>
          </cell>
          <cell r="Q1210">
            <v>1992</v>
          </cell>
          <cell r="R1210" t="str">
            <v>OP</v>
          </cell>
          <cell r="T1210" t="str">
            <v>N</v>
          </cell>
        </row>
        <row r="1211">
          <cell r="A1211" t="str">
            <v>HI</v>
          </cell>
          <cell r="B1211" t="str">
            <v>Maui</v>
          </cell>
          <cell r="C1211">
            <v>11843</v>
          </cell>
          <cell r="D1211" t="str">
            <v>Maui Electric Co Ltd</v>
          </cell>
          <cell r="E1211">
            <v>6504</v>
          </cell>
          <cell r="F1211" t="str">
            <v>Maalaea</v>
          </cell>
          <cell r="G1211">
            <v>22</v>
          </cell>
          <cell r="H1211" t="str">
            <v>16</v>
          </cell>
          <cell r="I1211">
            <v>23.6</v>
          </cell>
          <cell r="J1211">
            <v>20</v>
          </cell>
          <cell r="K1211">
            <v>20</v>
          </cell>
          <cell r="M1211" t="str">
            <v>CT</v>
          </cell>
          <cell r="N1211" t="str">
            <v>DFO</v>
          </cell>
          <cell r="P1211">
            <v>5</v>
          </cell>
          <cell r="Q1211">
            <v>1993</v>
          </cell>
          <cell r="R1211" t="str">
            <v>OP</v>
          </cell>
          <cell r="T1211" t="str">
            <v>N</v>
          </cell>
        </row>
        <row r="1212">
          <cell r="A1212" t="str">
            <v>HI</v>
          </cell>
          <cell r="B1212" t="str">
            <v>Maui</v>
          </cell>
          <cell r="C1212">
            <v>11843</v>
          </cell>
          <cell r="D1212" t="str">
            <v>Maui Electric Co Ltd</v>
          </cell>
          <cell r="E1212">
            <v>6504</v>
          </cell>
          <cell r="F1212" t="str">
            <v>Maalaea</v>
          </cell>
          <cell r="G1212">
            <v>22</v>
          </cell>
          <cell r="H1212" t="str">
            <v>17</v>
          </cell>
          <cell r="I1212">
            <v>25</v>
          </cell>
          <cell r="J1212">
            <v>21.2</v>
          </cell>
          <cell r="K1212">
            <v>21.2</v>
          </cell>
          <cell r="M1212" t="str">
            <v>CT</v>
          </cell>
          <cell r="N1212" t="str">
            <v>DFO</v>
          </cell>
          <cell r="P1212">
            <v>12</v>
          </cell>
          <cell r="Q1212">
            <v>1998</v>
          </cell>
          <cell r="R1212" t="str">
            <v>OP</v>
          </cell>
          <cell r="T1212" t="str">
            <v>N</v>
          </cell>
        </row>
        <row r="1213">
          <cell r="A1213" t="str">
            <v>HI</v>
          </cell>
          <cell r="B1213" t="str">
            <v>Maui</v>
          </cell>
          <cell r="C1213">
            <v>11843</v>
          </cell>
          <cell r="D1213" t="str">
            <v>Maui Electric Co Ltd</v>
          </cell>
          <cell r="E1213">
            <v>6504</v>
          </cell>
          <cell r="F1213" t="str">
            <v>Maalaea</v>
          </cell>
          <cell r="G1213">
            <v>22</v>
          </cell>
          <cell r="H1213" t="str">
            <v>19</v>
          </cell>
          <cell r="I1213">
            <v>25</v>
          </cell>
          <cell r="J1213">
            <v>21.2</v>
          </cell>
          <cell r="K1213">
            <v>21.2</v>
          </cell>
          <cell r="M1213" t="str">
            <v>CT</v>
          </cell>
          <cell r="N1213" t="str">
            <v>DFO</v>
          </cell>
          <cell r="P1213">
            <v>9</v>
          </cell>
          <cell r="Q1213">
            <v>2000</v>
          </cell>
          <cell r="R1213" t="str">
            <v>OP</v>
          </cell>
          <cell r="T1213" t="str">
            <v>N</v>
          </cell>
        </row>
        <row r="1214">
          <cell r="A1214" t="str">
            <v>MA</v>
          </cell>
          <cell r="B1214" t="str">
            <v>Hampden</v>
          </cell>
          <cell r="C1214">
            <v>11806</v>
          </cell>
          <cell r="D1214" t="str">
            <v>Massachusetts Mun Whls Elec Co</v>
          </cell>
          <cell r="E1214">
            <v>6081</v>
          </cell>
          <cell r="F1214" t="str">
            <v>Stony Brook</v>
          </cell>
          <cell r="G1214">
            <v>22</v>
          </cell>
          <cell r="H1214" t="str">
            <v>CT1</v>
          </cell>
          <cell r="I1214">
            <v>85</v>
          </cell>
          <cell r="J1214">
            <v>69.7</v>
          </cell>
          <cell r="K1214">
            <v>87</v>
          </cell>
          <cell r="M1214" t="str">
            <v>CT</v>
          </cell>
          <cell r="N1214" t="str">
            <v>DFO</v>
          </cell>
          <cell r="O1214" t="str">
            <v>NG</v>
          </cell>
          <cell r="P1214">
            <v>11</v>
          </cell>
          <cell r="Q1214">
            <v>1981</v>
          </cell>
          <cell r="R1214" t="str">
            <v>OP</v>
          </cell>
          <cell r="T1214" t="str">
            <v>N</v>
          </cell>
        </row>
        <row r="1215">
          <cell r="A1215" t="str">
            <v>MA</v>
          </cell>
          <cell r="B1215" t="str">
            <v>Hampden</v>
          </cell>
          <cell r="C1215">
            <v>11806</v>
          </cell>
          <cell r="D1215" t="str">
            <v>Massachusetts Mun Whls Elec Co</v>
          </cell>
          <cell r="E1215">
            <v>6081</v>
          </cell>
          <cell r="F1215" t="str">
            <v>Stony Brook</v>
          </cell>
          <cell r="G1215">
            <v>22</v>
          </cell>
          <cell r="H1215" t="str">
            <v>CT2</v>
          </cell>
          <cell r="I1215">
            <v>85</v>
          </cell>
          <cell r="J1215">
            <v>69.7</v>
          </cell>
          <cell r="K1215">
            <v>87</v>
          </cell>
          <cell r="M1215" t="str">
            <v>CT</v>
          </cell>
          <cell r="N1215" t="str">
            <v>DFO</v>
          </cell>
          <cell r="O1215" t="str">
            <v>NG</v>
          </cell>
          <cell r="P1215">
            <v>11</v>
          </cell>
          <cell r="Q1215">
            <v>1981</v>
          </cell>
          <cell r="R1215" t="str">
            <v>OP</v>
          </cell>
          <cell r="T1215" t="str">
            <v>N</v>
          </cell>
        </row>
        <row r="1216">
          <cell r="A1216" t="str">
            <v>MA</v>
          </cell>
          <cell r="B1216" t="str">
            <v>Hampden</v>
          </cell>
          <cell r="C1216">
            <v>11806</v>
          </cell>
          <cell r="D1216" t="str">
            <v>Massachusetts Mun Whls Elec Co</v>
          </cell>
          <cell r="E1216">
            <v>6081</v>
          </cell>
          <cell r="F1216" t="str">
            <v>Stony Brook</v>
          </cell>
          <cell r="G1216">
            <v>22</v>
          </cell>
          <cell r="H1216" t="str">
            <v>CT3</v>
          </cell>
          <cell r="I1216">
            <v>85</v>
          </cell>
          <cell r="J1216">
            <v>69.7</v>
          </cell>
          <cell r="K1216">
            <v>87</v>
          </cell>
          <cell r="M1216" t="str">
            <v>CT</v>
          </cell>
          <cell r="N1216" t="str">
            <v>DFO</v>
          </cell>
          <cell r="O1216" t="str">
            <v>NG</v>
          </cell>
          <cell r="P1216">
            <v>11</v>
          </cell>
          <cell r="Q1216">
            <v>1981</v>
          </cell>
          <cell r="R1216" t="str">
            <v>OP</v>
          </cell>
          <cell r="T1216" t="str">
            <v>N</v>
          </cell>
        </row>
        <row r="1217">
          <cell r="A1217" t="str">
            <v>MA</v>
          </cell>
          <cell r="B1217" t="str">
            <v>Bristol</v>
          </cell>
          <cell r="C1217">
            <v>18488</v>
          </cell>
          <cell r="D1217" t="str">
            <v>Taunton City of</v>
          </cell>
          <cell r="E1217">
            <v>1682</v>
          </cell>
          <cell r="F1217" t="str">
            <v>Cleary Flood</v>
          </cell>
          <cell r="G1217">
            <v>22</v>
          </cell>
          <cell r="H1217" t="str">
            <v>9A</v>
          </cell>
          <cell r="I1217">
            <v>23</v>
          </cell>
          <cell r="J1217">
            <v>20.5</v>
          </cell>
          <cell r="K1217">
            <v>21.4</v>
          </cell>
          <cell r="M1217" t="str">
            <v>CT</v>
          </cell>
          <cell r="N1217" t="str">
            <v>DFO</v>
          </cell>
          <cell r="O1217" t="str">
            <v>NG</v>
          </cell>
          <cell r="P1217">
            <v>10</v>
          </cell>
          <cell r="Q1217">
            <v>1976</v>
          </cell>
          <cell r="R1217" t="str">
            <v>OP</v>
          </cell>
          <cell r="S1217">
            <v>0</v>
          </cell>
          <cell r="T1217" t="str">
            <v>N</v>
          </cell>
        </row>
        <row r="1218">
          <cell r="A1218" t="str">
            <v>NC</v>
          </cell>
          <cell r="B1218" t="str">
            <v>Chatham</v>
          </cell>
          <cell r="C1218">
            <v>3046</v>
          </cell>
          <cell r="D1218" t="str">
            <v>Progress Energy Carolinas Inc</v>
          </cell>
          <cell r="E1218">
            <v>2708</v>
          </cell>
          <cell r="F1218" t="str">
            <v>Cape Fear</v>
          </cell>
          <cell r="G1218">
            <v>22</v>
          </cell>
          <cell r="H1218" t="str">
            <v>1A</v>
          </cell>
          <cell r="I1218">
            <v>18</v>
          </cell>
          <cell r="J1218">
            <v>14</v>
          </cell>
          <cell r="K1218">
            <v>18</v>
          </cell>
          <cell r="M1218" t="str">
            <v>CT</v>
          </cell>
          <cell r="N1218" t="str">
            <v>DFO</v>
          </cell>
          <cell r="P1218">
            <v>6</v>
          </cell>
          <cell r="Q1218">
            <v>1969</v>
          </cell>
          <cell r="R1218" t="str">
            <v>OP</v>
          </cell>
          <cell r="S1218">
            <v>0</v>
          </cell>
          <cell r="T1218" t="str">
            <v>N</v>
          </cell>
        </row>
        <row r="1219">
          <cell r="A1219" t="str">
            <v>NC</v>
          </cell>
          <cell r="B1219" t="str">
            <v>Chatham</v>
          </cell>
          <cell r="C1219">
            <v>3046</v>
          </cell>
          <cell r="D1219" t="str">
            <v>Progress Energy Carolinas Inc</v>
          </cell>
          <cell r="E1219">
            <v>2708</v>
          </cell>
          <cell r="F1219" t="str">
            <v>Cape Fear</v>
          </cell>
          <cell r="G1219">
            <v>22</v>
          </cell>
          <cell r="H1219" t="str">
            <v>1B</v>
          </cell>
          <cell r="I1219">
            <v>18</v>
          </cell>
          <cell r="J1219">
            <v>14</v>
          </cell>
          <cell r="K1219">
            <v>18</v>
          </cell>
          <cell r="M1219" t="str">
            <v>CT</v>
          </cell>
          <cell r="N1219" t="str">
            <v>DFO</v>
          </cell>
          <cell r="P1219">
            <v>6</v>
          </cell>
          <cell r="Q1219">
            <v>1969</v>
          </cell>
          <cell r="R1219" t="str">
            <v>OP</v>
          </cell>
          <cell r="S1219">
            <v>0</v>
          </cell>
          <cell r="T1219" t="str">
            <v>N</v>
          </cell>
        </row>
        <row r="1220">
          <cell r="A1220" t="str">
            <v>NC</v>
          </cell>
          <cell r="B1220" t="str">
            <v>Chatham</v>
          </cell>
          <cell r="C1220">
            <v>3046</v>
          </cell>
          <cell r="D1220" t="str">
            <v>Progress Energy Carolinas Inc</v>
          </cell>
          <cell r="E1220">
            <v>2708</v>
          </cell>
          <cell r="F1220" t="str">
            <v>Cape Fear</v>
          </cell>
          <cell r="G1220">
            <v>22</v>
          </cell>
          <cell r="H1220" t="str">
            <v>2A</v>
          </cell>
          <cell r="I1220">
            <v>18</v>
          </cell>
          <cell r="J1220">
            <v>14</v>
          </cell>
          <cell r="K1220">
            <v>18</v>
          </cell>
          <cell r="M1220" t="str">
            <v>CT</v>
          </cell>
          <cell r="N1220" t="str">
            <v>DFO</v>
          </cell>
          <cell r="P1220">
            <v>6</v>
          </cell>
          <cell r="Q1220">
            <v>1969</v>
          </cell>
          <cell r="R1220" t="str">
            <v>OP</v>
          </cell>
          <cell r="S1220">
            <v>0</v>
          </cell>
          <cell r="T1220" t="str">
            <v>N</v>
          </cell>
        </row>
        <row r="1221">
          <cell r="A1221" t="str">
            <v>NC</v>
          </cell>
          <cell r="B1221" t="str">
            <v>Chatham</v>
          </cell>
          <cell r="C1221">
            <v>3046</v>
          </cell>
          <cell r="D1221" t="str">
            <v>Progress Energy Carolinas Inc</v>
          </cell>
          <cell r="E1221">
            <v>2708</v>
          </cell>
          <cell r="F1221" t="str">
            <v>Cape Fear</v>
          </cell>
          <cell r="G1221">
            <v>22</v>
          </cell>
          <cell r="H1221" t="str">
            <v>2B</v>
          </cell>
          <cell r="I1221">
            <v>18</v>
          </cell>
          <cell r="J1221">
            <v>14</v>
          </cell>
          <cell r="K1221">
            <v>18</v>
          </cell>
          <cell r="M1221" t="str">
            <v>CT</v>
          </cell>
          <cell r="N1221" t="str">
            <v>DFO</v>
          </cell>
          <cell r="P1221">
            <v>6</v>
          </cell>
          <cell r="Q1221">
            <v>1969</v>
          </cell>
          <cell r="R1221" t="str">
            <v>OP</v>
          </cell>
          <cell r="S1221">
            <v>0</v>
          </cell>
          <cell r="T1221" t="str">
            <v>N</v>
          </cell>
        </row>
        <row r="1222">
          <cell r="A1222" t="str">
            <v>AK</v>
          </cell>
          <cell r="B1222" t="str">
            <v>Juneau</v>
          </cell>
          <cell r="C1222">
            <v>213</v>
          </cell>
          <cell r="D1222" t="str">
            <v>Alaska Electric Light&amp;Power Co</v>
          </cell>
          <cell r="E1222">
            <v>64</v>
          </cell>
          <cell r="F1222" t="str">
            <v>Lemon Creek</v>
          </cell>
          <cell r="G1222">
            <v>22</v>
          </cell>
          <cell r="H1222" t="str">
            <v>5</v>
          </cell>
          <cell r="I1222">
            <v>17.5</v>
          </cell>
          <cell r="J1222">
            <v>17.5</v>
          </cell>
          <cell r="K1222">
            <v>17.5</v>
          </cell>
          <cell r="M1222" t="str">
            <v>GT</v>
          </cell>
          <cell r="N1222" t="str">
            <v>DFO</v>
          </cell>
          <cell r="P1222">
            <v>9</v>
          </cell>
          <cell r="Q1222">
            <v>1980</v>
          </cell>
          <cell r="R1222" t="str">
            <v>BU</v>
          </cell>
          <cell r="T1222" t="str">
            <v>N</v>
          </cell>
        </row>
        <row r="1223">
          <cell r="A1223" t="str">
            <v>AK</v>
          </cell>
          <cell r="B1223" t="str">
            <v>Juneau</v>
          </cell>
          <cell r="C1223">
            <v>213</v>
          </cell>
          <cell r="D1223" t="str">
            <v>Alaska Electric Light&amp;Power Co</v>
          </cell>
          <cell r="E1223">
            <v>64</v>
          </cell>
          <cell r="F1223" t="str">
            <v>Lemon Creek</v>
          </cell>
          <cell r="G1223">
            <v>22</v>
          </cell>
          <cell r="H1223" t="str">
            <v>6</v>
          </cell>
          <cell r="I1223">
            <v>17.5</v>
          </cell>
          <cell r="J1223">
            <v>17.5</v>
          </cell>
          <cell r="K1223">
            <v>17.5</v>
          </cell>
          <cell r="M1223" t="str">
            <v>GT</v>
          </cell>
          <cell r="N1223" t="str">
            <v>DFO</v>
          </cell>
          <cell r="P1223">
            <v>8</v>
          </cell>
          <cell r="Q1223">
            <v>1983</v>
          </cell>
          <cell r="R1223" t="str">
            <v>BU</v>
          </cell>
          <cell r="T1223" t="str">
            <v>N</v>
          </cell>
        </row>
        <row r="1224">
          <cell r="A1224" t="str">
            <v>AK</v>
          </cell>
          <cell r="B1224" t="str">
            <v>Juneau</v>
          </cell>
          <cell r="C1224">
            <v>213</v>
          </cell>
          <cell r="D1224" t="str">
            <v>Alaska Electric Light&amp;Power Co</v>
          </cell>
          <cell r="E1224">
            <v>7250</v>
          </cell>
          <cell r="F1224" t="str">
            <v>Auke Bay</v>
          </cell>
          <cell r="G1224">
            <v>22</v>
          </cell>
          <cell r="H1224" t="str">
            <v>13</v>
          </cell>
          <cell r="I1224">
            <v>2.8</v>
          </cell>
          <cell r="J1224">
            <v>2.8</v>
          </cell>
          <cell r="K1224">
            <v>2.8</v>
          </cell>
          <cell r="M1224" t="str">
            <v>GT</v>
          </cell>
          <cell r="N1224" t="str">
            <v>DFO</v>
          </cell>
          <cell r="P1224">
            <v>8</v>
          </cell>
          <cell r="Q1224">
            <v>1993</v>
          </cell>
          <cell r="R1224" t="str">
            <v>BU</v>
          </cell>
          <cell r="T1224" t="str">
            <v>N</v>
          </cell>
        </row>
        <row r="1225">
          <cell r="A1225" t="str">
            <v>AK</v>
          </cell>
          <cell r="B1225" t="str">
            <v>Juneau</v>
          </cell>
          <cell r="C1225">
            <v>213</v>
          </cell>
          <cell r="D1225" t="str">
            <v>Alaska Electric Light&amp;Power Co</v>
          </cell>
          <cell r="E1225">
            <v>7250</v>
          </cell>
          <cell r="F1225" t="str">
            <v>Auke Bay</v>
          </cell>
          <cell r="G1225">
            <v>22</v>
          </cell>
          <cell r="H1225" t="str">
            <v>14</v>
          </cell>
          <cell r="I1225">
            <v>23</v>
          </cell>
          <cell r="J1225">
            <v>23</v>
          </cell>
          <cell r="K1225">
            <v>23</v>
          </cell>
          <cell r="M1225" t="str">
            <v>GT</v>
          </cell>
          <cell r="N1225" t="str">
            <v>DFO</v>
          </cell>
          <cell r="P1225">
            <v>12</v>
          </cell>
          <cell r="Q1225">
            <v>1994</v>
          </cell>
          <cell r="R1225" t="str">
            <v>BU</v>
          </cell>
          <cell r="T1225" t="str">
            <v>N</v>
          </cell>
        </row>
        <row r="1226">
          <cell r="A1226" t="str">
            <v>AK</v>
          </cell>
          <cell r="B1226" t="str">
            <v>Valdez-Cordova</v>
          </cell>
          <cell r="C1226">
            <v>4329</v>
          </cell>
          <cell r="D1226" t="str">
            <v>Copper Valley Electric Assn Inc</v>
          </cell>
          <cell r="E1226">
            <v>6306</v>
          </cell>
          <cell r="F1226" t="str">
            <v>Valdez</v>
          </cell>
          <cell r="G1226">
            <v>22</v>
          </cell>
          <cell r="H1226" t="str">
            <v>7</v>
          </cell>
          <cell r="I1226">
            <v>2.8</v>
          </cell>
          <cell r="J1226">
            <v>2.8</v>
          </cell>
          <cell r="K1226">
            <v>2.8</v>
          </cell>
          <cell r="M1226" t="str">
            <v>GT</v>
          </cell>
          <cell r="N1226" t="str">
            <v>DFO</v>
          </cell>
          <cell r="P1226">
            <v>8</v>
          </cell>
          <cell r="Q1226">
            <v>1976</v>
          </cell>
          <cell r="R1226" t="str">
            <v>OP</v>
          </cell>
          <cell r="T1226" t="str">
            <v>N</v>
          </cell>
        </row>
        <row r="1227">
          <cell r="A1227" t="str">
            <v>AK</v>
          </cell>
          <cell r="B1227" t="str">
            <v>Fairbanks North Star</v>
          </cell>
          <cell r="C1227">
            <v>7353</v>
          </cell>
          <cell r="D1227" t="str">
            <v>Golden Valley Elec Assn Inc</v>
          </cell>
          <cell r="E1227">
            <v>6285</v>
          </cell>
          <cell r="F1227" t="str">
            <v>North Pole</v>
          </cell>
          <cell r="G1227">
            <v>22</v>
          </cell>
          <cell r="H1227" t="str">
            <v>1</v>
          </cell>
          <cell r="I1227">
            <v>60.5</v>
          </cell>
          <cell r="J1227">
            <v>48</v>
          </cell>
          <cell r="K1227">
            <v>65</v>
          </cell>
          <cell r="M1227" t="str">
            <v>GT</v>
          </cell>
          <cell r="N1227" t="str">
            <v>DFO</v>
          </cell>
          <cell r="P1227">
            <v>12</v>
          </cell>
          <cell r="Q1227">
            <v>1976</v>
          </cell>
          <cell r="R1227" t="str">
            <v>OP</v>
          </cell>
          <cell r="T1227" t="str">
            <v>N</v>
          </cell>
        </row>
        <row r="1228">
          <cell r="A1228" t="str">
            <v>AK</v>
          </cell>
          <cell r="B1228" t="str">
            <v>Fairbanks North Star</v>
          </cell>
          <cell r="C1228">
            <v>7353</v>
          </cell>
          <cell r="D1228" t="str">
            <v>Golden Valley Elec Assn Inc</v>
          </cell>
          <cell r="E1228">
            <v>6285</v>
          </cell>
          <cell r="F1228" t="str">
            <v>North Pole</v>
          </cell>
          <cell r="G1228">
            <v>22</v>
          </cell>
          <cell r="H1228" t="str">
            <v>2</v>
          </cell>
          <cell r="I1228">
            <v>60.5</v>
          </cell>
          <cell r="J1228">
            <v>48</v>
          </cell>
          <cell r="K1228">
            <v>65</v>
          </cell>
          <cell r="M1228" t="str">
            <v>GT</v>
          </cell>
          <cell r="N1228" t="str">
            <v>DFO</v>
          </cell>
          <cell r="P1228">
            <v>2</v>
          </cell>
          <cell r="Q1228">
            <v>1977</v>
          </cell>
          <cell r="R1228" t="str">
            <v>OP</v>
          </cell>
          <cell r="T1228" t="str">
            <v>N</v>
          </cell>
        </row>
        <row r="1229">
          <cell r="A1229" t="str">
            <v>AK</v>
          </cell>
          <cell r="B1229" t="str">
            <v>Fairbanks North Star</v>
          </cell>
          <cell r="C1229">
            <v>7353</v>
          </cell>
          <cell r="D1229" t="str">
            <v>Golden Valley Elec Assn Inc</v>
          </cell>
          <cell r="E1229">
            <v>6286</v>
          </cell>
          <cell r="F1229" t="str">
            <v>Fairbanks</v>
          </cell>
          <cell r="G1229">
            <v>22</v>
          </cell>
          <cell r="H1229" t="str">
            <v>GT1</v>
          </cell>
          <cell r="I1229">
            <v>18.399999999999999</v>
          </cell>
          <cell r="J1229">
            <v>16</v>
          </cell>
          <cell r="K1229">
            <v>18</v>
          </cell>
          <cell r="M1229" t="str">
            <v>GT</v>
          </cell>
          <cell r="N1229" t="str">
            <v>DFO</v>
          </cell>
          <cell r="P1229">
            <v>5</v>
          </cell>
          <cell r="Q1229">
            <v>1971</v>
          </cell>
          <cell r="R1229" t="str">
            <v>OP</v>
          </cell>
          <cell r="T1229" t="str">
            <v>N</v>
          </cell>
        </row>
        <row r="1230">
          <cell r="A1230" t="str">
            <v>AK</v>
          </cell>
          <cell r="B1230" t="str">
            <v>Fairbanks North Star</v>
          </cell>
          <cell r="C1230">
            <v>7353</v>
          </cell>
          <cell r="D1230" t="str">
            <v>Golden Valley Elec Assn Inc</v>
          </cell>
          <cell r="E1230">
            <v>6286</v>
          </cell>
          <cell r="F1230" t="str">
            <v>Fairbanks</v>
          </cell>
          <cell r="G1230">
            <v>22</v>
          </cell>
          <cell r="H1230" t="str">
            <v>GT2</v>
          </cell>
          <cell r="I1230">
            <v>18.399999999999999</v>
          </cell>
          <cell r="J1230">
            <v>16.3</v>
          </cell>
          <cell r="K1230">
            <v>18</v>
          </cell>
          <cell r="M1230" t="str">
            <v>GT</v>
          </cell>
          <cell r="N1230" t="str">
            <v>DFO</v>
          </cell>
          <cell r="P1230">
            <v>11</v>
          </cell>
          <cell r="Q1230">
            <v>1972</v>
          </cell>
          <cell r="R1230" t="str">
            <v>OP</v>
          </cell>
          <cell r="T1230" t="str">
            <v>N</v>
          </cell>
        </row>
        <row r="1231">
          <cell r="A1231" t="str">
            <v>AK</v>
          </cell>
          <cell r="B1231" t="str">
            <v>Fairbanks North Star</v>
          </cell>
          <cell r="C1231">
            <v>7353</v>
          </cell>
          <cell r="D1231" t="str">
            <v>Golden Valley Elec Assn Inc</v>
          </cell>
          <cell r="E1231">
            <v>56325</v>
          </cell>
          <cell r="F1231" t="str">
            <v>Delta Power</v>
          </cell>
          <cell r="G1231">
            <v>22</v>
          </cell>
          <cell r="H1231" t="str">
            <v>6</v>
          </cell>
          <cell r="I1231">
            <v>23.1</v>
          </cell>
          <cell r="J1231">
            <v>23.1</v>
          </cell>
          <cell r="K1231">
            <v>29.3</v>
          </cell>
          <cell r="M1231" t="str">
            <v>GT</v>
          </cell>
          <cell r="N1231" t="str">
            <v>DFO</v>
          </cell>
          <cell r="P1231">
            <v>11</v>
          </cell>
          <cell r="Q1231">
            <v>1976</v>
          </cell>
          <cell r="R1231" t="str">
            <v>OP</v>
          </cell>
          <cell r="T1231" t="str">
            <v>N</v>
          </cell>
        </row>
        <row r="1232">
          <cell r="A1232" t="str">
            <v>AL</v>
          </cell>
          <cell r="B1232" t="str">
            <v>Shelby</v>
          </cell>
          <cell r="C1232">
            <v>195</v>
          </cell>
          <cell r="D1232" t="str">
            <v>Alabama Power Co</v>
          </cell>
          <cell r="E1232">
            <v>26</v>
          </cell>
          <cell r="F1232" t="str">
            <v>E C Gaston</v>
          </cell>
          <cell r="G1232">
            <v>22</v>
          </cell>
          <cell r="H1232" t="str">
            <v>GT4</v>
          </cell>
          <cell r="I1232">
            <v>21.2</v>
          </cell>
          <cell r="J1232">
            <v>16</v>
          </cell>
          <cell r="K1232">
            <v>20</v>
          </cell>
          <cell r="M1232" t="str">
            <v>GT</v>
          </cell>
          <cell r="N1232" t="str">
            <v>DFO</v>
          </cell>
          <cell r="P1232">
            <v>6</v>
          </cell>
          <cell r="Q1232">
            <v>1970</v>
          </cell>
          <cell r="R1232" t="str">
            <v>OP</v>
          </cell>
          <cell r="S1232">
            <v>0</v>
          </cell>
          <cell r="T1232" t="str">
            <v>N</v>
          </cell>
        </row>
        <row r="1233">
          <cell r="A1233" t="str">
            <v>AZ</v>
          </cell>
          <cell r="B1233" t="str">
            <v>Cochise</v>
          </cell>
          <cell r="C1233">
            <v>803</v>
          </cell>
          <cell r="D1233" t="str">
            <v>Arizona Public Service Co</v>
          </cell>
          <cell r="E1233">
            <v>114</v>
          </cell>
          <cell r="F1233" t="str">
            <v>Douglas</v>
          </cell>
          <cell r="G1233">
            <v>22</v>
          </cell>
          <cell r="H1233" t="str">
            <v>1</v>
          </cell>
          <cell r="I1233">
            <v>21.4</v>
          </cell>
          <cell r="J1233">
            <v>15</v>
          </cell>
          <cell r="K1233">
            <v>19</v>
          </cell>
          <cell r="M1233" t="str">
            <v>GT</v>
          </cell>
          <cell r="N1233" t="str">
            <v>DFO</v>
          </cell>
          <cell r="P1233">
            <v>5</v>
          </cell>
          <cell r="Q1233">
            <v>1972</v>
          </cell>
          <cell r="R1233" t="str">
            <v>OP</v>
          </cell>
          <cell r="T1233" t="str">
            <v>N</v>
          </cell>
        </row>
        <row r="1234">
          <cell r="A1234" t="str">
            <v>AZ</v>
          </cell>
          <cell r="B1234" t="str">
            <v>Yuma</v>
          </cell>
          <cell r="C1234">
            <v>803</v>
          </cell>
          <cell r="D1234" t="str">
            <v>Arizona Public Service Co</v>
          </cell>
          <cell r="E1234">
            <v>120</v>
          </cell>
          <cell r="F1234" t="str">
            <v>Yucca</v>
          </cell>
          <cell r="G1234">
            <v>22</v>
          </cell>
          <cell r="H1234" t="str">
            <v>GT21</v>
          </cell>
          <cell r="I1234">
            <v>26</v>
          </cell>
          <cell r="J1234">
            <v>20</v>
          </cell>
          <cell r="K1234">
            <v>22</v>
          </cell>
          <cell r="M1234" t="str">
            <v>GT</v>
          </cell>
          <cell r="N1234" t="str">
            <v>DFO</v>
          </cell>
          <cell r="P1234">
            <v>12</v>
          </cell>
          <cell r="Q1234">
            <v>1978</v>
          </cell>
          <cell r="R1234" t="str">
            <v>OP</v>
          </cell>
          <cell r="T1234" t="str">
            <v>N</v>
          </cell>
        </row>
        <row r="1235">
          <cell r="A1235" t="str">
            <v>AZ</v>
          </cell>
          <cell r="B1235" t="str">
            <v>Yuma</v>
          </cell>
          <cell r="C1235">
            <v>803</v>
          </cell>
          <cell r="D1235" t="str">
            <v>Arizona Public Service Co</v>
          </cell>
          <cell r="E1235">
            <v>120</v>
          </cell>
          <cell r="F1235" t="str">
            <v>Yucca</v>
          </cell>
          <cell r="G1235">
            <v>22</v>
          </cell>
          <cell r="H1235" t="str">
            <v>GT4</v>
          </cell>
          <cell r="I1235">
            <v>56.3</v>
          </cell>
          <cell r="J1235">
            <v>51</v>
          </cell>
          <cell r="K1235">
            <v>61</v>
          </cell>
          <cell r="M1235" t="str">
            <v>GT</v>
          </cell>
          <cell r="N1235" t="str">
            <v>DFO</v>
          </cell>
          <cell r="P1235">
            <v>7</v>
          </cell>
          <cell r="Q1235">
            <v>1974</v>
          </cell>
          <cell r="R1235" t="str">
            <v>OP</v>
          </cell>
          <cell r="T1235" t="str">
            <v>N</v>
          </cell>
        </row>
        <row r="1236">
          <cell r="A1236" t="str">
            <v>AZ</v>
          </cell>
          <cell r="B1236" t="str">
            <v>Yuma</v>
          </cell>
          <cell r="C1236">
            <v>9216</v>
          </cell>
          <cell r="D1236" t="str">
            <v>Imperial Irrigation District</v>
          </cell>
          <cell r="E1236">
            <v>7478</v>
          </cell>
          <cell r="F1236" t="str">
            <v>Yuma Axis</v>
          </cell>
          <cell r="G1236">
            <v>22</v>
          </cell>
          <cell r="H1236" t="str">
            <v>1</v>
          </cell>
          <cell r="I1236">
            <v>23.4</v>
          </cell>
          <cell r="J1236">
            <v>22</v>
          </cell>
          <cell r="K1236">
            <v>22</v>
          </cell>
          <cell r="M1236" t="str">
            <v>GT</v>
          </cell>
          <cell r="N1236" t="str">
            <v>DFO</v>
          </cell>
          <cell r="P1236">
            <v>12</v>
          </cell>
          <cell r="Q1236">
            <v>1978</v>
          </cell>
          <cell r="R1236" t="str">
            <v>OP</v>
          </cell>
          <cell r="T1236" t="str">
            <v>N</v>
          </cell>
        </row>
        <row r="1237">
          <cell r="A1237" t="str">
            <v>CA</v>
          </cell>
          <cell r="B1237" t="str">
            <v>Alameda</v>
          </cell>
          <cell r="C1237">
            <v>5507</v>
          </cell>
          <cell r="D1237" t="str">
            <v>Duke Energy North America LLC</v>
          </cell>
          <cell r="E1237">
            <v>6211</v>
          </cell>
          <cell r="F1237" t="str">
            <v>Oakland Power Plant</v>
          </cell>
          <cell r="G1237">
            <v>22</v>
          </cell>
          <cell r="H1237" t="str">
            <v>GEN1</v>
          </cell>
          <cell r="I1237">
            <v>74.5</v>
          </cell>
          <cell r="J1237">
            <v>57.7</v>
          </cell>
          <cell r="K1237">
            <v>57.7</v>
          </cell>
          <cell r="M1237" t="str">
            <v>GT</v>
          </cell>
          <cell r="N1237" t="str">
            <v>DFO</v>
          </cell>
          <cell r="O1237" t="str">
            <v>JF</v>
          </cell>
          <cell r="P1237">
            <v>11</v>
          </cell>
          <cell r="Q1237">
            <v>1978</v>
          </cell>
          <cell r="R1237" t="str">
            <v>SB</v>
          </cell>
          <cell r="T1237" t="str">
            <v>Y</v>
          </cell>
        </row>
        <row r="1238">
          <cell r="A1238" t="str">
            <v>CA</v>
          </cell>
          <cell r="B1238" t="str">
            <v>Alameda</v>
          </cell>
          <cell r="C1238">
            <v>5507</v>
          </cell>
          <cell r="D1238" t="str">
            <v>Duke Energy North America LLC</v>
          </cell>
          <cell r="E1238">
            <v>6211</v>
          </cell>
          <cell r="F1238" t="str">
            <v>Oakland Power Plant</v>
          </cell>
          <cell r="G1238">
            <v>22</v>
          </cell>
          <cell r="H1238" t="str">
            <v>GEN2</v>
          </cell>
          <cell r="I1238">
            <v>74.5</v>
          </cell>
          <cell r="J1238">
            <v>51</v>
          </cell>
          <cell r="K1238">
            <v>51</v>
          </cell>
          <cell r="M1238" t="str">
            <v>GT</v>
          </cell>
          <cell r="N1238" t="str">
            <v>DFO</v>
          </cell>
          <cell r="O1238" t="str">
            <v>JF</v>
          </cell>
          <cell r="P1238">
            <v>12</v>
          </cell>
          <cell r="Q1238">
            <v>1978</v>
          </cell>
          <cell r="R1238" t="str">
            <v>SB</v>
          </cell>
          <cell r="T1238" t="str">
            <v>Y</v>
          </cell>
        </row>
        <row r="1239">
          <cell r="A1239" t="str">
            <v>CA</v>
          </cell>
          <cell r="B1239" t="str">
            <v>Alameda</v>
          </cell>
          <cell r="C1239">
            <v>5507</v>
          </cell>
          <cell r="D1239" t="str">
            <v>Duke Energy North America LLC</v>
          </cell>
          <cell r="E1239">
            <v>6211</v>
          </cell>
          <cell r="F1239" t="str">
            <v>Oakland Power Plant</v>
          </cell>
          <cell r="G1239">
            <v>22</v>
          </cell>
          <cell r="H1239" t="str">
            <v>GEN3</v>
          </cell>
          <cell r="I1239">
            <v>74.5</v>
          </cell>
          <cell r="J1239">
            <v>49</v>
          </cell>
          <cell r="K1239">
            <v>49</v>
          </cell>
          <cell r="M1239" t="str">
            <v>GT</v>
          </cell>
          <cell r="N1239" t="str">
            <v>DFO</v>
          </cell>
          <cell r="O1239" t="str">
            <v>JF</v>
          </cell>
          <cell r="P1239">
            <v>11</v>
          </cell>
          <cell r="Q1239">
            <v>1978</v>
          </cell>
          <cell r="R1239" t="str">
            <v>SB</v>
          </cell>
          <cell r="T1239" t="str">
            <v>Y</v>
          </cell>
        </row>
        <row r="1240">
          <cell r="A1240" t="str">
            <v>CA</v>
          </cell>
          <cell r="B1240" t="str">
            <v>Imperial</v>
          </cell>
          <cell r="C1240">
            <v>9216</v>
          </cell>
          <cell r="D1240" t="str">
            <v>Imperial Irrigation District</v>
          </cell>
          <cell r="E1240">
            <v>383</v>
          </cell>
          <cell r="F1240" t="str">
            <v>Brawley</v>
          </cell>
          <cell r="G1240">
            <v>22</v>
          </cell>
          <cell r="H1240" t="str">
            <v>GT1</v>
          </cell>
          <cell r="I1240">
            <v>11.5</v>
          </cell>
          <cell r="J1240">
            <v>9</v>
          </cell>
          <cell r="K1240">
            <v>11</v>
          </cell>
          <cell r="M1240" t="str">
            <v>GT</v>
          </cell>
          <cell r="N1240" t="str">
            <v>DFO</v>
          </cell>
          <cell r="P1240">
            <v>7</v>
          </cell>
          <cell r="Q1240">
            <v>1962</v>
          </cell>
          <cell r="R1240" t="str">
            <v>OP</v>
          </cell>
          <cell r="T1240" t="str">
            <v>N</v>
          </cell>
        </row>
        <row r="1241">
          <cell r="A1241" t="str">
            <v>CA</v>
          </cell>
          <cell r="B1241" t="str">
            <v>Imperial</v>
          </cell>
          <cell r="C1241">
            <v>9216</v>
          </cell>
          <cell r="D1241" t="str">
            <v>Imperial Irrigation District</v>
          </cell>
          <cell r="E1241">
            <v>383</v>
          </cell>
          <cell r="F1241" t="str">
            <v>Brawley</v>
          </cell>
          <cell r="G1241">
            <v>22</v>
          </cell>
          <cell r="H1241" t="str">
            <v>GT2</v>
          </cell>
          <cell r="I1241">
            <v>11.5</v>
          </cell>
          <cell r="J1241">
            <v>9</v>
          </cell>
          <cell r="K1241">
            <v>11</v>
          </cell>
          <cell r="M1241" t="str">
            <v>GT</v>
          </cell>
          <cell r="N1241" t="str">
            <v>DFO</v>
          </cell>
          <cell r="P1241">
            <v>8</v>
          </cell>
          <cell r="Q1241">
            <v>1962</v>
          </cell>
          <cell r="R1241" t="str">
            <v>OP</v>
          </cell>
          <cell r="T1241" t="str">
            <v>N</v>
          </cell>
        </row>
        <row r="1242">
          <cell r="A1242" t="str">
            <v>CA</v>
          </cell>
          <cell r="B1242" t="str">
            <v>Imperial</v>
          </cell>
          <cell r="C1242">
            <v>9216</v>
          </cell>
          <cell r="D1242" t="str">
            <v>Imperial Irrigation District</v>
          </cell>
          <cell r="E1242">
            <v>7824</v>
          </cell>
          <cell r="F1242" t="str">
            <v>Rockwood</v>
          </cell>
          <cell r="G1242">
            <v>22</v>
          </cell>
          <cell r="H1242" t="str">
            <v>2</v>
          </cell>
          <cell r="I1242">
            <v>24.9</v>
          </cell>
          <cell r="J1242">
            <v>21</v>
          </cell>
          <cell r="K1242">
            <v>25</v>
          </cell>
          <cell r="M1242" t="str">
            <v>GT</v>
          </cell>
          <cell r="N1242" t="str">
            <v>DFO</v>
          </cell>
          <cell r="P1242">
            <v>4</v>
          </cell>
          <cell r="Q1242">
            <v>1980</v>
          </cell>
          <cell r="R1242" t="str">
            <v>OP</v>
          </cell>
          <cell r="T1242" t="str">
            <v>N</v>
          </cell>
        </row>
        <row r="1243">
          <cell r="A1243" t="str">
            <v>CA</v>
          </cell>
          <cell r="B1243" t="str">
            <v>San Francisco</v>
          </cell>
          <cell r="C1243">
            <v>12622</v>
          </cell>
          <cell r="D1243" t="str">
            <v>Mirant Potrero LLC</v>
          </cell>
          <cell r="E1243">
            <v>273</v>
          </cell>
          <cell r="F1243" t="str">
            <v>Potrero Power</v>
          </cell>
          <cell r="G1243">
            <v>22</v>
          </cell>
          <cell r="H1243" t="str">
            <v>4</v>
          </cell>
          <cell r="I1243">
            <v>52</v>
          </cell>
          <cell r="J1243">
            <v>52</v>
          </cell>
          <cell r="K1243">
            <v>52</v>
          </cell>
          <cell r="M1243" t="str">
            <v>GT</v>
          </cell>
          <cell r="N1243" t="str">
            <v>DFO</v>
          </cell>
          <cell r="P1243">
            <v>3</v>
          </cell>
          <cell r="Q1243">
            <v>1976</v>
          </cell>
          <cell r="R1243" t="str">
            <v>SB</v>
          </cell>
          <cell r="T1243" t="str">
            <v>Y</v>
          </cell>
        </row>
        <row r="1244">
          <cell r="A1244" t="str">
            <v>CA</v>
          </cell>
          <cell r="B1244" t="str">
            <v>San Francisco</v>
          </cell>
          <cell r="C1244">
            <v>12622</v>
          </cell>
          <cell r="D1244" t="str">
            <v>Mirant Potrero LLC</v>
          </cell>
          <cell r="E1244">
            <v>273</v>
          </cell>
          <cell r="F1244" t="str">
            <v>Potrero Power</v>
          </cell>
          <cell r="G1244">
            <v>22</v>
          </cell>
          <cell r="H1244" t="str">
            <v>5</v>
          </cell>
          <cell r="I1244">
            <v>52</v>
          </cell>
          <cell r="J1244">
            <v>52</v>
          </cell>
          <cell r="K1244">
            <v>52</v>
          </cell>
          <cell r="M1244" t="str">
            <v>GT</v>
          </cell>
          <cell r="N1244" t="str">
            <v>DFO</v>
          </cell>
          <cell r="P1244">
            <v>4</v>
          </cell>
          <cell r="Q1244">
            <v>1976</v>
          </cell>
          <cell r="R1244" t="str">
            <v>SB</v>
          </cell>
          <cell r="T1244" t="str">
            <v>Y</v>
          </cell>
        </row>
        <row r="1245">
          <cell r="A1245" t="str">
            <v>CA</v>
          </cell>
          <cell r="B1245" t="str">
            <v>San Francisco</v>
          </cell>
          <cell r="C1245">
            <v>12622</v>
          </cell>
          <cell r="D1245" t="str">
            <v>Mirant Potrero LLC</v>
          </cell>
          <cell r="E1245">
            <v>273</v>
          </cell>
          <cell r="F1245" t="str">
            <v>Potrero Power</v>
          </cell>
          <cell r="G1245">
            <v>22</v>
          </cell>
          <cell r="H1245" t="str">
            <v>6</v>
          </cell>
          <cell r="I1245">
            <v>52</v>
          </cell>
          <cell r="J1245">
            <v>52</v>
          </cell>
          <cell r="K1245">
            <v>52</v>
          </cell>
          <cell r="M1245" t="str">
            <v>GT</v>
          </cell>
          <cell r="N1245" t="str">
            <v>DFO</v>
          </cell>
          <cell r="P1245">
            <v>5</v>
          </cell>
          <cell r="Q1245">
            <v>1976</v>
          </cell>
          <cell r="R1245" t="str">
            <v>SB</v>
          </cell>
          <cell r="T1245" t="str">
            <v>Y</v>
          </cell>
        </row>
        <row r="1246">
          <cell r="A1246" t="str">
            <v>CA</v>
          </cell>
          <cell r="B1246" t="str">
            <v>Stanislaus</v>
          </cell>
          <cell r="C1246">
            <v>12745</v>
          </cell>
          <cell r="D1246" t="str">
            <v>Modesto Irrigation District</v>
          </cell>
          <cell r="E1246">
            <v>151</v>
          </cell>
          <cell r="F1246" t="str">
            <v>McClure</v>
          </cell>
          <cell r="G1246">
            <v>22</v>
          </cell>
          <cell r="H1246" t="str">
            <v>1</v>
          </cell>
          <cell r="I1246">
            <v>71.2</v>
          </cell>
          <cell r="J1246">
            <v>56</v>
          </cell>
          <cell r="K1246">
            <v>61</v>
          </cell>
          <cell r="M1246" t="str">
            <v>GT</v>
          </cell>
          <cell r="N1246" t="str">
            <v>DFO</v>
          </cell>
          <cell r="O1246" t="str">
            <v>NG</v>
          </cell>
          <cell r="P1246">
            <v>7</v>
          </cell>
          <cell r="Q1246">
            <v>1980</v>
          </cell>
          <cell r="R1246" t="str">
            <v>OP</v>
          </cell>
          <cell r="T1246" t="str">
            <v>N</v>
          </cell>
        </row>
        <row r="1247">
          <cell r="A1247" t="str">
            <v>CA</v>
          </cell>
          <cell r="B1247" t="str">
            <v>Stanislaus</v>
          </cell>
          <cell r="C1247">
            <v>12745</v>
          </cell>
          <cell r="D1247" t="str">
            <v>Modesto Irrigation District</v>
          </cell>
          <cell r="E1247">
            <v>151</v>
          </cell>
          <cell r="F1247" t="str">
            <v>McClure</v>
          </cell>
          <cell r="G1247">
            <v>22</v>
          </cell>
          <cell r="H1247" t="str">
            <v>2</v>
          </cell>
          <cell r="I1247">
            <v>71.2</v>
          </cell>
          <cell r="J1247">
            <v>56</v>
          </cell>
          <cell r="K1247">
            <v>61</v>
          </cell>
          <cell r="M1247" t="str">
            <v>GT</v>
          </cell>
          <cell r="N1247" t="str">
            <v>DFO</v>
          </cell>
          <cell r="O1247" t="str">
            <v>NG</v>
          </cell>
          <cell r="P1247">
            <v>7</v>
          </cell>
          <cell r="Q1247">
            <v>1981</v>
          </cell>
          <cell r="R1247" t="str">
            <v>OP</v>
          </cell>
          <cell r="T1247" t="str">
            <v>N</v>
          </cell>
        </row>
        <row r="1248">
          <cell r="A1248" t="str">
            <v>CA</v>
          </cell>
          <cell r="B1248" t="str">
            <v>San Francisco</v>
          </cell>
          <cell r="C1248">
            <v>14328</v>
          </cell>
          <cell r="D1248" t="str">
            <v>Pacific Gas &amp; Electric Co</v>
          </cell>
          <cell r="E1248">
            <v>247</v>
          </cell>
          <cell r="F1248" t="str">
            <v>Hunters Point</v>
          </cell>
          <cell r="G1248">
            <v>22</v>
          </cell>
          <cell r="H1248" t="str">
            <v>GT1</v>
          </cell>
          <cell r="I1248">
            <v>56.2</v>
          </cell>
          <cell r="J1248">
            <v>52</v>
          </cell>
          <cell r="K1248">
            <v>52</v>
          </cell>
          <cell r="M1248" t="str">
            <v>GT</v>
          </cell>
          <cell r="N1248" t="str">
            <v>DFO</v>
          </cell>
          <cell r="P1248">
            <v>6</v>
          </cell>
          <cell r="Q1248">
            <v>1976</v>
          </cell>
          <cell r="R1248" t="str">
            <v>OS</v>
          </cell>
          <cell r="T1248" t="str">
            <v>N</v>
          </cell>
        </row>
        <row r="1249">
          <cell r="A1249" t="str">
            <v>CA</v>
          </cell>
          <cell r="B1249" t="str">
            <v>Mendocino</v>
          </cell>
          <cell r="C1249">
            <v>14328</v>
          </cell>
          <cell r="D1249" t="str">
            <v>Pacific Gas &amp; Electric Co</v>
          </cell>
          <cell r="E1249">
            <v>6212</v>
          </cell>
          <cell r="F1249" t="str">
            <v>Mobile GT</v>
          </cell>
          <cell r="G1249">
            <v>22</v>
          </cell>
          <cell r="H1249" t="str">
            <v>1</v>
          </cell>
          <cell r="I1249">
            <v>13.3</v>
          </cell>
          <cell r="J1249">
            <v>15</v>
          </cell>
          <cell r="K1249">
            <v>15</v>
          </cell>
          <cell r="M1249" t="str">
            <v>GT</v>
          </cell>
          <cell r="N1249" t="str">
            <v>DFO</v>
          </cell>
          <cell r="P1249">
            <v>8</v>
          </cell>
          <cell r="Q1249">
            <v>1975</v>
          </cell>
          <cell r="R1249" t="str">
            <v>OS</v>
          </cell>
          <cell r="T1249" t="str">
            <v>N</v>
          </cell>
        </row>
        <row r="1250">
          <cell r="A1250" t="str">
            <v>CA</v>
          </cell>
          <cell r="B1250" t="str">
            <v>Mendocino</v>
          </cell>
          <cell r="C1250">
            <v>14328</v>
          </cell>
          <cell r="D1250" t="str">
            <v>Pacific Gas &amp; Electric Co</v>
          </cell>
          <cell r="E1250">
            <v>6212</v>
          </cell>
          <cell r="F1250" t="str">
            <v>Mobile GT</v>
          </cell>
          <cell r="G1250">
            <v>22</v>
          </cell>
          <cell r="H1250" t="str">
            <v>2</v>
          </cell>
          <cell r="I1250">
            <v>13.3</v>
          </cell>
          <cell r="J1250">
            <v>15</v>
          </cell>
          <cell r="K1250">
            <v>15</v>
          </cell>
          <cell r="M1250" t="str">
            <v>GT</v>
          </cell>
          <cell r="N1250" t="str">
            <v>DFO</v>
          </cell>
          <cell r="P1250">
            <v>8</v>
          </cell>
          <cell r="Q1250">
            <v>1975</v>
          </cell>
          <cell r="R1250" t="str">
            <v>OP</v>
          </cell>
          <cell r="T1250" t="str">
            <v>N</v>
          </cell>
        </row>
        <row r="1251">
          <cell r="A1251" t="str">
            <v>CA</v>
          </cell>
          <cell r="B1251" t="str">
            <v>Mendocino</v>
          </cell>
          <cell r="C1251">
            <v>14328</v>
          </cell>
          <cell r="D1251" t="str">
            <v>Pacific Gas &amp; Electric Co</v>
          </cell>
          <cell r="E1251">
            <v>6212</v>
          </cell>
          <cell r="F1251" t="str">
            <v>Mobile GT</v>
          </cell>
          <cell r="G1251">
            <v>22</v>
          </cell>
          <cell r="H1251" t="str">
            <v>3</v>
          </cell>
          <cell r="I1251">
            <v>13.3</v>
          </cell>
          <cell r="J1251">
            <v>15</v>
          </cell>
          <cell r="K1251">
            <v>15</v>
          </cell>
          <cell r="M1251" t="str">
            <v>GT</v>
          </cell>
          <cell r="N1251" t="str">
            <v>DFO</v>
          </cell>
          <cell r="P1251">
            <v>6</v>
          </cell>
          <cell r="Q1251">
            <v>1976</v>
          </cell>
          <cell r="R1251" t="str">
            <v>OP</v>
          </cell>
          <cell r="T1251" t="str">
            <v>N</v>
          </cell>
        </row>
        <row r="1252">
          <cell r="A1252" t="str">
            <v>CA</v>
          </cell>
          <cell r="B1252" t="str">
            <v>Santa Clara</v>
          </cell>
          <cell r="C1252">
            <v>49735</v>
          </cell>
          <cell r="D1252" t="str">
            <v>Hitachi Global Storage Technologies</v>
          </cell>
          <cell r="E1252">
            <v>50024</v>
          </cell>
          <cell r="F1252" t="str">
            <v>HGST San Jose Standby Generator</v>
          </cell>
          <cell r="G1252">
            <v>339</v>
          </cell>
          <cell r="H1252" t="str">
            <v>50MW</v>
          </cell>
          <cell r="I1252">
            <v>55.3</v>
          </cell>
          <cell r="J1252">
            <v>42</v>
          </cell>
          <cell r="K1252">
            <v>49.2</v>
          </cell>
          <cell r="M1252" t="str">
            <v>GT</v>
          </cell>
          <cell r="N1252" t="str">
            <v>DFO</v>
          </cell>
          <cell r="P1252">
            <v>4</v>
          </cell>
          <cell r="Q1252">
            <v>1984</v>
          </cell>
          <cell r="R1252" t="str">
            <v>SB</v>
          </cell>
          <cell r="S1252">
            <v>0</v>
          </cell>
          <cell r="T1252" t="str">
            <v>Y</v>
          </cell>
        </row>
        <row r="1253">
          <cell r="A1253" t="str">
            <v>CO</v>
          </cell>
          <cell r="B1253" t="str">
            <v>Kit Carson</v>
          </cell>
          <cell r="C1253">
            <v>30151</v>
          </cell>
          <cell r="D1253" t="str">
            <v>Tri-State G &amp; T Assn Inc</v>
          </cell>
          <cell r="E1253">
            <v>6619</v>
          </cell>
          <cell r="F1253" t="str">
            <v>Burlington</v>
          </cell>
          <cell r="G1253">
            <v>22</v>
          </cell>
          <cell r="H1253" t="str">
            <v>1</v>
          </cell>
          <cell r="I1253">
            <v>64.7</v>
          </cell>
          <cell r="J1253">
            <v>50</v>
          </cell>
          <cell r="K1253">
            <v>60</v>
          </cell>
          <cell r="M1253" t="str">
            <v>GT</v>
          </cell>
          <cell r="N1253" t="str">
            <v>DFO</v>
          </cell>
          <cell r="P1253">
            <v>6</v>
          </cell>
          <cell r="Q1253">
            <v>1977</v>
          </cell>
          <cell r="R1253" t="str">
            <v>SB</v>
          </cell>
          <cell r="T1253" t="str">
            <v>N</v>
          </cell>
        </row>
        <row r="1254">
          <cell r="A1254" t="str">
            <v>CO</v>
          </cell>
          <cell r="B1254" t="str">
            <v>Kit Carson</v>
          </cell>
          <cell r="C1254">
            <v>30151</v>
          </cell>
          <cell r="D1254" t="str">
            <v>Tri-State G &amp; T Assn Inc</v>
          </cell>
          <cell r="E1254">
            <v>6619</v>
          </cell>
          <cell r="F1254" t="str">
            <v>Burlington</v>
          </cell>
          <cell r="G1254">
            <v>22</v>
          </cell>
          <cell r="H1254" t="str">
            <v>2</v>
          </cell>
          <cell r="I1254">
            <v>64.7</v>
          </cell>
          <cell r="J1254">
            <v>50</v>
          </cell>
          <cell r="K1254">
            <v>60</v>
          </cell>
          <cell r="M1254" t="str">
            <v>GT</v>
          </cell>
          <cell r="N1254" t="str">
            <v>DFO</v>
          </cell>
          <cell r="P1254">
            <v>7</v>
          </cell>
          <cell r="Q1254">
            <v>1977</v>
          </cell>
          <cell r="R1254" t="str">
            <v>SB</v>
          </cell>
          <cell r="T1254" t="str">
            <v>N</v>
          </cell>
        </row>
        <row r="1255">
          <cell r="A1255" t="str">
            <v>CT</v>
          </cell>
          <cell r="B1255" t="str">
            <v>New London</v>
          </cell>
          <cell r="C1255">
            <v>13831</v>
          </cell>
          <cell r="D1255" t="str">
            <v>Norwich City of</v>
          </cell>
          <cell r="E1255">
            <v>581</v>
          </cell>
          <cell r="F1255" t="str">
            <v>North Main Street</v>
          </cell>
          <cell r="G1255">
            <v>22</v>
          </cell>
          <cell r="H1255" t="str">
            <v>5</v>
          </cell>
          <cell r="I1255">
            <v>19</v>
          </cell>
          <cell r="J1255">
            <v>15.3</v>
          </cell>
          <cell r="K1255">
            <v>18.8</v>
          </cell>
          <cell r="M1255" t="str">
            <v>GT</v>
          </cell>
          <cell r="N1255" t="str">
            <v>DFO</v>
          </cell>
          <cell r="P1255">
            <v>88</v>
          </cell>
          <cell r="Q1255">
            <v>1972</v>
          </cell>
          <cell r="R1255" t="str">
            <v>OP</v>
          </cell>
          <cell r="T1255" t="str">
            <v>N</v>
          </cell>
        </row>
        <row r="1256">
          <cell r="A1256" t="str">
            <v>CT</v>
          </cell>
          <cell r="B1256" t="str">
            <v>Fairfield</v>
          </cell>
          <cell r="C1256">
            <v>13922</v>
          </cell>
          <cell r="D1256" t="str">
            <v>NRG Norwalk Harbor Ops Inc</v>
          </cell>
          <cell r="E1256">
            <v>548</v>
          </cell>
          <cell r="F1256" t="str">
            <v>NRG Norwalk Harbor</v>
          </cell>
          <cell r="G1256">
            <v>22</v>
          </cell>
          <cell r="H1256" t="str">
            <v>10</v>
          </cell>
          <cell r="I1256">
            <v>16.3</v>
          </cell>
          <cell r="J1256">
            <v>11.9</v>
          </cell>
          <cell r="K1256">
            <v>17</v>
          </cell>
          <cell r="M1256" t="str">
            <v>GT</v>
          </cell>
          <cell r="N1256" t="str">
            <v>DFO</v>
          </cell>
          <cell r="P1256">
            <v>10</v>
          </cell>
          <cell r="Q1256">
            <v>1966</v>
          </cell>
          <cell r="R1256" t="str">
            <v>OP</v>
          </cell>
          <cell r="T1256" t="str">
            <v>Y</v>
          </cell>
        </row>
        <row r="1257">
          <cell r="A1257" t="str">
            <v>CT</v>
          </cell>
          <cell r="B1257" t="str">
            <v>Fairfield</v>
          </cell>
          <cell r="C1257">
            <v>49840</v>
          </cell>
          <cell r="D1257" t="str">
            <v>Waterside Power, LLC</v>
          </cell>
          <cell r="E1257">
            <v>56189</v>
          </cell>
          <cell r="F1257" t="str">
            <v>Waterside Power, LLC</v>
          </cell>
          <cell r="G1257">
            <v>22</v>
          </cell>
          <cell r="H1257" t="str">
            <v>4</v>
          </cell>
          <cell r="I1257">
            <v>23.2</v>
          </cell>
          <cell r="J1257">
            <v>23.2</v>
          </cell>
          <cell r="K1257">
            <v>22.7</v>
          </cell>
          <cell r="M1257" t="str">
            <v>GT</v>
          </cell>
          <cell r="N1257" t="str">
            <v>DFO</v>
          </cell>
          <cell r="P1257">
            <v>5</v>
          </cell>
          <cell r="Q1257">
            <v>2004</v>
          </cell>
          <cell r="R1257" t="str">
            <v>SB</v>
          </cell>
          <cell r="T1257" t="str">
            <v>Y</v>
          </cell>
        </row>
        <row r="1258">
          <cell r="A1258" t="str">
            <v>CT</v>
          </cell>
          <cell r="B1258" t="str">
            <v>Fairfield</v>
          </cell>
          <cell r="C1258">
            <v>49840</v>
          </cell>
          <cell r="D1258" t="str">
            <v>Waterside Power, LLC</v>
          </cell>
          <cell r="E1258">
            <v>56189</v>
          </cell>
          <cell r="F1258" t="str">
            <v>Waterside Power, LLC</v>
          </cell>
          <cell r="G1258">
            <v>22</v>
          </cell>
          <cell r="H1258" t="str">
            <v>5</v>
          </cell>
          <cell r="I1258">
            <v>23.2</v>
          </cell>
          <cell r="J1258">
            <v>23.2</v>
          </cell>
          <cell r="K1258">
            <v>22.7</v>
          </cell>
          <cell r="M1258" t="str">
            <v>GT</v>
          </cell>
          <cell r="N1258" t="str">
            <v>DFO</v>
          </cell>
          <cell r="P1258">
            <v>5</v>
          </cell>
          <cell r="Q1258">
            <v>2004</v>
          </cell>
          <cell r="R1258" t="str">
            <v>SB</v>
          </cell>
          <cell r="T1258" t="str">
            <v>Y</v>
          </cell>
        </row>
        <row r="1259">
          <cell r="A1259" t="str">
            <v>CT</v>
          </cell>
          <cell r="B1259" t="str">
            <v>Fairfield</v>
          </cell>
          <cell r="C1259">
            <v>49840</v>
          </cell>
          <cell r="D1259" t="str">
            <v>Waterside Power, LLC</v>
          </cell>
          <cell r="E1259">
            <v>56189</v>
          </cell>
          <cell r="F1259" t="str">
            <v>Waterside Power, LLC</v>
          </cell>
          <cell r="G1259">
            <v>22</v>
          </cell>
          <cell r="H1259" t="str">
            <v>6</v>
          </cell>
          <cell r="I1259">
            <v>23.2</v>
          </cell>
          <cell r="J1259">
            <v>23.2</v>
          </cell>
          <cell r="K1259">
            <v>22.7</v>
          </cell>
          <cell r="M1259" t="str">
            <v>GT</v>
          </cell>
          <cell r="N1259" t="str">
            <v>DFO</v>
          </cell>
          <cell r="P1259">
            <v>5</v>
          </cell>
          <cell r="Q1259">
            <v>2004</v>
          </cell>
          <cell r="R1259" t="str">
            <v>SB</v>
          </cell>
          <cell r="T1259" t="str">
            <v>Y</v>
          </cell>
        </row>
        <row r="1260">
          <cell r="A1260" t="str">
            <v>DC</v>
          </cell>
          <cell r="B1260" t="str">
            <v>District of Columbia</v>
          </cell>
          <cell r="C1260">
            <v>15274</v>
          </cell>
          <cell r="D1260" t="str">
            <v>Potomac Power Resources</v>
          </cell>
          <cell r="E1260">
            <v>604</v>
          </cell>
          <cell r="F1260" t="str">
            <v>Buzzard Point</v>
          </cell>
          <cell r="G1260">
            <v>22</v>
          </cell>
          <cell r="H1260" t="str">
            <v>E1</v>
          </cell>
          <cell r="I1260">
            <v>18</v>
          </cell>
          <cell r="J1260">
            <v>16</v>
          </cell>
          <cell r="K1260">
            <v>20</v>
          </cell>
          <cell r="M1260" t="str">
            <v>GT</v>
          </cell>
          <cell r="N1260" t="str">
            <v>DFO</v>
          </cell>
          <cell r="P1260">
            <v>5</v>
          </cell>
          <cell r="Q1260">
            <v>1968</v>
          </cell>
          <cell r="R1260" t="str">
            <v>OP</v>
          </cell>
          <cell r="S1260">
            <v>0</v>
          </cell>
          <cell r="T1260" t="str">
            <v>Y</v>
          </cell>
        </row>
        <row r="1261">
          <cell r="A1261" t="str">
            <v>DC</v>
          </cell>
          <cell r="B1261" t="str">
            <v>District of Columbia</v>
          </cell>
          <cell r="C1261">
            <v>15274</v>
          </cell>
          <cell r="D1261" t="str">
            <v>Potomac Power Resources</v>
          </cell>
          <cell r="E1261">
            <v>604</v>
          </cell>
          <cell r="F1261" t="str">
            <v>Buzzard Point</v>
          </cell>
          <cell r="G1261">
            <v>22</v>
          </cell>
          <cell r="H1261" t="str">
            <v>E2</v>
          </cell>
          <cell r="I1261">
            <v>18</v>
          </cell>
          <cell r="J1261">
            <v>16</v>
          </cell>
          <cell r="K1261">
            <v>20</v>
          </cell>
          <cell r="M1261" t="str">
            <v>GT</v>
          </cell>
          <cell r="N1261" t="str">
            <v>DFO</v>
          </cell>
          <cell r="P1261">
            <v>5</v>
          </cell>
          <cell r="Q1261">
            <v>1968</v>
          </cell>
          <cell r="R1261" t="str">
            <v>OP</v>
          </cell>
          <cell r="S1261">
            <v>0</v>
          </cell>
          <cell r="T1261" t="str">
            <v>Y</v>
          </cell>
        </row>
        <row r="1262">
          <cell r="A1262" t="str">
            <v>DC</v>
          </cell>
          <cell r="B1262" t="str">
            <v>District of Columbia</v>
          </cell>
          <cell r="C1262">
            <v>15274</v>
          </cell>
          <cell r="D1262" t="str">
            <v>Potomac Power Resources</v>
          </cell>
          <cell r="E1262">
            <v>604</v>
          </cell>
          <cell r="F1262" t="str">
            <v>Buzzard Point</v>
          </cell>
          <cell r="G1262">
            <v>22</v>
          </cell>
          <cell r="H1262" t="str">
            <v>E3</v>
          </cell>
          <cell r="I1262">
            <v>18</v>
          </cell>
          <cell r="J1262">
            <v>16</v>
          </cell>
          <cell r="K1262">
            <v>20</v>
          </cell>
          <cell r="M1262" t="str">
            <v>GT</v>
          </cell>
          <cell r="N1262" t="str">
            <v>DFO</v>
          </cell>
          <cell r="P1262">
            <v>5</v>
          </cell>
          <cell r="Q1262">
            <v>1968</v>
          </cell>
          <cell r="R1262" t="str">
            <v>OP</v>
          </cell>
          <cell r="S1262">
            <v>0</v>
          </cell>
          <cell r="T1262" t="str">
            <v>Y</v>
          </cell>
        </row>
        <row r="1263">
          <cell r="A1263" t="str">
            <v>DC</v>
          </cell>
          <cell r="B1263" t="str">
            <v>District of Columbia</v>
          </cell>
          <cell r="C1263">
            <v>15274</v>
          </cell>
          <cell r="D1263" t="str">
            <v>Potomac Power Resources</v>
          </cell>
          <cell r="E1263">
            <v>604</v>
          </cell>
          <cell r="F1263" t="str">
            <v>Buzzard Point</v>
          </cell>
          <cell r="G1263">
            <v>22</v>
          </cell>
          <cell r="H1263" t="str">
            <v>E4</v>
          </cell>
          <cell r="I1263">
            <v>18</v>
          </cell>
          <cell r="J1263">
            <v>16</v>
          </cell>
          <cell r="K1263">
            <v>20</v>
          </cell>
          <cell r="M1263" t="str">
            <v>GT</v>
          </cell>
          <cell r="N1263" t="str">
            <v>DFO</v>
          </cell>
          <cell r="P1263">
            <v>5</v>
          </cell>
          <cell r="Q1263">
            <v>1968</v>
          </cell>
          <cell r="R1263" t="str">
            <v>OP</v>
          </cell>
          <cell r="S1263">
            <v>0</v>
          </cell>
          <cell r="T1263" t="str">
            <v>Y</v>
          </cell>
        </row>
        <row r="1264">
          <cell r="A1264" t="str">
            <v>DC</v>
          </cell>
          <cell r="B1264" t="str">
            <v>District of Columbia</v>
          </cell>
          <cell r="C1264">
            <v>15274</v>
          </cell>
          <cell r="D1264" t="str">
            <v>Potomac Power Resources</v>
          </cell>
          <cell r="E1264">
            <v>604</v>
          </cell>
          <cell r="F1264" t="str">
            <v>Buzzard Point</v>
          </cell>
          <cell r="G1264">
            <v>22</v>
          </cell>
          <cell r="H1264" t="str">
            <v>E5</v>
          </cell>
          <cell r="I1264">
            <v>18</v>
          </cell>
          <cell r="J1264">
            <v>16</v>
          </cell>
          <cell r="K1264">
            <v>20</v>
          </cell>
          <cell r="M1264" t="str">
            <v>GT</v>
          </cell>
          <cell r="N1264" t="str">
            <v>DFO</v>
          </cell>
          <cell r="P1264">
            <v>5</v>
          </cell>
          <cell r="Q1264">
            <v>1968</v>
          </cell>
          <cell r="R1264" t="str">
            <v>OP</v>
          </cell>
          <cell r="S1264">
            <v>0</v>
          </cell>
          <cell r="T1264" t="str">
            <v>Y</v>
          </cell>
        </row>
        <row r="1265">
          <cell r="A1265" t="str">
            <v>DC</v>
          </cell>
          <cell r="B1265" t="str">
            <v>District of Columbia</v>
          </cell>
          <cell r="C1265">
            <v>15274</v>
          </cell>
          <cell r="D1265" t="str">
            <v>Potomac Power Resources</v>
          </cell>
          <cell r="E1265">
            <v>604</v>
          </cell>
          <cell r="F1265" t="str">
            <v>Buzzard Point</v>
          </cell>
          <cell r="G1265">
            <v>22</v>
          </cell>
          <cell r="H1265" t="str">
            <v>E6</v>
          </cell>
          <cell r="I1265">
            <v>18</v>
          </cell>
          <cell r="J1265">
            <v>16</v>
          </cell>
          <cell r="K1265">
            <v>20</v>
          </cell>
          <cell r="M1265" t="str">
            <v>GT</v>
          </cell>
          <cell r="N1265" t="str">
            <v>DFO</v>
          </cell>
          <cell r="P1265">
            <v>5</v>
          </cell>
          <cell r="Q1265">
            <v>1968</v>
          </cell>
          <cell r="R1265" t="str">
            <v>OP</v>
          </cell>
          <cell r="S1265">
            <v>0</v>
          </cell>
          <cell r="T1265" t="str">
            <v>Y</v>
          </cell>
        </row>
        <row r="1266">
          <cell r="A1266" t="str">
            <v>DC</v>
          </cell>
          <cell r="B1266" t="str">
            <v>District of Columbia</v>
          </cell>
          <cell r="C1266">
            <v>15274</v>
          </cell>
          <cell r="D1266" t="str">
            <v>Potomac Power Resources</v>
          </cell>
          <cell r="E1266">
            <v>604</v>
          </cell>
          <cell r="F1266" t="str">
            <v>Buzzard Point</v>
          </cell>
          <cell r="G1266">
            <v>22</v>
          </cell>
          <cell r="H1266" t="str">
            <v>E7</v>
          </cell>
          <cell r="I1266">
            <v>18</v>
          </cell>
          <cell r="J1266">
            <v>16</v>
          </cell>
          <cell r="K1266">
            <v>20</v>
          </cell>
          <cell r="M1266" t="str">
            <v>GT</v>
          </cell>
          <cell r="N1266" t="str">
            <v>DFO</v>
          </cell>
          <cell r="P1266">
            <v>5</v>
          </cell>
          <cell r="Q1266">
            <v>1968</v>
          </cell>
          <cell r="R1266" t="str">
            <v>OP</v>
          </cell>
          <cell r="S1266">
            <v>0</v>
          </cell>
          <cell r="T1266" t="str">
            <v>Y</v>
          </cell>
        </row>
        <row r="1267">
          <cell r="A1267" t="str">
            <v>DC</v>
          </cell>
          <cell r="B1267" t="str">
            <v>District of Columbia</v>
          </cell>
          <cell r="C1267">
            <v>15274</v>
          </cell>
          <cell r="D1267" t="str">
            <v>Potomac Power Resources</v>
          </cell>
          <cell r="E1267">
            <v>604</v>
          </cell>
          <cell r="F1267" t="str">
            <v>Buzzard Point</v>
          </cell>
          <cell r="G1267">
            <v>22</v>
          </cell>
          <cell r="H1267" t="str">
            <v>E8</v>
          </cell>
          <cell r="I1267">
            <v>18</v>
          </cell>
          <cell r="J1267">
            <v>16</v>
          </cell>
          <cell r="K1267">
            <v>20</v>
          </cell>
          <cell r="M1267" t="str">
            <v>GT</v>
          </cell>
          <cell r="N1267" t="str">
            <v>DFO</v>
          </cell>
          <cell r="P1267">
            <v>5</v>
          </cell>
          <cell r="Q1267">
            <v>1968</v>
          </cell>
          <cell r="R1267" t="str">
            <v>OP</v>
          </cell>
          <cell r="S1267">
            <v>0</v>
          </cell>
          <cell r="T1267" t="str">
            <v>Y</v>
          </cell>
        </row>
        <row r="1268">
          <cell r="A1268" t="str">
            <v>DC</v>
          </cell>
          <cell r="B1268" t="str">
            <v>District of Columbia</v>
          </cell>
          <cell r="C1268">
            <v>15274</v>
          </cell>
          <cell r="D1268" t="str">
            <v>Potomac Power Resources</v>
          </cell>
          <cell r="E1268">
            <v>604</v>
          </cell>
          <cell r="F1268" t="str">
            <v>Buzzard Point</v>
          </cell>
          <cell r="G1268">
            <v>22</v>
          </cell>
          <cell r="H1268" t="str">
            <v>W10</v>
          </cell>
          <cell r="I1268">
            <v>18</v>
          </cell>
          <cell r="J1268">
            <v>16</v>
          </cell>
          <cell r="K1268">
            <v>20</v>
          </cell>
          <cell r="M1268" t="str">
            <v>GT</v>
          </cell>
          <cell r="N1268" t="str">
            <v>DFO</v>
          </cell>
          <cell r="P1268">
            <v>6</v>
          </cell>
          <cell r="Q1268">
            <v>1968</v>
          </cell>
          <cell r="R1268" t="str">
            <v>OP</v>
          </cell>
          <cell r="S1268">
            <v>0</v>
          </cell>
          <cell r="T1268" t="str">
            <v>Y</v>
          </cell>
        </row>
        <row r="1269">
          <cell r="A1269" t="str">
            <v>DC</v>
          </cell>
          <cell r="B1269" t="str">
            <v>District of Columbia</v>
          </cell>
          <cell r="C1269">
            <v>15274</v>
          </cell>
          <cell r="D1269" t="str">
            <v>Potomac Power Resources</v>
          </cell>
          <cell r="E1269">
            <v>604</v>
          </cell>
          <cell r="F1269" t="str">
            <v>Buzzard Point</v>
          </cell>
          <cell r="G1269">
            <v>22</v>
          </cell>
          <cell r="H1269" t="str">
            <v>W11</v>
          </cell>
          <cell r="I1269">
            <v>18</v>
          </cell>
          <cell r="J1269">
            <v>16</v>
          </cell>
          <cell r="K1269">
            <v>20</v>
          </cell>
          <cell r="M1269" t="str">
            <v>GT</v>
          </cell>
          <cell r="N1269" t="str">
            <v>DFO</v>
          </cell>
          <cell r="P1269">
            <v>6</v>
          </cell>
          <cell r="Q1269">
            <v>1968</v>
          </cell>
          <cell r="R1269" t="str">
            <v>OP</v>
          </cell>
          <cell r="S1269">
            <v>0</v>
          </cell>
          <cell r="T1269" t="str">
            <v>Y</v>
          </cell>
        </row>
        <row r="1270">
          <cell r="A1270" t="str">
            <v>DC</v>
          </cell>
          <cell r="B1270" t="str">
            <v>District of Columbia</v>
          </cell>
          <cell r="C1270">
            <v>15274</v>
          </cell>
          <cell r="D1270" t="str">
            <v>Potomac Power Resources</v>
          </cell>
          <cell r="E1270">
            <v>604</v>
          </cell>
          <cell r="F1270" t="str">
            <v>Buzzard Point</v>
          </cell>
          <cell r="G1270">
            <v>22</v>
          </cell>
          <cell r="H1270" t="str">
            <v>W12</v>
          </cell>
          <cell r="I1270">
            <v>18</v>
          </cell>
          <cell r="J1270">
            <v>16</v>
          </cell>
          <cell r="K1270">
            <v>20</v>
          </cell>
          <cell r="M1270" t="str">
            <v>GT</v>
          </cell>
          <cell r="N1270" t="str">
            <v>DFO</v>
          </cell>
          <cell r="P1270">
            <v>6</v>
          </cell>
          <cell r="Q1270">
            <v>1968</v>
          </cell>
          <cell r="R1270" t="str">
            <v>OP</v>
          </cell>
          <cell r="S1270">
            <v>0</v>
          </cell>
          <cell r="T1270" t="str">
            <v>Y</v>
          </cell>
        </row>
        <row r="1271">
          <cell r="A1271" t="str">
            <v>DC</v>
          </cell>
          <cell r="B1271" t="str">
            <v>District of Columbia</v>
          </cell>
          <cell r="C1271">
            <v>15274</v>
          </cell>
          <cell r="D1271" t="str">
            <v>Potomac Power Resources</v>
          </cell>
          <cell r="E1271">
            <v>604</v>
          </cell>
          <cell r="F1271" t="str">
            <v>Buzzard Point</v>
          </cell>
          <cell r="G1271">
            <v>22</v>
          </cell>
          <cell r="H1271" t="str">
            <v>W13</v>
          </cell>
          <cell r="I1271">
            <v>18</v>
          </cell>
          <cell r="J1271">
            <v>16</v>
          </cell>
          <cell r="K1271">
            <v>20</v>
          </cell>
          <cell r="M1271" t="str">
            <v>GT</v>
          </cell>
          <cell r="N1271" t="str">
            <v>DFO</v>
          </cell>
          <cell r="P1271">
            <v>6</v>
          </cell>
          <cell r="Q1271">
            <v>1968</v>
          </cell>
          <cell r="R1271" t="str">
            <v>OP</v>
          </cell>
          <cell r="S1271">
            <v>0</v>
          </cell>
          <cell r="T1271" t="str">
            <v>Y</v>
          </cell>
        </row>
        <row r="1272">
          <cell r="A1272" t="str">
            <v>DC</v>
          </cell>
          <cell r="B1272" t="str">
            <v>District of Columbia</v>
          </cell>
          <cell r="C1272">
            <v>15274</v>
          </cell>
          <cell r="D1272" t="str">
            <v>Potomac Power Resources</v>
          </cell>
          <cell r="E1272">
            <v>604</v>
          </cell>
          <cell r="F1272" t="str">
            <v>Buzzard Point</v>
          </cell>
          <cell r="G1272">
            <v>22</v>
          </cell>
          <cell r="H1272" t="str">
            <v>W14</v>
          </cell>
          <cell r="I1272">
            <v>18</v>
          </cell>
          <cell r="J1272">
            <v>16</v>
          </cell>
          <cell r="K1272">
            <v>20</v>
          </cell>
          <cell r="M1272" t="str">
            <v>GT</v>
          </cell>
          <cell r="N1272" t="str">
            <v>DFO</v>
          </cell>
          <cell r="P1272">
            <v>6</v>
          </cell>
          <cell r="Q1272">
            <v>1968</v>
          </cell>
          <cell r="R1272" t="str">
            <v>OP</v>
          </cell>
          <cell r="S1272">
            <v>0</v>
          </cell>
          <cell r="T1272" t="str">
            <v>Y</v>
          </cell>
        </row>
        <row r="1273">
          <cell r="A1273" t="str">
            <v>DC</v>
          </cell>
          <cell r="B1273" t="str">
            <v>District of Columbia</v>
          </cell>
          <cell r="C1273">
            <v>15274</v>
          </cell>
          <cell r="D1273" t="str">
            <v>Potomac Power Resources</v>
          </cell>
          <cell r="E1273">
            <v>604</v>
          </cell>
          <cell r="F1273" t="str">
            <v>Buzzard Point</v>
          </cell>
          <cell r="G1273">
            <v>22</v>
          </cell>
          <cell r="H1273" t="str">
            <v>W15</v>
          </cell>
          <cell r="I1273">
            <v>18</v>
          </cell>
          <cell r="J1273">
            <v>16</v>
          </cell>
          <cell r="K1273">
            <v>20</v>
          </cell>
          <cell r="M1273" t="str">
            <v>GT</v>
          </cell>
          <cell r="N1273" t="str">
            <v>DFO</v>
          </cell>
          <cell r="P1273">
            <v>6</v>
          </cell>
          <cell r="Q1273">
            <v>1968</v>
          </cell>
          <cell r="R1273" t="str">
            <v>OP</v>
          </cell>
          <cell r="S1273">
            <v>0</v>
          </cell>
          <cell r="T1273" t="str">
            <v>Y</v>
          </cell>
        </row>
        <row r="1274">
          <cell r="A1274" t="str">
            <v>DC</v>
          </cell>
          <cell r="B1274" t="str">
            <v>District of Columbia</v>
          </cell>
          <cell r="C1274">
            <v>15274</v>
          </cell>
          <cell r="D1274" t="str">
            <v>Potomac Power Resources</v>
          </cell>
          <cell r="E1274">
            <v>604</v>
          </cell>
          <cell r="F1274" t="str">
            <v>Buzzard Point</v>
          </cell>
          <cell r="G1274">
            <v>22</v>
          </cell>
          <cell r="H1274" t="str">
            <v>W16</v>
          </cell>
          <cell r="I1274">
            <v>18</v>
          </cell>
          <cell r="J1274">
            <v>16</v>
          </cell>
          <cell r="K1274">
            <v>20</v>
          </cell>
          <cell r="M1274" t="str">
            <v>GT</v>
          </cell>
          <cell r="N1274" t="str">
            <v>DFO</v>
          </cell>
          <cell r="P1274">
            <v>6</v>
          </cell>
          <cell r="Q1274">
            <v>1968</v>
          </cell>
          <cell r="R1274" t="str">
            <v>OP</v>
          </cell>
          <cell r="S1274">
            <v>0</v>
          </cell>
          <cell r="T1274" t="str">
            <v>Y</v>
          </cell>
        </row>
        <row r="1275">
          <cell r="A1275" t="str">
            <v>DC</v>
          </cell>
          <cell r="B1275" t="str">
            <v>District of Columbia</v>
          </cell>
          <cell r="C1275">
            <v>15274</v>
          </cell>
          <cell r="D1275" t="str">
            <v>Potomac Power Resources</v>
          </cell>
          <cell r="E1275">
            <v>604</v>
          </cell>
          <cell r="F1275" t="str">
            <v>Buzzard Point</v>
          </cell>
          <cell r="G1275">
            <v>22</v>
          </cell>
          <cell r="H1275" t="str">
            <v>W9</v>
          </cell>
          <cell r="I1275">
            <v>18</v>
          </cell>
          <cell r="J1275">
            <v>16</v>
          </cell>
          <cell r="K1275">
            <v>20</v>
          </cell>
          <cell r="M1275" t="str">
            <v>GT</v>
          </cell>
          <cell r="N1275" t="str">
            <v>DFO</v>
          </cell>
          <cell r="P1275">
            <v>6</v>
          </cell>
          <cell r="Q1275">
            <v>1968</v>
          </cell>
          <cell r="R1275" t="str">
            <v>OP</v>
          </cell>
          <cell r="S1275">
            <v>0</v>
          </cell>
          <cell r="T1275" t="str">
            <v>Y</v>
          </cell>
        </row>
        <row r="1276">
          <cell r="A1276" t="str">
            <v>DE</v>
          </cell>
          <cell r="B1276" t="str">
            <v>New Castle</v>
          </cell>
          <cell r="C1276">
            <v>4252</v>
          </cell>
          <cell r="D1276" t="str">
            <v>Conectiv Delmarva Gen Inc</v>
          </cell>
          <cell r="E1276">
            <v>591</v>
          </cell>
          <cell r="F1276" t="str">
            <v>Christiana</v>
          </cell>
          <cell r="G1276">
            <v>22</v>
          </cell>
          <cell r="H1276" t="str">
            <v>CHCH</v>
          </cell>
          <cell r="I1276">
            <v>56</v>
          </cell>
          <cell r="J1276">
            <v>44</v>
          </cell>
          <cell r="K1276">
            <v>50</v>
          </cell>
          <cell r="M1276" t="str">
            <v>GT</v>
          </cell>
          <cell r="N1276" t="str">
            <v>DFO</v>
          </cell>
          <cell r="P1276">
            <v>6</v>
          </cell>
          <cell r="Q1276">
            <v>1973</v>
          </cell>
          <cell r="R1276" t="str">
            <v>SB</v>
          </cell>
          <cell r="T1276" t="str">
            <v>Y</v>
          </cell>
        </row>
        <row r="1277">
          <cell r="A1277" t="str">
            <v>DE</v>
          </cell>
          <cell r="B1277" t="str">
            <v>New Castle</v>
          </cell>
          <cell r="C1277">
            <v>4252</v>
          </cell>
          <cell r="D1277" t="str">
            <v>Conectiv Delmarva Gen Inc</v>
          </cell>
          <cell r="E1277">
            <v>592</v>
          </cell>
          <cell r="F1277" t="str">
            <v>Delaware City 10</v>
          </cell>
          <cell r="G1277">
            <v>22</v>
          </cell>
          <cell r="H1277" t="str">
            <v>DC10</v>
          </cell>
          <cell r="I1277">
            <v>18.5</v>
          </cell>
          <cell r="J1277">
            <v>16</v>
          </cell>
          <cell r="K1277">
            <v>18</v>
          </cell>
          <cell r="M1277" t="str">
            <v>GT</v>
          </cell>
          <cell r="N1277" t="str">
            <v>DFO</v>
          </cell>
          <cell r="P1277">
            <v>4</v>
          </cell>
          <cell r="Q1277">
            <v>1968</v>
          </cell>
          <cell r="R1277" t="str">
            <v>SB</v>
          </cell>
          <cell r="T1277" t="str">
            <v>Y</v>
          </cell>
        </row>
        <row r="1278">
          <cell r="A1278" t="str">
            <v>DE</v>
          </cell>
          <cell r="B1278" t="str">
            <v>New Castle</v>
          </cell>
          <cell r="C1278">
            <v>4252</v>
          </cell>
          <cell r="D1278" t="str">
            <v>Conectiv Delmarva Gen Inc</v>
          </cell>
          <cell r="E1278">
            <v>593</v>
          </cell>
          <cell r="F1278" t="str">
            <v>Edge Moor</v>
          </cell>
          <cell r="G1278">
            <v>22</v>
          </cell>
          <cell r="H1278" t="str">
            <v>10</v>
          </cell>
          <cell r="I1278">
            <v>12.5</v>
          </cell>
          <cell r="J1278">
            <v>13</v>
          </cell>
          <cell r="K1278">
            <v>15</v>
          </cell>
          <cell r="M1278" t="str">
            <v>GT</v>
          </cell>
          <cell r="N1278" t="str">
            <v>DFO</v>
          </cell>
          <cell r="P1278">
            <v>6</v>
          </cell>
          <cell r="Q1278">
            <v>1963</v>
          </cell>
          <cell r="R1278" t="str">
            <v>SB</v>
          </cell>
          <cell r="T1278" t="str">
            <v>Y</v>
          </cell>
        </row>
        <row r="1279">
          <cell r="A1279" t="str">
            <v>DE</v>
          </cell>
          <cell r="B1279" t="str">
            <v>New Castle</v>
          </cell>
          <cell r="C1279">
            <v>4252</v>
          </cell>
          <cell r="D1279" t="str">
            <v>Conectiv Delmarva Gen Inc</v>
          </cell>
          <cell r="E1279">
            <v>597</v>
          </cell>
          <cell r="F1279" t="str">
            <v>West Station</v>
          </cell>
          <cell r="G1279">
            <v>22</v>
          </cell>
          <cell r="H1279" t="str">
            <v>WEST</v>
          </cell>
          <cell r="I1279">
            <v>20</v>
          </cell>
          <cell r="J1279">
            <v>15</v>
          </cell>
          <cell r="K1279">
            <v>19</v>
          </cell>
          <cell r="M1279" t="str">
            <v>GT</v>
          </cell>
          <cell r="N1279" t="str">
            <v>DFO</v>
          </cell>
          <cell r="P1279">
            <v>6</v>
          </cell>
          <cell r="Q1279">
            <v>1964</v>
          </cell>
          <cell r="R1279" t="str">
            <v>SB</v>
          </cell>
          <cell r="T1279" t="str">
            <v>Y</v>
          </cell>
        </row>
        <row r="1280">
          <cell r="A1280" t="str">
            <v>DE</v>
          </cell>
          <cell r="B1280" t="str">
            <v>Sussex</v>
          </cell>
          <cell r="C1280">
            <v>9332</v>
          </cell>
          <cell r="D1280" t="str">
            <v>Indian River Operations Inc</v>
          </cell>
          <cell r="E1280">
            <v>594</v>
          </cell>
          <cell r="F1280" t="str">
            <v>Indian River Generating Station</v>
          </cell>
          <cell r="G1280">
            <v>22</v>
          </cell>
          <cell r="H1280" t="str">
            <v>10</v>
          </cell>
          <cell r="I1280">
            <v>17</v>
          </cell>
          <cell r="J1280">
            <v>17</v>
          </cell>
          <cell r="K1280">
            <v>21</v>
          </cell>
          <cell r="M1280" t="str">
            <v>GT</v>
          </cell>
          <cell r="N1280" t="str">
            <v>DFO</v>
          </cell>
          <cell r="P1280">
            <v>6</v>
          </cell>
          <cell r="Q1280">
            <v>1967</v>
          </cell>
          <cell r="R1280" t="str">
            <v>OP</v>
          </cell>
          <cell r="T1280" t="str">
            <v>Y</v>
          </cell>
        </row>
        <row r="1281">
          <cell r="A1281" t="str">
            <v>FL</v>
          </cell>
          <cell r="B1281" t="str">
            <v>Walton</v>
          </cell>
          <cell r="C1281">
            <v>189</v>
          </cell>
          <cell r="D1281" t="str">
            <v>Alabama Electric Coop Inc</v>
          </cell>
          <cell r="E1281">
            <v>6192</v>
          </cell>
          <cell r="F1281" t="str">
            <v>Portland</v>
          </cell>
          <cell r="G1281">
            <v>22</v>
          </cell>
          <cell r="H1281" t="str">
            <v>1</v>
          </cell>
          <cell r="I1281">
            <v>11</v>
          </cell>
          <cell r="J1281">
            <v>7</v>
          </cell>
          <cell r="K1281">
            <v>9</v>
          </cell>
          <cell r="M1281" t="str">
            <v>GT</v>
          </cell>
          <cell r="N1281" t="str">
            <v>DFO</v>
          </cell>
          <cell r="P1281">
            <v>3</v>
          </cell>
          <cell r="Q1281">
            <v>1964</v>
          </cell>
          <cell r="R1281" t="str">
            <v>OP</v>
          </cell>
          <cell r="S1281">
            <v>0</v>
          </cell>
          <cell r="T1281" t="str">
            <v>N</v>
          </cell>
        </row>
        <row r="1282">
          <cell r="A1282" t="str">
            <v>FL</v>
          </cell>
          <cell r="B1282" t="str">
            <v>Lee</v>
          </cell>
          <cell r="C1282">
            <v>6452</v>
          </cell>
          <cell r="D1282" t="str">
            <v>Florida Power &amp; Light Co</v>
          </cell>
          <cell r="E1282">
            <v>612</v>
          </cell>
          <cell r="F1282" t="str">
            <v>Fort Myers</v>
          </cell>
          <cell r="G1282">
            <v>22</v>
          </cell>
          <cell r="H1282" t="str">
            <v>3</v>
          </cell>
          <cell r="I1282">
            <v>62</v>
          </cell>
          <cell r="J1282">
            <v>54</v>
          </cell>
          <cell r="K1282">
            <v>64</v>
          </cell>
          <cell r="M1282" t="str">
            <v>GT</v>
          </cell>
          <cell r="N1282" t="str">
            <v>DFO</v>
          </cell>
          <cell r="P1282">
            <v>5</v>
          </cell>
          <cell r="Q1282">
            <v>1974</v>
          </cell>
          <cell r="R1282" t="str">
            <v>OP</v>
          </cell>
          <cell r="S1282">
            <v>0</v>
          </cell>
          <cell r="T1282" t="str">
            <v>N</v>
          </cell>
        </row>
        <row r="1283">
          <cell r="A1283" t="str">
            <v>FL</v>
          </cell>
          <cell r="B1283" t="str">
            <v>Lee</v>
          </cell>
          <cell r="C1283">
            <v>6452</v>
          </cell>
          <cell r="D1283" t="str">
            <v>Florida Power &amp; Light Co</v>
          </cell>
          <cell r="E1283">
            <v>612</v>
          </cell>
          <cell r="F1283" t="str">
            <v>Fort Myers</v>
          </cell>
          <cell r="G1283">
            <v>22</v>
          </cell>
          <cell r="H1283" t="str">
            <v>4</v>
          </cell>
          <cell r="I1283">
            <v>62</v>
          </cell>
          <cell r="J1283">
            <v>54</v>
          </cell>
          <cell r="K1283">
            <v>64</v>
          </cell>
          <cell r="M1283" t="str">
            <v>GT</v>
          </cell>
          <cell r="N1283" t="str">
            <v>DFO</v>
          </cell>
          <cell r="P1283">
            <v>5</v>
          </cell>
          <cell r="Q1283">
            <v>1974</v>
          </cell>
          <cell r="R1283" t="str">
            <v>OP</v>
          </cell>
          <cell r="S1283">
            <v>0</v>
          </cell>
          <cell r="T1283" t="str">
            <v>N</v>
          </cell>
        </row>
        <row r="1284">
          <cell r="A1284" t="str">
            <v>FL</v>
          </cell>
          <cell r="B1284" t="str">
            <v>Lee</v>
          </cell>
          <cell r="C1284">
            <v>6452</v>
          </cell>
          <cell r="D1284" t="str">
            <v>Florida Power &amp; Light Co</v>
          </cell>
          <cell r="E1284">
            <v>612</v>
          </cell>
          <cell r="F1284" t="str">
            <v>Fort Myers</v>
          </cell>
          <cell r="G1284">
            <v>22</v>
          </cell>
          <cell r="H1284" t="str">
            <v>5</v>
          </cell>
          <cell r="I1284">
            <v>62</v>
          </cell>
          <cell r="J1284">
            <v>54</v>
          </cell>
          <cell r="K1284">
            <v>64</v>
          </cell>
          <cell r="M1284" t="str">
            <v>GT</v>
          </cell>
          <cell r="N1284" t="str">
            <v>DFO</v>
          </cell>
          <cell r="P1284">
            <v>5</v>
          </cell>
          <cell r="Q1284">
            <v>1974</v>
          </cell>
          <cell r="R1284" t="str">
            <v>OP</v>
          </cell>
          <cell r="S1284">
            <v>0</v>
          </cell>
          <cell r="T1284" t="str">
            <v>N</v>
          </cell>
        </row>
        <row r="1285">
          <cell r="A1285" t="str">
            <v>FL</v>
          </cell>
          <cell r="B1285" t="str">
            <v>Lee</v>
          </cell>
          <cell r="C1285">
            <v>6452</v>
          </cell>
          <cell r="D1285" t="str">
            <v>Florida Power &amp; Light Co</v>
          </cell>
          <cell r="E1285">
            <v>612</v>
          </cell>
          <cell r="F1285" t="str">
            <v>Fort Myers</v>
          </cell>
          <cell r="G1285">
            <v>22</v>
          </cell>
          <cell r="H1285" t="str">
            <v>6</v>
          </cell>
          <cell r="I1285">
            <v>62</v>
          </cell>
          <cell r="J1285">
            <v>54</v>
          </cell>
          <cell r="K1285">
            <v>64</v>
          </cell>
          <cell r="M1285" t="str">
            <v>GT</v>
          </cell>
          <cell r="N1285" t="str">
            <v>DFO</v>
          </cell>
          <cell r="P1285">
            <v>5</v>
          </cell>
          <cell r="Q1285">
            <v>1974</v>
          </cell>
          <cell r="R1285" t="str">
            <v>OP</v>
          </cell>
          <cell r="S1285">
            <v>0</v>
          </cell>
          <cell r="T1285" t="str">
            <v>N</v>
          </cell>
        </row>
        <row r="1286">
          <cell r="A1286" t="str">
            <v>FL</v>
          </cell>
          <cell r="B1286" t="str">
            <v>Lee</v>
          </cell>
          <cell r="C1286">
            <v>6452</v>
          </cell>
          <cell r="D1286" t="str">
            <v>Florida Power &amp; Light Co</v>
          </cell>
          <cell r="E1286">
            <v>612</v>
          </cell>
          <cell r="F1286" t="str">
            <v>Fort Myers</v>
          </cell>
          <cell r="G1286">
            <v>22</v>
          </cell>
          <cell r="H1286" t="str">
            <v>7</v>
          </cell>
          <cell r="I1286">
            <v>62</v>
          </cell>
          <cell r="J1286">
            <v>54</v>
          </cell>
          <cell r="K1286">
            <v>64</v>
          </cell>
          <cell r="M1286" t="str">
            <v>GT</v>
          </cell>
          <cell r="N1286" t="str">
            <v>DFO</v>
          </cell>
          <cell r="P1286">
            <v>5</v>
          </cell>
          <cell r="Q1286">
            <v>1974</v>
          </cell>
          <cell r="R1286" t="str">
            <v>OP</v>
          </cell>
          <cell r="S1286">
            <v>0</v>
          </cell>
          <cell r="T1286" t="str">
            <v>N</v>
          </cell>
        </row>
        <row r="1287">
          <cell r="A1287" t="str">
            <v>FL</v>
          </cell>
          <cell r="B1287" t="str">
            <v>Lee</v>
          </cell>
          <cell r="C1287">
            <v>6452</v>
          </cell>
          <cell r="D1287" t="str">
            <v>Florida Power &amp; Light Co</v>
          </cell>
          <cell r="E1287">
            <v>612</v>
          </cell>
          <cell r="F1287" t="str">
            <v>Fort Myers</v>
          </cell>
          <cell r="G1287">
            <v>22</v>
          </cell>
          <cell r="H1287" t="str">
            <v>8</v>
          </cell>
          <cell r="I1287">
            <v>62</v>
          </cell>
          <cell r="J1287">
            <v>54</v>
          </cell>
          <cell r="K1287">
            <v>64</v>
          </cell>
          <cell r="M1287" t="str">
            <v>GT</v>
          </cell>
          <cell r="N1287" t="str">
            <v>DFO</v>
          </cell>
          <cell r="P1287">
            <v>5</v>
          </cell>
          <cell r="Q1287">
            <v>1974</v>
          </cell>
          <cell r="R1287" t="str">
            <v>OP</v>
          </cell>
          <cell r="S1287">
            <v>0</v>
          </cell>
          <cell r="T1287" t="str">
            <v>N</v>
          </cell>
        </row>
        <row r="1288">
          <cell r="A1288" t="str">
            <v>FL</v>
          </cell>
          <cell r="B1288" t="str">
            <v>Lee</v>
          </cell>
          <cell r="C1288">
            <v>6452</v>
          </cell>
          <cell r="D1288" t="str">
            <v>Florida Power &amp; Light Co</v>
          </cell>
          <cell r="E1288">
            <v>612</v>
          </cell>
          <cell r="F1288" t="str">
            <v>Fort Myers</v>
          </cell>
          <cell r="G1288">
            <v>22</v>
          </cell>
          <cell r="H1288" t="str">
            <v>9</v>
          </cell>
          <cell r="I1288">
            <v>62</v>
          </cell>
          <cell r="J1288">
            <v>54</v>
          </cell>
          <cell r="K1288">
            <v>64</v>
          </cell>
          <cell r="M1288" t="str">
            <v>GT</v>
          </cell>
          <cell r="N1288" t="str">
            <v>DFO</v>
          </cell>
          <cell r="P1288">
            <v>5</v>
          </cell>
          <cell r="Q1288">
            <v>1974</v>
          </cell>
          <cell r="R1288" t="str">
            <v>OP</v>
          </cell>
          <cell r="S1288">
            <v>0</v>
          </cell>
          <cell r="T1288" t="str">
            <v>N</v>
          </cell>
        </row>
        <row r="1289">
          <cell r="A1289" t="str">
            <v>FL</v>
          </cell>
          <cell r="B1289" t="str">
            <v>Lee</v>
          </cell>
          <cell r="C1289">
            <v>6452</v>
          </cell>
          <cell r="D1289" t="str">
            <v>Florida Power &amp; Light Co</v>
          </cell>
          <cell r="E1289">
            <v>612</v>
          </cell>
          <cell r="F1289" t="str">
            <v>Fort Myers</v>
          </cell>
          <cell r="G1289">
            <v>22</v>
          </cell>
          <cell r="H1289" t="str">
            <v>11</v>
          </cell>
          <cell r="I1289">
            <v>62</v>
          </cell>
          <cell r="J1289">
            <v>54</v>
          </cell>
          <cell r="K1289">
            <v>64</v>
          </cell>
          <cell r="M1289" t="str">
            <v>GT</v>
          </cell>
          <cell r="N1289" t="str">
            <v>DFO</v>
          </cell>
          <cell r="P1289">
            <v>5</v>
          </cell>
          <cell r="Q1289">
            <v>1974</v>
          </cell>
          <cell r="R1289" t="str">
            <v>OP</v>
          </cell>
          <cell r="S1289">
            <v>0</v>
          </cell>
          <cell r="T1289" t="str">
            <v>N</v>
          </cell>
        </row>
        <row r="1290">
          <cell r="A1290" t="str">
            <v>FL</v>
          </cell>
          <cell r="B1290" t="str">
            <v>Lee</v>
          </cell>
          <cell r="C1290">
            <v>6452</v>
          </cell>
          <cell r="D1290" t="str">
            <v>Florida Power &amp; Light Co</v>
          </cell>
          <cell r="E1290">
            <v>612</v>
          </cell>
          <cell r="F1290" t="str">
            <v>Fort Myers</v>
          </cell>
          <cell r="G1290">
            <v>22</v>
          </cell>
          <cell r="H1290" t="str">
            <v>12</v>
          </cell>
          <cell r="I1290">
            <v>62</v>
          </cell>
          <cell r="J1290">
            <v>54</v>
          </cell>
          <cell r="K1290">
            <v>64</v>
          </cell>
          <cell r="M1290" t="str">
            <v>GT</v>
          </cell>
          <cell r="N1290" t="str">
            <v>DFO</v>
          </cell>
          <cell r="P1290">
            <v>5</v>
          </cell>
          <cell r="Q1290">
            <v>1974</v>
          </cell>
          <cell r="R1290" t="str">
            <v>OP</v>
          </cell>
          <cell r="S1290">
            <v>0</v>
          </cell>
          <cell r="T1290" t="str">
            <v>N</v>
          </cell>
        </row>
        <row r="1291">
          <cell r="A1291" t="str">
            <v>FL</v>
          </cell>
          <cell r="B1291" t="str">
            <v>Lee</v>
          </cell>
          <cell r="C1291">
            <v>6452</v>
          </cell>
          <cell r="D1291" t="str">
            <v>Florida Power &amp; Light Co</v>
          </cell>
          <cell r="E1291">
            <v>612</v>
          </cell>
          <cell r="F1291" t="str">
            <v>Fort Myers</v>
          </cell>
          <cell r="G1291">
            <v>22</v>
          </cell>
          <cell r="H1291" t="str">
            <v>G10</v>
          </cell>
          <cell r="I1291">
            <v>62</v>
          </cell>
          <cell r="J1291">
            <v>54</v>
          </cell>
          <cell r="K1291">
            <v>64</v>
          </cell>
          <cell r="M1291" t="str">
            <v>GT</v>
          </cell>
          <cell r="N1291" t="str">
            <v>DFO</v>
          </cell>
          <cell r="P1291">
            <v>5</v>
          </cell>
          <cell r="Q1291">
            <v>1974</v>
          </cell>
          <cell r="R1291" t="str">
            <v>OP</v>
          </cell>
          <cell r="S1291">
            <v>0</v>
          </cell>
          <cell r="T1291" t="str">
            <v>N</v>
          </cell>
        </row>
        <row r="1292">
          <cell r="A1292" t="str">
            <v>FL</v>
          </cell>
          <cell r="B1292" t="str">
            <v>Lee</v>
          </cell>
          <cell r="C1292">
            <v>6452</v>
          </cell>
          <cell r="D1292" t="str">
            <v>Florida Power &amp; Light Co</v>
          </cell>
          <cell r="E1292">
            <v>612</v>
          </cell>
          <cell r="F1292" t="str">
            <v>Fort Myers</v>
          </cell>
          <cell r="G1292">
            <v>22</v>
          </cell>
          <cell r="H1292" t="str">
            <v>GT1</v>
          </cell>
          <cell r="I1292">
            <v>62</v>
          </cell>
          <cell r="J1292">
            <v>54</v>
          </cell>
          <cell r="K1292">
            <v>64</v>
          </cell>
          <cell r="M1292" t="str">
            <v>GT</v>
          </cell>
          <cell r="N1292" t="str">
            <v>DFO</v>
          </cell>
          <cell r="P1292">
            <v>5</v>
          </cell>
          <cell r="Q1292">
            <v>1974</v>
          </cell>
          <cell r="R1292" t="str">
            <v>OP</v>
          </cell>
          <cell r="S1292">
            <v>0</v>
          </cell>
          <cell r="T1292" t="str">
            <v>N</v>
          </cell>
        </row>
        <row r="1293">
          <cell r="A1293" t="str">
            <v>FL</v>
          </cell>
          <cell r="B1293" t="str">
            <v>Lee</v>
          </cell>
          <cell r="C1293">
            <v>6452</v>
          </cell>
          <cell r="D1293" t="str">
            <v>Florida Power &amp; Light Co</v>
          </cell>
          <cell r="E1293">
            <v>612</v>
          </cell>
          <cell r="F1293" t="str">
            <v>Fort Myers</v>
          </cell>
          <cell r="G1293">
            <v>22</v>
          </cell>
          <cell r="H1293" t="str">
            <v>GT2</v>
          </cell>
          <cell r="I1293">
            <v>62</v>
          </cell>
          <cell r="J1293">
            <v>54</v>
          </cell>
          <cell r="K1293">
            <v>64</v>
          </cell>
          <cell r="M1293" t="str">
            <v>GT</v>
          </cell>
          <cell r="N1293" t="str">
            <v>DFO</v>
          </cell>
          <cell r="P1293">
            <v>5</v>
          </cell>
          <cell r="Q1293">
            <v>1974</v>
          </cell>
          <cell r="R1293" t="str">
            <v>OP</v>
          </cell>
          <cell r="S1293">
            <v>0</v>
          </cell>
          <cell r="T1293" t="str">
            <v>N</v>
          </cell>
        </row>
        <row r="1294">
          <cell r="A1294" t="str">
            <v>FL</v>
          </cell>
          <cell r="B1294" t="str">
            <v>Highlands</v>
          </cell>
          <cell r="C1294">
            <v>6455</v>
          </cell>
          <cell r="D1294" t="str">
            <v>Progress Energy Florida Inc</v>
          </cell>
          <cell r="E1294">
            <v>624</v>
          </cell>
          <cell r="F1294" t="str">
            <v>Avon Park</v>
          </cell>
          <cell r="G1294">
            <v>22</v>
          </cell>
          <cell r="H1294" t="str">
            <v>P2</v>
          </cell>
          <cell r="I1294">
            <v>33.700000000000003</v>
          </cell>
          <cell r="J1294">
            <v>26</v>
          </cell>
          <cell r="K1294">
            <v>32</v>
          </cell>
          <cell r="M1294" t="str">
            <v>GT</v>
          </cell>
          <cell r="N1294" t="str">
            <v>DFO</v>
          </cell>
          <cell r="P1294">
            <v>12</v>
          </cell>
          <cell r="Q1294">
            <v>1968</v>
          </cell>
          <cell r="R1294" t="str">
            <v>OP</v>
          </cell>
          <cell r="T1294" t="str">
            <v>N</v>
          </cell>
        </row>
        <row r="1295">
          <cell r="A1295" t="str">
            <v>FL</v>
          </cell>
          <cell r="B1295" t="str">
            <v>Pinellas</v>
          </cell>
          <cell r="C1295">
            <v>6455</v>
          </cell>
          <cell r="D1295" t="str">
            <v>Progress Energy Florida Inc</v>
          </cell>
          <cell r="E1295">
            <v>627</v>
          </cell>
          <cell r="F1295" t="str">
            <v>Bayboro</v>
          </cell>
          <cell r="G1295">
            <v>22</v>
          </cell>
          <cell r="H1295" t="str">
            <v>P1</v>
          </cell>
          <cell r="I1295">
            <v>56.7</v>
          </cell>
          <cell r="J1295">
            <v>46</v>
          </cell>
          <cell r="K1295">
            <v>58</v>
          </cell>
          <cell r="M1295" t="str">
            <v>GT</v>
          </cell>
          <cell r="N1295" t="str">
            <v>DFO</v>
          </cell>
          <cell r="P1295">
            <v>4</v>
          </cell>
          <cell r="Q1295">
            <v>1973</v>
          </cell>
          <cell r="R1295" t="str">
            <v>OP</v>
          </cell>
          <cell r="S1295">
            <v>0</v>
          </cell>
          <cell r="T1295" t="str">
            <v>N</v>
          </cell>
        </row>
        <row r="1296">
          <cell r="A1296" t="str">
            <v>FL</v>
          </cell>
          <cell r="B1296" t="str">
            <v>Pinellas</v>
          </cell>
          <cell r="C1296">
            <v>6455</v>
          </cell>
          <cell r="D1296" t="str">
            <v>Progress Energy Florida Inc</v>
          </cell>
          <cell r="E1296">
            <v>627</v>
          </cell>
          <cell r="F1296" t="str">
            <v>Bayboro</v>
          </cell>
          <cell r="G1296">
            <v>22</v>
          </cell>
          <cell r="H1296" t="str">
            <v>P2</v>
          </cell>
          <cell r="I1296">
            <v>56.7</v>
          </cell>
          <cell r="J1296">
            <v>46</v>
          </cell>
          <cell r="K1296">
            <v>58</v>
          </cell>
          <cell r="M1296" t="str">
            <v>GT</v>
          </cell>
          <cell r="N1296" t="str">
            <v>DFO</v>
          </cell>
          <cell r="P1296">
            <v>4</v>
          </cell>
          <cell r="Q1296">
            <v>1973</v>
          </cell>
          <cell r="R1296" t="str">
            <v>OP</v>
          </cell>
          <cell r="S1296">
            <v>0</v>
          </cell>
          <cell r="T1296" t="str">
            <v>N</v>
          </cell>
        </row>
        <row r="1297">
          <cell r="A1297" t="str">
            <v>FL</v>
          </cell>
          <cell r="B1297" t="str">
            <v>Pinellas</v>
          </cell>
          <cell r="C1297">
            <v>6455</v>
          </cell>
          <cell r="D1297" t="str">
            <v>Progress Energy Florida Inc</v>
          </cell>
          <cell r="E1297">
            <v>627</v>
          </cell>
          <cell r="F1297" t="str">
            <v>Bayboro</v>
          </cell>
          <cell r="G1297">
            <v>22</v>
          </cell>
          <cell r="H1297" t="str">
            <v>P3</v>
          </cell>
          <cell r="I1297">
            <v>56.7</v>
          </cell>
          <cell r="J1297">
            <v>46</v>
          </cell>
          <cell r="K1297">
            <v>58</v>
          </cell>
          <cell r="M1297" t="str">
            <v>GT</v>
          </cell>
          <cell r="N1297" t="str">
            <v>DFO</v>
          </cell>
          <cell r="P1297">
            <v>4</v>
          </cell>
          <cell r="Q1297">
            <v>1973</v>
          </cell>
          <cell r="R1297" t="str">
            <v>OP</v>
          </cell>
          <cell r="S1297">
            <v>0</v>
          </cell>
          <cell r="T1297" t="str">
            <v>N</v>
          </cell>
        </row>
        <row r="1298">
          <cell r="A1298" t="str">
            <v>FL</v>
          </cell>
          <cell r="B1298" t="str">
            <v>Pinellas</v>
          </cell>
          <cell r="C1298">
            <v>6455</v>
          </cell>
          <cell r="D1298" t="str">
            <v>Progress Energy Florida Inc</v>
          </cell>
          <cell r="E1298">
            <v>627</v>
          </cell>
          <cell r="F1298" t="str">
            <v>Bayboro</v>
          </cell>
          <cell r="G1298">
            <v>22</v>
          </cell>
          <cell r="H1298" t="str">
            <v>P4</v>
          </cell>
          <cell r="I1298">
            <v>56.7</v>
          </cell>
          <cell r="J1298">
            <v>46</v>
          </cell>
          <cell r="K1298">
            <v>58</v>
          </cell>
          <cell r="M1298" t="str">
            <v>GT</v>
          </cell>
          <cell r="N1298" t="str">
            <v>DFO</v>
          </cell>
          <cell r="P1298">
            <v>4</v>
          </cell>
          <cell r="Q1298">
            <v>1973</v>
          </cell>
          <cell r="R1298" t="str">
            <v>OP</v>
          </cell>
          <cell r="S1298">
            <v>0</v>
          </cell>
          <cell r="T1298" t="str">
            <v>N</v>
          </cell>
        </row>
        <row r="1299">
          <cell r="A1299" t="str">
            <v>FL</v>
          </cell>
          <cell r="B1299" t="str">
            <v>Volusia</v>
          </cell>
          <cell r="C1299">
            <v>6455</v>
          </cell>
          <cell r="D1299" t="str">
            <v>Progress Energy Florida Inc</v>
          </cell>
          <cell r="E1299">
            <v>629</v>
          </cell>
          <cell r="F1299" t="str">
            <v>G E Turner</v>
          </cell>
          <cell r="G1299">
            <v>22</v>
          </cell>
          <cell r="H1299" t="str">
            <v>P1</v>
          </cell>
          <cell r="I1299">
            <v>19.2</v>
          </cell>
          <cell r="J1299">
            <v>13</v>
          </cell>
          <cell r="K1299">
            <v>16</v>
          </cell>
          <cell r="M1299" t="str">
            <v>GT</v>
          </cell>
          <cell r="N1299" t="str">
            <v>DFO</v>
          </cell>
          <cell r="P1299">
            <v>10</v>
          </cell>
          <cell r="Q1299">
            <v>1970</v>
          </cell>
          <cell r="R1299" t="str">
            <v>OP</v>
          </cell>
          <cell r="S1299">
            <v>0</v>
          </cell>
          <cell r="T1299" t="str">
            <v>N</v>
          </cell>
        </row>
        <row r="1300">
          <cell r="A1300" t="str">
            <v>FL</v>
          </cell>
          <cell r="B1300" t="str">
            <v>Volusia</v>
          </cell>
          <cell r="C1300">
            <v>6455</v>
          </cell>
          <cell r="D1300" t="str">
            <v>Progress Energy Florida Inc</v>
          </cell>
          <cell r="E1300">
            <v>629</v>
          </cell>
          <cell r="F1300" t="str">
            <v>G E Turner</v>
          </cell>
          <cell r="G1300">
            <v>22</v>
          </cell>
          <cell r="H1300" t="str">
            <v>P2</v>
          </cell>
          <cell r="I1300">
            <v>19.2</v>
          </cell>
          <cell r="J1300">
            <v>13</v>
          </cell>
          <cell r="K1300">
            <v>16</v>
          </cell>
          <cell r="M1300" t="str">
            <v>GT</v>
          </cell>
          <cell r="N1300" t="str">
            <v>DFO</v>
          </cell>
          <cell r="P1300">
            <v>10</v>
          </cell>
          <cell r="Q1300">
            <v>1970</v>
          </cell>
          <cell r="R1300" t="str">
            <v>OP</v>
          </cell>
          <cell r="S1300">
            <v>0</v>
          </cell>
          <cell r="T1300" t="str">
            <v>N</v>
          </cell>
        </row>
        <row r="1301">
          <cell r="A1301" t="str">
            <v>FL</v>
          </cell>
          <cell r="B1301" t="str">
            <v>Volusia</v>
          </cell>
          <cell r="C1301">
            <v>6455</v>
          </cell>
          <cell r="D1301" t="str">
            <v>Progress Energy Florida Inc</v>
          </cell>
          <cell r="E1301">
            <v>629</v>
          </cell>
          <cell r="F1301" t="str">
            <v>G E Turner</v>
          </cell>
          <cell r="G1301">
            <v>22</v>
          </cell>
          <cell r="H1301" t="str">
            <v>P3</v>
          </cell>
          <cell r="I1301">
            <v>71.2</v>
          </cell>
          <cell r="J1301">
            <v>65</v>
          </cell>
          <cell r="K1301">
            <v>82</v>
          </cell>
          <cell r="M1301" t="str">
            <v>GT</v>
          </cell>
          <cell r="N1301" t="str">
            <v>DFO</v>
          </cell>
          <cell r="P1301">
            <v>8</v>
          </cell>
          <cell r="Q1301">
            <v>1974</v>
          </cell>
          <cell r="R1301" t="str">
            <v>OP</v>
          </cell>
          <cell r="S1301">
            <v>0</v>
          </cell>
          <cell r="T1301" t="str">
            <v>N</v>
          </cell>
        </row>
        <row r="1302">
          <cell r="A1302" t="str">
            <v>FL</v>
          </cell>
          <cell r="B1302" t="str">
            <v>Volusia</v>
          </cell>
          <cell r="C1302">
            <v>6455</v>
          </cell>
          <cell r="D1302" t="str">
            <v>Progress Energy Florida Inc</v>
          </cell>
          <cell r="E1302">
            <v>629</v>
          </cell>
          <cell r="F1302" t="str">
            <v>G E Turner</v>
          </cell>
          <cell r="G1302">
            <v>22</v>
          </cell>
          <cell r="H1302" t="str">
            <v>P4</v>
          </cell>
          <cell r="I1302">
            <v>71.2</v>
          </cell>
          <cell r="J1302">
            <v>63</v>
          </cell>
          <cell r="K1302">
            <v>80</v>
          </cell>
          <cell r="M1302" t="str">
            <v>GT</v>
          </cell>
          <cell r="N1302" t="str">
            <v>DFO</v>
          </cell>
          <cell r="P1302">
            <v>8</v>
          </cell>
          <cell r="Q1302">
            <v>1974</v>
          </cell>
          <cell r="R1302" t="str">
            <v>OP</v>
          </cell>
          <cell r="S1302">
            <v>0</v>
          </cell>
          <cell r="T1302" t="str">
            <v>N</v>
          </cell>
        </row>
        <row r="1303">
          <cell r="A1303" t="str">
            <v>FL</v>
          </cell>
          <cell r="B1303" t="str">
            <v>Pinellas</v>
          </cell>
          <cell r="C1303">
            <v>6455</v>
          </cell>
          <cell r="D1303" t="str">
            <v>Progress Energy Florida Inc</v>
          </cell>
          <cell r="E1303">
            <v>634</v>
          </cell>
          <cell r="F1303" t="str">
            <v>P L Bartow</v>
          </cell>
          <cell r="G1303">
            <v>22</v>
          </cell>
          <cell r="H1303" t="str">
            <v>P1</v>
          </cell>
          <cell r="I1303">
            <v>55.7</v>
          </cell>
          <cell r="J1303">
            <v>46</v>
          </cell>
          <cell r="K1303">
            <v>53</v>
          </cell>
          <cell r="M1303" t="str">
            <v>GT</v>
          </cell>
          <cell r="N1303" t="str">
            <v>DFO</v>
          </cell>
          <cell r="P1303">
            <v>5</v>
          </cell>
          <cell r="Q1303">
            <v>1972</v>
          </cell>
          <cell r="R1303" t="str">
            <v>OP</v>
          </cell>
          <cell r="S1303">
            <v>0</v>
          </cell>
          <cell r="T1303" t="str">
            <v>N</v>
          </cell>
        </row>
        <row r="1304">
          <cell r="A1304" t="str">
            <v>FL</v>
          </cell>
          <cell r="B1304" t="str">
            <v>Pinellas</v>
          </cell>
          <cell r="C1304">
            <v>6455</v>
          </cell>
          <cell r="D1304" t="str">
            <v>Progress Energy Florida Inc</v>
          </cell>
          <cell r="E1304">
            <v>634</v>
          </cell>
          <cell r="F1304" t="str">
            <v>P L Bartow</v>
          </cell>
          <cell r="G1304">
            <v>22</v>
          </cell>
          <cell r="H1304" t="str">
            <v>P3</v>
          </cell>
          <cell r="I1304">
            <v>55.7</v>
          </cell>
          <cell r="J1304">
            <v>46</v>
          </cell>
          <cell r="K1304">
            <v>53</v>
          </cell>
          <cell r="M1304" t="str">
            <v>GT</v>
          </cell>
          <cell r="N1304" t="str">
            <v>DFO</v>
          </cell>
          <cell r="P1304">
            <v>6</v>
          </cell>
          <cell r="Q1304">
            <v>1972</v>
          </cell>
          <cell r="R1304" t="str">
            <v>OP</v>
          </cell>
          <cell r="S1304">
            <v>0</v>
          </cell>
          <cell r="T1304" t="str">
            <v>N</v>
          </cell>
        </row>
        <row r="1305">
          <cell r="A1305" t="str">
            <v>FL</v>
          </cell>
          <cell r="B1305" t="str">
            <v>Orange</v>
          </cell>
          <cell r="C1305">
            <v>6455</v>
          </cell>
          <cell r="D1305" t="str">
            <v>Progress Energy Florida Inc</v>
          </cell>
          <cell r="E1305">
            <v>637</v>
          </cell>
          <cell r="F1305" t="str">
            <v>Rio Pinar</v>
          </cell>
          <cell r="G1305">
            <v>22</v>
          </cell>
          <cell r="H1305" t="str">
            <v>P1</v>
          </cell>
          <cell r="I1305">
            <v>19.2</v>
          </cell>
          <cell r="J1305">
            <v>13</v>
          </cell>
          <cell r="K1305">
            <v>16</v>
          </cell>
          <cell r="M1305" t="str">
            <v>GT</v>
          </cell>
          <cell r="N1305" t="str">
            <v>DFO</v>
          </cell>
          <cell r="P1305">
            <v>11</v>
          </cell>
          <cell r="Q1305">
            <v>1970</v>
          </cell>
          <cell r="R1305" t="str">
            <v>OP</v>
          </cell>
          <cell r="S1305">
            <v>0</v>
          </cell>
          <cell r="T1305" t="str">
            <v>N</v>
          </cell>
        </row>
        <row r="1306">
          <cell r="A1306" t="str">
            <v>FL</v>
          </cell>
          <cell r="B1306" t="str">
            <v>Suwannee</v>
          </cell>
          <cell r="C1306">
            <v>6455</v>
          </cell>
          <cell r="D1306" t="str">
            <v>Progress Energy Florida Inc</v>
          </cell>
          <cell r="E1306">
            <v>638</v>
          </cell>
          <cell r="F1306" t="str">
            <v>Suwannee River</v>
          </cell>
          <cell r="G1306">
            <v>22</v>
          </cell>
          <cell r="H1306" t="str">
            <v>P2</v>
          </cell>
          <cell r="I1306">
            <v>61.2</v>
          </cell>
          <cell r="J1306">
            <v>54</v>
          </cell>
          <cell r="K1306">
            <v>67</v>
          </cell>
          <cell r="M1306" t="str">
            <v>GT</v>
          </cell>
          <cell r="N1306" t="str">
            <v>DFO</v>
          </cell>
          <cell r="P1306">
            <v>10</v>
          </cell>
          <cell r="Q1306">
            <v>1980</v>
          </cell>
          <cell r="R1306" t="str">
            <v>OP</v>
          </cell>
          <cell r="S1306">
            <v>0</v>
          </cell>
          <cell r="T1306" t="str">
            <v>N</v>
          </cell>
        </row>
        <row r="1307">
          <cell r="A1307" t="str">
            <v>FL</v>
          </cell>
          <cell r="B1307" t="str">
            <v>Volusia</v>
          </cell>
          <cell r="C1307">
            <v>6455</v>
          </cell>
          <cell r="D1307" t="str">
            <v>Progress Energy Florida Inc</v>
          </cell>
          <cell r="E1307">
            <v>6046</v>
          </cell>
          <cell r="F1307" t="str">
            <v>DeBary</v>
          </cell>
          <cell r="G1307">
            <v>22</v>
          </cell>
          <cell r="H1307" t="str">
            <v>2</v>
          </cell>
          <cell r="I1307">
            <v>66.8</v>
          </cell>
          <cell r="J1307">
            <v>54</v>
          </cell>
          <cell r="K1307">
            <v>65</v>
          </cell>
          <cell r="M1307" t="str">
            <v>GT</v>
          </cell>
          <cell r="N1307" t="str">
            <v>DFO</v>
          </cell>
          <cell r="P1307">
            <v>3</v>
          </cell>
          <cell r="Q1307">
            <v>1976</v>
          </cell>
          <cell r="R1307" t="str">
            <v>OP</v>
          </cell>
          <cell r="S1307">
            <v>0</v>
          </cell>
          <cell r="T1307" t="str">
            <v>N</v>
          </cell>
        </row>
        <row r="1308">
          <cell r="A1308" t="str">
            <v>FL</v>
          </cell>
          <cell r="B1308" t="str">
            <v>Volusia</v>
          </cell>
          <cell r="C1308">
            <v>6455</v>
          </cell>
          <cell r="D1308" t="str">
            <v>Progress Energy Florida Inc</v>
          </cell>
          <cell r="E1308">
            <v>6046</v>
          </cell>
          <cell r="F1308" t="str">
            <v>DeBary</v>
          </cell>
          <cell r="G1308">
            <v>22</v>
          </cell>
          <cell r="H1308" t="str">
            <v>3</v>
          </cell>
          <cell r="I1308">
            <v>66.8</v>
          </cell>
          <cell r="J1308">
            <v>54</v>
          </cell>
          <cell r="K1308">
            <v>65</v>
          </cell>
          <cell r="M1308" t="str">
            <v>GT</v>
          </cell>
          <cell r="N1308" t="str">
            <v>DFO</v>
          </cell>
          <cell r="P1308">
            <v>12</v>
          </cell>
          <cell r="Q1308">
            <v>1975</v>
          </cell>
          <cell r="R1308" t="str">
            <v>OP</v>
          </cell>
          <cell r="S1308">
            <v>0</v>
          </cell>
          <cell r="T1308" t="str">
            <v>N</v>
          </cell>
        </row>
        <row r="1309">
          <cell r="A1309" t="str">
            <v>FL</v>
          </cell>
          <cell r="B1309" t="str">
            <v>Volusia</v>
          </cell>
          <cell r="C1309">
            <v>6455</v>
          </cell>
          <cell r="D1309" t="str">
            <v>Progress Energy Florida Inc</v>
          </cell>
          <cell r="E1309">
            <v>6046</v>
          </cell>
          <cell r="F1309" t="str">
            <v>DeBary</v>
          </cell>
          <cell r="G1309">
            <v>22</v>
          </cell>
          <cell r="H1309" t="str">
            <v>4</v>
          </cell>
          <cell r="I1309">
            <v>66.8</v>
          </cell>
          <cell r="J1309">
            <v>54</v>
          </cell>
          <cell r="K1309">
            <v>65</v>
          </cell>
          <cell r="M1309" t="str">
            <v>GT</v>
          </cell>
          <cell r="N1309" t="str">
            <v>DFO</v>
          </cell>
          <cell r="P1309">
            <v>4</v>
          </cell>
          <cell r="Q1309">
            <v>1976</v>
          </cell>
          <cell r="R1309" t="str">
            <v>OP</v>
          </cell>
          <cell r="S1309">
            <v>0</v>
          </cell>
          <cell r="T1309" t="str">
            <v>N</v>
          </cell>
        </row>
        <row r="1310">
          <cell r="A1310" t="str">
            <v>FL</v>
          </cell>
          <cell r="B1310" t="str">
            <v>Volusia</v>
          </cell>
          <cell r="C1310">
            <v>6455</v>
          </cell>
          <cell r="D1310" t="str">
            <v>Progress Energy Florida Inc</v>
          </cell>
          <cell r="E1310">
            <v>6046</v>
          </cell>
          <cell r="F1310" t="str">
            <v>DeBary</v>
          </cell>
          <cell r="G1310">
            <v>22</v>
          </cell>
          <cell r="H1310" t="str">
            <v>5</v>
          </cell>
          <cell r="I1310">
            <v>66.8</v>
          </cell>
          <cell r="J1310">
            <v>54</v>
          </cell>
          <cell r="K1310">
            <v>65</v>
          </cell>
          <cell r="M1310" t="str">
            <v>GT</v>
          </cell>
          <cell r="N1310" t="str">
            <v>DFO</v>
          </cell>
          <cell r="P1310">
            <v>12</v>
          </cell>
          <cell r="Q1310">
            <v>1975</v>
          </cell>
          <cell r="R1310" t="str">
            <v>OP</v>
          </cell>
          <cell r="S1310">
            <v>0</v>
          </cell>
          <cell r="T1310" t="str">
            <v>N</v>
          </cell>
        </row>
        <row r="1311">
          <cell r="A1311" t="str">
            <v>FL</v>
          </cell>
          <cell r="B1311" t="str">
            <v>Volusia</v>
          </cell>
          <cell r="C1311">
            <v>6455</v>
          </cell>
          <cell r="D1311" t="str">
            <v>Progress Energy Florida Inc</v>
          </cell>
          <cell r="E1311">
            <v>6046</v>
          </cell>
          <cell r="F1311" t="str">
            <v>DeBary</v>
          </cell>
          <cell r="G1311">
            <v>22</v>
          </cell>
          <cell r="H1311" t="str">
            <v>6</v>
          </cell>
          <cell r="I1311">
            <v>66.8</v>
          </cell>
          <cell r="J1311">
            <v>54</v>
          </cell>
          <cell r="K1311">
            <v>65</v>
          </cell>
          <cell r="M1311" t="str">
            <v>GT</v>
          </cell>
          <cell r="N1311" t="str">
            <v>DFO</v>
          </cell>
          <cell r="P1311">
            <v>4</v>
          </cell>
          <cell r="Q1311">
            <v>1976</v>
          </cell>
          <cell r="R1311" t="str">
            <v>OP</v>
          </cell>
          <cell r="S1311">
            <v>0</v>
          </cell>
          <cell r="T1311" t="str">
            <v>N</v>
          </cell>
        </row>
        <row r="1312">
          <cell r="A1312" t="str">
            <v>FL</v>
          </cell>
          <cell r="B1312" t="str">
            <v>Volusia</v>
          </cell>
          <cell r="C1312">
            <v>6455</v>
          </cell>
          <cell r="D1312" t="str">
            <v>Progress Energy Florida Inc</v>
          </cell>
          <cell r="E1312">
            <v>6046</v>
          </cell>
          <cell r="F1312" t="str">
            <v>DeBary</v>
          </cell>
          <cell r="G1312">
            <v>22</v>
          </cell>
          <cell r="H1312" t="str">
            <v>10</v>
          </cell>
          <cell r="I1312">
            <v>115</v>
          </cell>
          <cell r="J1312">
            <v>85</v>
          </cell>
          <cell r="K1312">
            <v>93</v>
          </cell>
          <cell r="M1312" t="str">
            <v>GT</v>
          </cell>
          <cell r="N1312" t="str">
            <v>DFO</v>
          </cell>
          <cell r="P1312">
            <v>10</v>
          </cell>
          <cell r="Q1312">
            <v>1992</v>
          </cell>
          <cell r="R1312" t="str">
            <v>OP</v>
          </cell>
          <cell r="S1312">
            <v>0</v>
          </cell>
          <cell r="T1312" t="str">
            <v>N</v>
          </cell>
        </row>
        <row r="1313">
          <cell r="A1313" t="str">
            <v>FL</v>
          </cell>
          <cell r="B1313" t="str">
            <v>Volusia</v>
          </cell>
          <cell r="C1313">
            <v>6455</v>
          </cell>
          <cell r="D1313" t="str">
            <v>Progress Energy Florida Inc</v>
          </cell>
          <cell r="E1313">
            <v>6046</v>
          </cell>
          <cell r="F1313" t="str">
            <v>DeBary</v>
          </cell>
          <cell r="G1313">
            <v>22</v>
          </cell>
          <cell r="H1313" t="str">
            <v>P1</v>
          </cell>
          <cell r="I1313">
            <v>66.8</v>
          </cell>
          <cell r="J1313">
            <v>54</v>
          </cell>
          <cell r="K1313">
            <v>65</v>
          </cell>
          <cell r="M1313" t="str">
            <v>GT</v>
          </cell>
          <cell r="N1313" t="str">
            <v>DFO</v>
          </cell>
          <cell r="P1313">
            <v>2</v>
          </cell>
          <cell r="Q1313">
            <v>1976</v>
          </cell>
          <cell r="R1313" t="str">
            <v>OP</v>
          </cell>
          <cell r="S1313">
            <v>0</v>
          </cell>
          <cell r="T1313" t="str">
            <v>N</v>
          </cell>
        </row>
        <row r="1314">
          <cell r="A1314" t="str">
            <v>FL</v>
          </cell>
          <cell r="B1314" t="str">
            <v>Osceola</v>
          </cell>
          <cell r="C1314">
            <v>6455</v>
          </cell>
          <cell r="D1314" t="str">
            <v>Progress Energy Florida Inc</v>
          </cell>
          <cell r="E1314">
            <v>8049</v>
          </cell>
          <cell r="F1314" t="str">
            <v>Intercession City</v>
          </cell>
          <cell r="G1314">
            <v>22</v>
          </cell>
          <cell r="H1314" t="str">
            <v>P1</v>
          </cell>
          <cell r="I1314">
            <v>56.7</v>
          </cell>
          <cell r="J1314">
            <v>49</v>
          </cell>
          <cell r="K1314">
            <v>61</v>
          </cell>
          <cell r="M1314" t="str">
            <v>GT</v>
          </cell>
          <cell r="N1314" t="str">
            <v>DFO</v>
          </cell>
          <cell r="P1314">
            <v>5</v>
          </cell>
          <cell r="Q1314">
            <v>1974</v>
          </cell>
          <cell r="R1314" t="str">
            <v>OP</v>
          </cell>
          <cell r="S1314">
            <v>0</v>
          </cell>
          <cell r="T1314" t="str">
            <v>N</v>
          </cell>
        </row>
        <row r="1315">
          <cell r="A1315" t="str">
            <v>FL</v>
          </cell>
          <cell r="B1315" t="str">
            <v>Osceola</v>
          </cell>
          <cell r="C1315">
            <v>6455</v>
          </cell>
          <cell r="D1315" t="str">
            <v>Progress Energy Florida Inc</v>
          </cell>
          <cell r="E1315">
            <v>8049</v>
          </cell>
          <cell r="F1315" t="str">
            <v>Intercession City</v>
          </cell>
          <cell r="G1315">
            <v>22</v>
          </cell>
          <cell r="H1315" t="str">
            <v>P11</v>
          </cell>
          <cell r="I1315">
            <v>165</v>
          </cell>
          <cell r="J1315">
            <v>143</v>
          </cell>
          <cell r="K1315">
            <v>170</v>
          </cell>
          <cell r="M1315" t="str">
            <v>GT</v>
          </cell>
          <cell r="N1315" t="str">
            <v>DFO</v>
          </cell>
          <cell r="P1315">
            <v>1</v>
          </cell>
          <cell r="Q1315">
            <v>1997</v>
          </cell>
          <cell r="R1315" t="str">
            <v>OP</v>
          </cell>
          <cell r="S1315">
            <v>0</v>
          </cell>
          <cell r="T1315" t="str">
            <v>N</v>
          </cell>
        </row>
        <row r="1316">
          <cell r="A1316" t="str">
            <v>FL</v>
          </cell>
          <cell r="B1316" t="str">
            <v>Osceola</v>
          </cell>
          <cell r="C1316">
            <v>6455</v>
          </cell>
          <cell r="D1316" t="str">
            <v>Progress Energy Florida Inc</v>
          </cell>
          <cell r="E1316">
            <v>8049</v>
          </cell>
          <cell r="F1316" t="str">
            <v>Intercession City</v>
          </cell>
          <cell r="G1316">
            <v>22</v>
          </cell>
          <cell r="H1316" t="str">
            <v>P2</v>
          </cell>
          <cell r="I1316">
            <v>56.7</v>
          </cell>
          <cell r="J1316">
            <v>49</v>
          </cell>
          <cell r="K1316">
            <v>61</v>
          </cell>
          <cell r="M1316" t="str">
            <v>GT</v>
          </cell>
          <cell r="N1316" t="str">
            <v>DFO</v>
          </cell>
          <cell r="P1316">
            <v>5</v>
          </cell>
          <cell r="Q1316">
            <v>1974</v>
          </cell>
          <cell r="R1316" t="str">
            <v>OP</v>
          </cell>
          <cell r="S1316">
            <v>0</v>
          </cell>
          <cell r="T1316" t="str">
            <v>N</v>
          </cell>
        </row>
        <row r="1317">
          <cell r="A1317" t="str">
            <v>FL</v>
          </cell>
          <cell r="B1317" t="str">
            <v>Osceola</v>
          </cell>
          <cell r="C1317">
            <v>6455</v>
          </cell>
          <cell r="D1317" t="str">
            <v>Progress Energy Florida Inc</v>
          </cell>
          <cell r="E1317">
            <v>8049</v>
          </cell>
          <cell r="F1317" t="str">
            <v>Intercession City</v>
          </cell>
          <cell r="G1317">
            <v>22</v>
          </cell>
          <cell r="H1317" t="str">
            <v>P3</v>
          </cell>
          <cell r="I1317">
            <v>56.7</v>
          </cell>
          <cell r="J1317">
            <v>49</v>
          </cell>
          <cell r="K1317">
            <v>61</v>
          </cell>
          <cell r="M1317" t="str">
            <v>GT</v>
          </cell>
          <cell r="N1317" t="str">
            <v>DFO</v>
          </cell>
          <cell r="P1317">
            <v>5</v>
          </cell>
          <cell r="Q1317">
            <v>1974</v>
          </cell>
          <cell r="R1317" t="str">
            <v>OP</v>
          </cell>
          <cell r="S1317">
            <v>0</v>
          </cell>
          <cell r="T1317" t="str">
            <v>N</v>
          </cell>
        </row>
        <row r="1318">
          <cell r="A1318" t="str">
            <v>FL</v>
          </cell>
          <cell r="B1318" t="str">
            <v>Osceola</v>
          </cell>
          <cell r="C1318">
            <v>6455</v>
          </cell>
          <cell r="D1318" t="str">
            <v>Progress Energy Florida Inc</v>
          </cell>
          <cell r="E1318">
            <v>8049</v>
          </cell>
          <cell r="F1318" t="str">
            <v>Intercession City</v>
          </cell>
          <cell r="G1318">
            <v>22</v>
          </cell>
          <cell r="H1318" t="str">
            <v>P4</v>
          </cell>
          <cell r="I1318">
            <v>56.7</v>
          </cell>
          <cell r="J1318">
            <v>49</v>
          </cell>
          <cell r="K1318">
            <v>61</v>
          </cell>
          <cell r="M1318" t="str">
            <v>GT</v>
          </cell>
          <cell r="N1318" t="str">
            <v>DFO</v>
          </cell>
          <cell r="P1318">
            <v>5</v>
          </cell>
          <cell r="Q1318">
            <v>1974</v>
          </cell>
          <cell r="R1318" t="str">
            <v>OP</v>
          </cell>
          <cell r="S1318">
            <v>0</v>
          </cell>
          <cell r="T1318" t="str">
            <v>N</v>
          </cell>
        </row>
        <row r="1319">
          <cell r="A1319" t="str">
            <v>FL</v>
          </cell>
          <cell r="B1319" t="str">
            <v>Osceola</v>
          </cell>
          <cell r="C1319">
            <v>6455</v>
          </cell>
          <cell r="D1319" t="str">
            <v>Progress Energy Florida Inc</v>
          </cell>
          <cell r="E1319">
            <v>8049</v>
          </cell>
          <cell r="F1319" t="str">
            <v>Intercession City</v>
          </cell>
          <cell r="G1319">
            <v>22</v>
          </cell>
          <cell r="H1319" t="str">
            <v>P5</v>
          </cell>
          <cell r="I1319">
            <v>56.7</v>
          </cell>
          <cell r="J1319">
            <v>49</v>
          </cell>
          <cell r="K1319">
            <v>61</v>
          </cell>
          <cell r="M1319" t="str">
            <v>GT</v>
          </cell>
          <cell r="N1319" t="str">
            <v>DFO</v>
          </cell>
          <cell r="P1319">
            <v>5</v>
          </cell>
          <cell r="Q1319">
            <v>1974</v>
          </cell>
          <cell r="R1319" t="str">
            <v>OP</v>
          </cell>
          <cell r="S1319">
            <v>0</v>
          </cell>
          <cell r="T1319" t="str">
            <v>N</v>
          </cell>
        </row>
        <row r="1320">
          <cell r="A1320" t="str">
            <v>FL</v>
          </cell>
          <cell r="B1320" t="str">
            <v>Osceola</v>
          </cell>
          <cell r="C1320">
            <v>6455</v>
          </cell>
          <cell r="D1320" t="str">
            <v>Progress Energy Florida Inc</v>
          </cell>
          <cell r="E1320">
            <v>8049</v>
          </cell>
          <cell r="F1320" t="str">
            <v>Intercession City</v>
          </cell>
          <cell r="G1320">
            <v>22</v>
          </cell>
          <cell r="H1320" t="str">
            <v>P6</v>
          </cell>
          <cell r="I1320">
            <v>56.7</v>
          </cell>
          <cell r="J1320">
            <v>49</v>
          </cell>
          <cell r="K1320">
            <v>61</v>
          </cell>
          <cell r="M1320" t="str">
            <v>GT</v>
          </cell>
          <cell r="N1320" t="str">
            <v>DFO</v>
          </cell>
          <cell r="P1320">
            <v>5</v>
          </cell>
          <cell r="Q1320">
            <v>1974</v>
          </cell>
          <cell r="R1320" t="str">
            <v>OP</v>
          </cell>
          <cell r="S1320">
            <v>0</v>
          </cell>
          <cell r="T1320" t="str">
            <v>N</v>
          </cell>
        </row>
        <row r="1321">
          <cell r="A1321" t="str">
            <v>FL</v>
          </cell>
          <cell r="B1321" t="str">
            <v>Bay</v>
          </cell>
          <cell r="C1321">
            <v>7801</v>
          </cell>
          <cell r="D1321" t="str">
            <v>Gulf Power Co</v>
          </cell>
          <cell r="E1321">
            <v>643</v>
          </cell>
          <cell r="F1321" t="str">
            <v>Lansing Smith</v>
          </cell>
          <cell r="G1321">
            <v>22</v>
          </cell>
          <cell r="H1321" t="str">
            <v>CT1</v>
          </cell>
          <cell r="I1321">
            <v>41.8</v>
          </cell>
          <cell r="J1321">
            <v>32</v>
          </cell>
          <cell r="K1321">
            <v>40</v>
          </cell>
          <cell r="M1321" t="str">
            <v>GT</v>
          </cell>
          <cell r="N1321" t="str">
            <v>DFO</v>
          </cell>
          <cell r="P1321">
            <v>5</v>
          </cell>
          <cell r="Q1321">
            <v>1971</v>
          </cell>
          <cell r="R1321" t="str">
            <v>OP</v>
          </cell>
          <cell r="T1321" t="str">
            <v>N</v>
          </cell>
        </row>
        <row r="1322">
          <cell r="A1322" t="str">
            <v>FL</v>
          </cell>
          <cell r="B1322" t="str">
            <v>Duval</v>
          </cell>
          <cell r="C1322">
            <v>9617</v>
          </cell>
          <cell r="D1322" t="str">
            <v>JEA</v>
          </cell>
          <cell r="E1322">
            <v>666</v>
          </cell>
          <cell r="F1322" t="str">
            <v>J D Kennedy</v>
          </cell>
          <cell r="G1322">
            <v>22</v>
          </cell>
          <cell r="H1322" t="str">
            <v>GT3</v>
          </cell>
          <cell r="I1322">
            <v>56.2</v>
          </cell>
          <cell r="J1322">
            <v>54</v>
          </cell>
          <cell r="K1322">
            <v>62.7</v>
          </cell>
          <cell r="M1322" t="str">
            <v>GT</v>
          </cell>
          <cell r="N1322" t="str">
            <v>DFO</v>
          </cell>
          <cell r="P1322">
            <v>8</v>
          </cell>
          <cell r="Q1322">
            <v>1973</v>
          </cell>
          <cell r="R1322" t="str">
            <v>OP</v>
          </cell>
          <cell r="T1322" t="str">
            <v>N</v>
          </cell>
        </row>
        <row r="1323">
          <cell r="A1323" t="str">
            <v>FL</v>
          </cell>
          <cell r="B1323" t="str">
            <v>Duval</v>
          </cell>
          <cell r="C1323">
            <v>9617</v>
          </cell>
          <cell r="D1323" t="str">
            <v>JEA</v>
          </cell>
          <cell r="E1323">
            <v>666</v>
          </cell>
          <cell r="F1323" t="str">
            <v>J D Kennedy</v>
          </cell>
          <cell r="G1323">
            <v>22</v>
          </cell>
          <cell r="H1323" t="str">
            <v>GT4</v>
          </cell>
          <cell r="I1323">
            <v>56.2</v>
          </cell>
          <cell r="J1323">
            <v>54</v>
          </cell>
          <cell r="K1323">
            <v>62.7</v>
          </cell>
          <cell r="M1323" t="str">
            <v>GT</v>
          </cell>
          <cell r="N1323" t="str">
            <v>DFO</v>
          </cell>
          <cell r="P1323">
            <v>7</v>
          </cell>
          <cell r="Q1323">
            <v>1973</v>
          </cell>
          <cell r="R1323" t="str">
            <v>OP</v>
          </cell>
          <cell r="T1323" t="str">
            <v>N</v>
          </cell>
        </row>
        <row r="1324">
          <cell r="A1324" t="str">
            <v>FL</v>
          </cell>
          <cell r="B1324" t="str">
            <v>Duval</v>
          </cell>
          <cell r="C1324">
            <v>9617</v>
          </cell>
          <cell r="D1324" t="str">
            <v>JEA</v>
          </cell>
          <cell r="E1324">
            <v>666</v>
          </cell>
          <cell r="F1324" t="str">
            <v>J D Kennedy</v>
          </cell>
          <cell r="G1324">
            <v>22</v>
          </cell>
          <cell r="H1324" t="str">
            <v>GT5</v>
          </cell>
          <cell r="I1324">
            <v>56.2</v>
          </cell>
          <cell r="J1324">
            <v>54</v>
          </cell>
          <cell r="K1324">
            <v>62.7</v>
          </cell>
          <cell r="M1324" t="str">
            <v>GT</v>
          </cell>
          <cell r="N1324" t="str">
            <v>DFO</v>
          </cell>
          <cell r="P1324">
            <v>11</v>
          </cell>
          <cell r="Q1324">
            <v>1973</v>
          </cell>
          <cell r="R1324" t="str">
            <v>OP</v>
          </cell>
          <cell r="T1324" t="str">
            <v>N</v>
          </cell>
        </row>
        <row r="1325">
          <cell r="A1325" t="str">
            <v>FL</v>
          </cell>
          <cell r="B1325" t="str">
            <v>Duval</v>
          </cell>
          <cell r="C1325">
            <v>9617</v>
          </cell>
          <cell r="D1325" t="str">
            <v>JEA</v>
          </cell>
          <cell r="E1325">
            <v>667</v>
          </cell>
          <cell r="F1325" t="str">
            <v>Northside Generating Station</v>
          </cell>
          <cell r="G1325">
            <v>22</v>
          </cell>
          <cell r="H1325" t="str">
            <v>4</v>
          </cell>
          <cell r="I1325">
            <v>62.1</v>
          </cell>
          <cell r="J1325">
            <v>52</v>
          </cell>
          <cell r="K1325">
            <v>61.6</v>
          </cell>
          <cell r="M1325" t="str">
            <v>GT</v>
          </cell>
          <cell r="N1325" t="str">
            <v>DFO</v>
          </cell>
          <cell r="P1325">
            <v>1</v>
          </cell>
          <cell r="Q1325">
            <v>1975</v>
          </cell>
          <cell r="R1325" t="str">
            <v>OP</v>
          </cell>
          <cell r="T1325" t="str">
            <v>N</v>
          </cell>
        </row>
        <row r="1326">
          <cell r="A1326" t="str">
            <v>FL</v>
          </cell>
          <cell r="B1326" t="str">
            <v>Duval</v>
          </cell>
          <cell r="C1326">
            <v>9617</v>
          </cell>
          <cell r="D1326" t="str">
            <v>JEA</v>
          </cell>
          <cell r="E1326">
            <v>667</v>
          </cell>
          <cell r="F1326" t="str">
            <v>Northside Generating Station</v>
          </cell>
          <cell r="G1326">
            <v>22</v>
          </cell>
          <cell r="H1326" t="str">
            <v>5</v>
          </cell>
          <cell r="I1326">
            <v>62.1</v>
          </cell>
          <cell r="J1326">
            <v>52</v>
          </cell>
          <cell r="K1326">
            <v>61.6</v>
          </cell>
          <cell r="M1326" t="str">
            <v>GT</v>
          </cell>
          <cell r="N1326" t="str">
            <v>DFO</v>
          </cell>
          <cell r="P1326">
            <v>12</v>
          </cell>
          <cell r="Q1326">
            <v>1974</v>
          </cell>
          <cell r="R1326" t="str">
            <v>OP</v>
          </cell>
          <cell r="T1326" t="str">
            <v>N</v>
          </cell>
        </row>
        <row r="1327">
          <cell r="A1327" t="str">
            <v>FL</v>
          </cell>
          <cell r="B1327" t="str">
            <v>Duval</v>
          </cell>
          <cell r="C1327">
            <v>9617</v>
          </cell>
          <cell r="D1327" t="str">
            <v>JEA</v>
          </cell>
          <cell r="E1327">
            <v>667</v>
          </cell>
          <cell r="F1327" t="str">
            <v>Northside Generating Station</v>
          </cell>
          <cell r="G1327">
            <v>22</v>
          </cell>
          <cell r="H1327" t="str">
            <v>6</v>
          </cell>
          <cell r="I1327">
            <v>62.1</v>
          </cell>
          <cell r="J1327">
            <v>52</v>
          </cell>
          <cell r="K1327">
            <v>61.6</v>
          </cell>
          <cell r="M1327" t="str">
            <v>GT</v>
          </cell>
          <cell r="N1327" t="str">
            <v>DFO</v>
          </cell>
          <cell r="P1327">
            <v>12</v>
          </cell>
          <cell r="Q1327">
            <v>1974</v>
          </cell>
          <cell r="R1327" t="str">
            <v>OP</v>
          </cell>
          <cell r="T1327" t="str">
            <v>N</v>
          </cell>
        </row>
        <row r="1328">
          <cell r="A1328" t="str">
            <v>FL</v>
          </cell>
          <cell r="B1328" t="str">
            <v>Duval</v>
          </cell>
          <cell r="C1328">
            <v>9617</v>
          </cell>
          <cell r="D1328" t="str">
            <v>JEA</v>
          </cell>
          <cell r="E1328">
            <v>667</v>
          </cell>
          <cell r="F1328" t="str">
            <v>Northside Generating Station</v>
          </cell>
          <cell r="G1328">
            <v>22</v>
          </cell>
          <cell r="H1328" t="str">
            <v>GT3</v>
          </cell>
          <cell r="I1328">
            <v>62.1</v>
          </cell>
          <cell r="J1328">
            <v>52</v>
          </cell>
          <cell r="K1328">
            <v>61.6</v>
          </cell>
          <cell r="M1328" t="str">
            <v>GT</v>
          </cell>
          <cell r="N1328" t="str">
            <v>DFO</v>
          </cell>
          <cell r="P1328">
            <v>1</v>
          </cell>
          <cell r="Q1328">
            <v>1975</v>
          </cell>
          <cell r="R1328" t="str">
            <v>OP</v>
          </cell>
          <cell r="T1328" t="str">
            <v>N</v>
          </cell>
        </row>
        <row r="1329">
          <cell r="A1329" t="str">
            <v>FL</v>
          </cell>
          <cell r="B1329" t="str">
            <v>Palm Beach</v>
          </cell>
          <cell r="C1329">
            <v>10620</v>
          </cell>
          <cell r="D1329" t="str">
            <v>Lake Worth City of</v>
          </cell>
          <cell r="E1329">
            <v>673</v>
          </cell>
          <cell r="F1329" t="str">
            <v>Tom G Smith</v>
          </cell>
          <cell r="G1329">
            <v>22</v>
          </cell>
          <cell r="H1329" t="str">
            <v>GT1</v>
          </cell>
          <cell r="I1329">
            <v>30.8</v>
          </cell>
          <cell r="J1329">
            <v>26</v>
          </cell>
          <cell r="K1329">
            <v>31</v>
          </cell>
          <cell r="M1329" t="str">
            <v>GT</v>
          </cell>
          <cell r="N1329" t="str">
            <v>DFO</v>
          </cell>
          <cell r="P1329">
            <v>12</v>
          </cell>
          <cell r="Q1329">
            <v>1976</v>
          </cell>
          <cell r="R1329" t="str">
            <v>OP</v>
          </cell>
          <cell r="S1329">
            <v>0</v>
          </cell>
          <cell r="T1329" t="str">
            <v>N</v>
          </cell>
        </row>
        <row r="1330">
          <cell r="A1330" t="str">
            <v>FL</v>
          </cell>
          <cell r="B1330" t="str">
            <v>Volusia</v>
          </cell>
          <cell r="C1330">
            <v>13485</v>
          </cell>
          <cell r="D1330" t="str">
            <v>New Smyrna Beach Utils Comm</v>
          </cell>
          <cell r="E1330">
            <v>7954</v>
          </cell>
          <cell r="F1330" t="str">
            <v>Field Street</v>
          </cell>
          <cell r="G1330">
            <v>22</v>
          </cell>
          <cell r="H1330" t="str">
            <v>1</v>
          </cell>
          <cell r="I1330">
            <v>24</v>
          </cell>
          <cell r="J1330">
            <v>22</v>
          </cell>
          <cell r="K1330">
            <v>24</v>
          </cell>
          <cell r="M1330" t="str">
            <v>GT</v>
          </cell>
          <cell r="N1330" t="str">
            <v>DFO</v>
          </cell>
          <cell r="P1330">
            <v>5</v>
          </cell>
          <cell r="Q1330">
            <v>2001</v>
          </cell>
          <cell r="R1330" t="str">
            <v>OP</v>
          </cell>
          <cell r="S1330">
            <v>0</v>
          </cell>
          <cell r="T1330" t="str">
            <v>N</v>
          </cell>
        </row>
        <row r="1331">
          <cell r="A1331" t="str">
            <v>FL</v>
          </cell>
          <cell r="B1331" t="str">
            <v>Volusia</v>
          </cell>
          <cell r="C1331">
            <v>13485</v>
          </cell>
          <cell r="D1331" t="str">
            <v>New Smyrna Beach Utils Comm</v>
          </cell>
          <cell r="E1331">
            <v>7954</v>
          </cell>
          <cell r="F1331" t="str">
            <v>Field Street</v>
          </cell>
          <cell r="G1331">
            <v>22</v>
          </cell>
          <cell r="H1331" t="str">
            <v>2</v>
          </cell>
          <cell r="I1331">
            <v>24</v>
          </cell>
          <cell r="J1331">
            <v>22</v>
          </cell>
          <cell r="K1331">
            <v>24</v>
          </cell>
          <cell r="M1331" t="str">
            <v>GT</v>
          </cell>
          <cell r="N1331" t="str">
            <v>DFO</v>
          </cell>
          <cell r="P1331">
            <v>5</v>
          </cell>
          <cell r="Q1331">
            <v>2001</v>
          </cell>
          <cell r="R1331" t="str">
            <v>OP</v>
          </cell>
          <cell r="S1331">
            <v>0</v>
          </cell>
          <cell r="T1331" t="str">
            <v>N</v>
          </cell>
        </row>
        <row r="1332">
          <cell r="A1332" t="str">
            <v>FL</v>
          </cell>
          <cell r="B1332" t="str">
            <v>Brevard</v>
          </cell>
          <cell r="C1332">
            <v>17650</v>
          </cell>
          <cell r="D1332" t="str">
            <v>Southern Power Co</v>
          </cell>
          <cell r="E1332">
            <v>55286</v>
          </cell>
          <cell r="F1332" t="str">
            <v>Oleander Power Project LP</v>
          </cell>
          <cell r="G1332">
            <v>22</v>
          </cell>
          <cell r="H1332" t="str">
            <v>OG1</v>
          </cell>
          <cell r="I1332">
            <v>198.9</v>
          </cell>
          <cell r="J1332">
            <v>154.19999999999999</v>
          </cell>
          <cell r="K1332">
            <v>165.3</v>
          </cell>
          <cell r="M1332" t="str">
            <v>GT</v>
          </cell>
          <cell r="N1332" t="str">
            <v>DFO</v>
          </cell>
          <cell r="O1332" t="str">
            <v>NG</v>
          </cell>
          <cell r="P1332">
            <v>6</v>
          </cell>
          <cell r="Q1332">
            <v>2002</v>
          </cell>
          <cell r="R1332" t="str">
            <v>OP</v>
          </cell>
          <cell r="T1332" t="str">
            <v>Y</v>
          </cell>
        </row>
        <row r="1333">
          <cell r="A1333" t="str">
            <v>FL</v>
          </cell>
          <cell r="B1333" t="str">
            <v>Brevard</v>
          </cell>
          <cell r="C1333">
            <v>17650</v>
          </cell>
          <cell r="D1333" t="str">
            <v>Southern Power Co</v>
          </cell>
          <cell r="E1333">
            <v>55286</v>
          </cell>
          <cell r="F1333" t="str">
            <v>Oleander Power Project LP</v>
          </cell>
          <cell r="G1333">
            <v>22</v>
          </cell>
          <cell r="H1333" t="str">
            <v>OG2</v>
          </cell>
          <cell r="I1333">
            <v>198.9</v>
          </cell>
          <cell r="J1333">
            <v>155.4</v>
          </cell>
          <cell r="K1333">
            <v>166.5</v>
          </cell>
          <cell r="M1333" t="str">
            <v>GT</v>
          </cell>
          <cell r="N1333" t="str">
            <v>DFO</v>
          </cell>
          <cell r="O1333" t="str">
            <v>NG</v>
          </cell>
          <cell r="P1333">
            <v>6</v>
          </cell>
          <cell r="Q1333">
            <v>2002</v>
          </cell>
          <cell r="R1333" t="str">
            <v>OP</v>
          </cell>
          <cell r="T1333" t="str">
            <v>Y</v>
          </cell>
        </row>
        <row r="1334">
          <cell r="A1334" t="str">
            <v>FL</v>
          </cell>
          <cell r="B1334" t="str">
            <v>Brevard</v>
          </cell>
          <cell r="C1334">
            <v>17650</v>
          </cell>
          <cell r="D1334" t="str">
            <v>Southern Power Co</v>
          </cell>
          <cell r="E1334">
            <v>55286</v>
          </cell>
          <cell r="F1334" t="str">
            <v>Oleander Power Project LP</v>
          </cell>
          <cell r="G1334">
            <v>22</v>
          </cell>
          <cell r="H1334" t="str">
            <v>OG3</v>
          </cell>
          <cell r="I1334">
            <v>198.9</v>
          </cell>
          <cell r="J1334">
            <v>155.1</v>
          </cell>
          <cell r="K1334">
            <v>166.3</v>
          </cell>
          <cell r="M1334" t="str">
            <v>GT</v>
          </cell>
          <cell r="N1334" t="str">
            <v>DFO</v>
          </cell>
          <cell r="O1334" t="str">
            <v>NG</v>
          </cell>
          <cell r="P1334">
            <v>7</v>
          </cell>
          <cell r="Q1334">
            <v>2002</v>
          </cell>
          <cell r="R1334" t="str">
            <v>OP</v>
          </cell>
          <cell r="T1334" t="str">
            <v>Y</v>
          </cell>
        </row>
        <row r="1335">
          <cell r="A1335" t="str">
            <v>FL</v>
          </cell>
          <cell r="B1335" t="str">
            <v>Hillsborough</v>
          </cell>
          <cell r="C1335">
            <v>18454</v>
          </cell>
          <cell r="D1335" t="str">
            <v>Tampa Electric Co</v>
          </cell>
          <cell r="E1335">
            <v>645</v>
          </cell>
          <cell r="F1335" t="str">
            <v>Big Bend</v>
          </cell>
          <cell r="G1335">
            <v>22</v>
          </cell>
          <cell r="H1335" t="str">
            <v>GT1</v>
          </cell>
          <cell r="I1335">
            <v>18</v>
          </cell>
          <cell r="J1335">
            <v>14</v>
          </cell>
          <cell r="K1335">
            <v>15</v>
          </cell>
          <cell r="M1335" t="str">
            <v>GT</v>
          </cell>
          <cell r="N1335" t="str">
            <v>DFO</v>
          </cell>
          <cell r="P1335">
            <v>2</v>
          </cell>
          <cell r="Q1335">
            <v>1969</v>
          </cell>
          <cell r="R1335" t="str">
            <v>OP</v>
          </cell>
          <cell r="S1335">
            <v>0</v>
          </cell>
          <cell r="T1335" t="str">
            <v>N</v>
          </cell>
        </row>
        <row r="1336">
          <cell r="A1336" t="str">
            <v>FL</v>
          </cell>
          <cell r="B1336" t="str">
            <v>Hillsborough</v>
          </cell>
          <cell r="C1336">
            <v>18454</v>
          </cell>
          <cell r="D1336" t="str">
            <v>Tampa Electric Co</v>
          </cell>
          <cell r="E1336">
            <v>645</v>
          </cell>
          <cell r="F1336" t="str">
            <v>Big Bend</v>
          </cell>
          <cell r="G1336">
            <v>22</v>
          </cell>
          <cell r="H1336" t="str">
            <v>GT2</v>
          </cell>
          <cell r="I1336">
            <v>78.7</v>
          </cell>
          <cell r="J1336">
            <v>66</v>
          </cell>
          <cell r="K1336">
            <v>80</v>
          </cell>
          <cell r="M1336" t="str">
            <v>GT</v>
          </cell>
          <cell r="N1336" t="str">
            <v>DFO</v>
          </cell>
          <cell r="P1336">
            <v>11</v>
          </cell>
          <cell r="Q1336">
            <v>1974</v>
          </cell>
          <cell r="R1336" t="str">
            <v>OP</v>
          </cell>
          <cell r="S1336">
            <v>0</v>
          </cell>
          <cell r="T1336" t="str">
            <v>N</v>
          </cell>
        </row>
        <row r="1337">
          <cell r="A1337" t="str">
            <v>FL</v>
          </cell>
          <cell r="B1337" t="str">
            <v>Hillsborough</v>
          </cell>
          <cell r="C1337">
            <v>18454</v>
          </cell>
          <cell r="D1337" t="str">
            <v>Tampa Electric Co</v>
          </cell>
          <cell r="E1337">
            <v>645</v>
          </cell>
          <cell r="F1337" t="str">
            <v>Big Bend</v>
          </cell>
          <cell r="G1337">
            <v>22</v>
          </cell>
          <cell r="H1337" t="str">
            <v>GT3</v>
          </cell>
          <cell r="I1337">
            <v>78.7</v>
          </cell>
          <cell r="J1337">
            <v>66</v>
          </cell>
          <cell r="K1337">
            <v>80</v>
          </cell>
          <cell r="M1337" t="str">
            <v>GT</v>
          </cell>
          <cell r="N1337" t="str">
            <v>DFO</v>
          </cell>
          <cell r="P1337">
            <v>11</v>
          </cell>
          <cell r="Q1337">
            <v>1974</v>
          </cell>
          <cell r="R1337" t="str">
            <v>OP</v>
          </cell>
          <cell r="S1337">
            <v>0</v>
          </cell>
          <cell r="T1337" t="str">
            <v>N</v>
          </cell>
        </row>
        <row r="1338">
          <cell r="A1338" t="str">
            <v>FL</v>
          </cell>
          <cell r="B1338" t="str">
            <v>Monroe</v>
          </cell>
          <cell r="C1338">
            <v>50079</v>
          </cell>
          <cell r="D1338" t="str">
            <v>Utility Board of Key West City</v>
          </cell>
          <cell r="E1338">
            <v>6584</v>
          </cell>
          <cell r="F1338" t="str">
            <v>Stock Island</v>
          </cell>
          <cell r="G1338">
            <v>22</v>
          </cell>
          <cell r="H1338" t="str">
            <v>GT1</v>
          </cell>
          <cell r="I1338">
            <v>23.4</v>
          </cell>
          <cell r="J1338">
            <v>20</v>
          </cell>
          <cell r="K1338">
            <v>20</v>
          </cell>
          <cell r="M1338" t="str">
            <v>GT</v>
          </cell>
          <cell r="N1338" t="str">
            <v>DFO</v>
          </cell>
          <cell r="P1338">
            <v>11</v>
          </cell>
          <cell r="Q1338">
            <v>1978</v>
          </cell>
          <cell r="R1338" t="str">
            <v>OP</v>
          </cell>
          <cell r="T1338" t="str">
            <v>N</v>
          </cell>
        </row>
        <row r="1339">
          <cell r="A1339" t="str">
            <v>FL</v>
          </cell>
          <cell r="B1339" t="str">
            <v>Monroe</v>
          </cell>
          <cell r="C1339">
            <v>50079</v>
          </cell>
          <cell r="D1339" t="str">
            <v>Utility Board of Key West City</v>
          </cell>
          <cell r="E1339">
            <v>6584</v>
          </cell>
          <cell r="F1339" t="str">
            <v>Stock Island</v>
          </cell>
          <cell r="G1339">
            <v>22</v>
          </cell>
          <cell r="H1339" t="str">
            <v>GT2</v>
          </cell>
          <cell r="I1339">
            <v>19.7</v>
          </cell>
          <cell r="J1339">
            <v>17.8</v>
          </cell>
          <cell r="K1339">
            <v>17.8</v>
          </cell>
          <cell r="M1339" t="str">
            <v>GT</v>
          </cell>
          <cell r="N1339" t="str">
            <v>DFO</v>
          </cell>
          <cell r="P1339">
            <v>9</v>
          </cell>
          <cell r="Q1339">
            <v>1999</v>
          </cell>
          <cell r="R1339" t="str">
            <v>OP</v>
          </cell>
          <cell r="T1339" t="str">
            <v>Y</v>
          </cell>
        </row>
        <row r="1340">
          <cell r="A1340" t="str">
            <v>FL</v>
          </cell>
          <cell r="B1340" t="str">
            <v>Monroe</v>
          </cell>
          <cell r="C1340">
            <v>50079</v>
          </cell>
          <cell r="D1340" t="str">
            <v>Utility Board of Key West City</v>
          </cell>
          <cell r="E1340">
            <v>6584</v>
          </cell>
          <cell r="F1340" t="str">
            <v>Stock Island</v>
          </cell>
          <cell r="G1340">
            <v>22</v>
          </cell>
          <cell r="H1340" t="str">
            <v>GT3</v>
          </cell>
          <cell r="I1340">
            <v>19.7</v>
          </cell>
          <cell r="J1340">
            <v>17.8</v>
          </cell>
          <cell r="K1340">
            <v>17.8</v>
          </cell>
          <cell r="M1340" t="str">
            <v>GT</v>
          </cell>
          <cell r="N1340" t="str">
            <v>DFO</v>
          </cell>
          <cell r="P1340">
            <v>9</v>
          </cell>
          <cell r="Q1340">
            <v>1999</v>
          </cell>
          <cell r="R1340" t="str">
            <v>OP</v>
          </cell>
          <cell r="T1340" t="str">
            <v>Y</v>
          </cell>
        </row>
        <row r="1341">
          <cell r="A1341" t="str">
            <v>GA</v>
          </cell>
          <cell r="B1341" t="str">
            <v>Bartow</v>
          </cell>
          <cell r="C1341">
            <v>7140</v>
          </cell>
          <cell r="D1341" t="str">
            <v>Georgia Power Co</v>
          </cell>
          <cell r="E1341">
            <v>703</v>
          </cell>
          <cell r="F1341" t="str">
            <v>Bowen</v>
          </cell>
          <cell r="G1341">
            <v>22</v>
          </cell>
          <cell r="H1341" t="str">
            <v>6</v>
          </cell>
          <cell r="I1341">
            <v>41.8</v>
          </cell>
          <cell r="J1341">
            <v>32</v>
          </cell>
          <cell r="K1341">
            <v>40</v>
          </cell>
          <cell r="M1341" t="str">
            <v>GT</v>
          </cell>
          <cell r="N1341" t="str">
            <v>DFO</v>
          </cell>
          <cell r="P1341">
            <v>5</v>
          </cell>
          <cell r="Q1341">
            <v>1971</v>
          </cell>
          <cell r="R1341" t="str">
            <v>OP</v>
          </cell>
          <cell r="S1341">
            <v>0</v>
          </cell>
          <cell r="T1341" t="str">
            <v>N</v>
          </cell>
        </row>
        <row r="1342">
          <cell r="A1342" t="str">
            <v>GA</v>
          </cell>
          <cell r="B1342" t="str">
            <v>Glynn</v>
          </cell>
          <cell r="C1342">
            <v>7140</v>
          </cell>
          <cell r="D1342" t="str">
            <v>Georgia Power Co</v>
          </cell>
          <cell r="E1342">
            <v>715</v>
          </cell>
          <cell r="F1342" t="str">
            <v>McManus</v>
          </cell>
          <cell r="G1342">
            <v>22</v>
          </cell>
          <cell r="H1342" t="str">
            <v>3A</v>
          </cell>
          <cell r="I1342">
            <v>55.4</v>
          </cell>
          <cell r="J1342">
            <v>46</v>
          </cell>
          <cell r="K1342">
            <v>58</v>
          </cell>
          <cell r="M1342" t="str">
            <v>GT</v>
          </cell>
          <cell r="N1342" t="str">
            <v>DFO</v>
          </cell>
          <cell r="P1342">
            <v>1</v>
          </cell>
          <cell r="Q1342">
            <v>1972</v>
          </cell>
          <cell r="R1342" t="str">
            <v>OP</v>
          </cell>
          <cell r="S1342">
            <v>0</v>
          </cell>
          <cell r="T1342" t="str">
            <v>N</v>
          </cell>
        </row>
        <row r="1343">
          <cell r="A1343" t="str">
            <v>GA</v>
          </cell>
          <cell r="B1343" t="str">
            <v>Glynn</v>
          </cell>
          <cell r="C1343">
            <v>7140</v>
          </cell>
          <cell r="D1343" t="str">
            <v>Georgia Power Co</v>
          </cell>
          <cell r="E1343">
            <v>715</v>
          </cell>
          <cell r="F1343" t="str">
            <v>McManus</v>
          </cell>
          <cell r="G1343">
            <v>22</v>
          </cell>
          <cell r="H1343" t="str">
            <v>3B</v>
          </cell>
          <cell r="I1343">
            <v>55.4</v>
          </cell>
          <cell r="J1343">
            <v>46</v>
          </cell>
          <cell r="K1343">
            <v>58</v>
          </cell>
          <cell r="M1343" t="str">
            <v>GT</v>
          </cell>
          <cell r="N1343" t="str">
            <v>DFO</v>
          </cell>
          <cell r="P1343">
            <v>1</v>
          </cell>
          <cell r="Q1343">
            <v>1972</v>
          </cell>
          <cell r="R1343" t="str">
            <v>OP</v>
          </cell>
          <cell r="S1343">
            <v>0</v>
          </cell>
          <cell r="T1343" t="str">
            <v>N</v>
          </cell>
        </row>
        <row r="1344">
          <cell r="A1344" t="str">
            <v>GA</v>
          </cell>
          <cell r="B1344" t="str">
            <v>Glynn</v>
          </cell>
          <cell r="C1344">
            <v>7140</v>
          </cell>
          <cell r="D1344" t="str">
            <v>Georgia Power Co</v>
          </cell>
          <cell r="E1344">
            <v>715</v>
          </cell>
          <cell r="F1344" t="str">
            <v>McManus</v>
          </cell>
          <cell r="G1344">
            <v>22</v>
          </cell>
          <cell r="H1344" t="str">
            <v>3C</v>
          </cell>
          <cell r="I1344">
            <v>55.4</v>
          </cell>
          <cell r="J1344">
            <v>46</v>
          </cell>
          <cell r="K1344">
            <v>58</v>
          </cell>
          <cell r="M1344" t="str">
            <v>GT</v>
          </cell>
          <cell r="N1344" t="str">
            <v>DFO</v>
          </cell>
          <cell r="P1344">
            <v>1</v>
          </cell>
          <cell r="Q1344">
            <v>1972</v>
          </cell>
          <cell r="R1344" t="str">
            <v>OP</v>
          </cell>
          <cell r="S1344">
            <v>0</v>
          </cell>
          <cell r="T1344" t="str">
            <v>N</v>
          </cell>
        </row>
        <row r="1345">
          <cell r="A1345" t="str">
            <v>GA</v>
          </cell>
          <cell r="B1345" t="str">
            <v>Glynn</v>
          </cell>
          <cell r="C1345">
            <v>7140</v>
          </cell>
          <cell r="D1345" t="str">
            <v>Georgia Power Co</v>
          </cell>
          <cell r="E1345">
            <v>715</v>
          </cell>
          <cell r="F1345" t="str">
            <v>McManus</v>
          </cell>
          <cell r="G1345">
            <v>22</v>
          </cell>
          <cell r="H1345" t="str">
            <v>4A</v>
          </cell>
          <cell r="I1345">
            <v>55.4</v>
          </cell>
          <cell r="J1345">
            <v>46</v>
          </cell>
          <cell r="K1345">
            <v>58</v>
          </cell>
          <cell r="M1345" t="str">
            <v>GT</v>
          </cell>
          <cell r="N1345" t="str">
            <v>DFO</v>
          </cell>
          <cell r="P1345">
            <v>12</v>
          </cell>
          <cell r="Q1345">
            <v>1972</v>
          </cell>
          <cell r="R1345" t="str">
            <v>OP</v>
          </cell>
          <cell r="S1345">
            <v>0</v>
          </cell>
          <cell r="T1345" t="str">
            <v>N</v>
          </cell>
        </row>
        <row r="1346">
          <cell r="A1346" t="str">
            <v>GA</v>
          </cell>
          <cell r="B1346" t="str">
            <v>Glynn</v>
          </cell>
          <cell r="C1346">
            <v>7140</v>
          </cell>
          <cell r="D1346" t="str">
            <v>Georgia Power Co</v>
          </cell>
          <cell r="E1346">
            <v>715</v>
          </cell>
          <cell r="F1346" t="str">
            <v>McManus</v>
          </cell>
          <cell r="G1346">
            <v>22</v>
          </cell>
          <cell r="H1346" t="str">
            <v>4B</v>
          </cell>
          <cell r="I1346">
            <v>55.4</v>
          </cell>
          <cell r="J1346">
            <v>46</v>
          </cell>
          <cell r="K1346">
            <v>58</v>
          </cell>
          <cell r="M1346" t="str">
            <v>GT</v>
          </cell>
          <cell r="N1346" t="str">
            <v>DFO</v>
          </cell>
          <cell r="P1346">
            <v>12</v>
          </cell>
          <cell r="Q1346">
            <v>1972</v>
          </cell>
          <cell r="R1346" t="str">
            <v>OP</v>
          </cell>
          <cell r="S1346">
            <v>0</v>
          </cell>
          <cell r="T1346" t="str">
            <v>N</v>
          </cell>
        </row>
        <row r="1347">
          <cell r="A1347" t="str">
            <v>GA</v>
          </cell>
          <cell r="B1347" t="str">
            <v>Glynn</v>
          </cell>
          <cell r="C1347">
            <v>7140</v>
          </cell>
          <cell r="D1347" t="str">
            <v>Georgia Power Co</v>
          </cell>
          <cell r="E1347">
            <v>715</v>
          </cell>
          <cell r="F1347" t="str">
            <v>McManus</v>
          </cell>
          <cell r="G1347">
            <v>22</v>
          </cell>
          <cell r="H1347" t="str">
            <v>4C</v>
          </cell>
          <cell r="I1347">
            <v>55.4</v>
          </cell>
          <cell r="J1347">
            <v>46</v>
          </cell>
          <cell r="K1347">
            <v>58</v>
          </cell>
          <cell r="M1347" t="str">
            <v>GT</v>
          </cell>
          <cell r="N1347" t="str">
            <v>DFO</v>
          </cell>
          <cell r="P1347">
            <v>12</v>
          </cell>
          <cell r="Q1347">
            <v>1972</v>
          </cell>
          <cell r="R1347" t="str">
            <v>OP</v>
          </cell>
          <cell r="S1347">
            <v>0</v>
          </cell>
          <cell r="T1347" t="str">
            <v>N</v>
          </cell>
        </row>
        <row r="1348">
          <cell r="A1348" t="str">
            <v>GA</v>
          </cell>
          <cell r="B1348" t="str">
            <v>Glynn</v>
          </cell>
          <cell r="C1348">
            <v>7140</v>
          </cell>
          <cell r="D1348" t="str">
            <v>Georgia Power Co</v>
          </cell>
          <cell r="E1348">
            <v>715</v>
          </cell>
          <cell r="F1348" t="str">
            <v>McManus</v>
          </cell>
          <cell r="G1348">
            <v>22</v>
          </cell>
          <cell r="H1348" t="str">
            <v>4D</v>
          </cell>
          <cell r="I1348">
            <v>55.4</v>
          </cell>
          <cell r="J1348">
            <v>46</v>
          </cell>
          <cell r="K1348">
            <v>58</v>
          </cell>
          <cell r="M1348" t="str">
            <v>GT</v>
          </cell>
          <cell r="N1348" t="str">
            <v>DFO</v>
          </cell>
          <cell r="P1348">
            <v>12</v>
          </cell>
          <cell r="Q1348">
            <v>1972</v>
          </cell>
          <cell r="R1348" t="str">
            <v>OP</v>
          </cell>
          <cell r="S1348">
            <v>0</v>
          </cell>
          <cell r="T1348" t="str">
            <v>N</v>
          </cell>
        </row>
        <row r="1349">
          <cell r="A1349" t="str">
            <v>GA</v>
          </cell>
          <cell r="B1349" t="str">
            <v>Glynn</v>
          </cell>
          <cell r="C1349">
            <v>7140</v>
          </cell>
          <cell r="D1349" t="str">
            <v>Georgia Power Co</v>
          </cell>
          <cell r="E1349">
            <v>715</v>
          </cell>
          <cell r="F1349" t="str">
            <v>McManus</v>
          </cell>
          <cell r="G1349">
            <v>22</v>
          </cell>
          <cell r="H1349" t="str">
            <v>4E</v>
          </cell>
          <cell r="I1349">
            <v>55.4</v>
          </cell>
          <cell r="J1349">
            <v>46</v>
          </cell>
          <cell r="K1349">
            <v>58</v>
          </cell>
          <cell r="M1349" t="str">
            <v>GT</v>
          </cell>
          <cell r="N1349" t="str">
            <v>DFO</v>
          </cell>
          <cell r="P1349">
            <v>12</v>
          </cell>
          <cell r="Q1349">
            <v>1972</v>
          </cell>
          <cell r="R1349" t="str">
            <v>OP</v>
          </cell>
          <cell r="S1349">
            <v>0</v>
          </cell>
          <cell r="T1349" t="str">
            <v>N</v>
          </cell>
        </row>
        <row r="1350">
          <cell r="A1350" t="str">
            <v>GA</v>
          </cell>
          <cell r="B1350" t="str">
            <v>Glynn</v>
          </cell>
          <cell r="C1350">
            <v>7140</v>
          </cell>
          <cell r="D1350" t="str">
            <v>Georgia Power Co</v>
          </cell>
          <cell r="E1350">
            <v>715</v>
          </cell>
          <cell r="F1350" t="str">
            <v>McManus</v>
          </cell>
          <cell r="G1350">
            <v>22</v>
          </cell>
          <cell r="H1350" t="str">
            <v>4F</v>
          </cell>
          <cell r="I1350">
            <v>55.4</v>
          </cell>
          <cell r="J1350">
            <v>46</v>
          </cell>
          <cell r="K1350">
            <v>58</v>
          </cell>
          <cell r="M1350" t="str">
            <v>GT</v>
          </cell>
          <cell r="N1350" t="str">
            <v>DFO</v>
          </cell>
          <cell r="P1350">
            <v>12</v>
          </cell>
          <cell r="Q1350">
            <v>1972</v>
          </cell>
          <cell r="R1350" t="str">
            <v>OP</v>
          </cell>
          <cell r="S1350">
            <v>0</v>
          </cell>
          <cell r="T1350" t="str">
            <v>N</v>
          </cell>
        </row>
        <row r="1351">
          <cell r="A1351" t="str">
            <v>GA</v>
          </cell>
          <cell r="B1351" t="str">
            <v>Dougherty</v>
          </cell>
          <cell r="C1351">
            <v>7140</v>
          </cell>
          <cell r="D1351" t="str">
            <v>Georgia Power Co</v>
          </cell>
          <cell r="E1351">
            <v>727</v>
          </cell>
          <cell r="F1351" t="str">
            <v>Mitchell</v>
          </cell>
          <cell r="G1351">
            <v>22</v>
          </cell>
          <cell r="H1351" t="str">
            <v>4A</v>
          </cell>
          <cell r="I1351">
            <v>41.8</v>
          </cell>
          <cell r="J1351">
            <v>31</v>
          </cell>
          <cell r="K1351">
            <v>40</v>
          </cell>
          <cell r="M1351" t="str">
            <v>GT</v>
          </cell>
          <cell r="N1351" t="str">
            <v>DFO</v>
          </cell>
          <cell r="P1351">
            <v>5</v>
          </cell>
          <cell r="Q1351">
            <v>1971</v>
          </cell>
          <cell r="R1351" t="str">
            <v>OP</v>
          </cell>
          <cell r="S1351">
            <v>0</v>
          </cell>
          <cell r="T1351" t="str">
            <v>N</v>
          </cell>
        </row>
        <row r="1352">
          <cell r="A1352" t="str">
            <v>GA</v>
          </cell>
          <cell r="B1352" t="str">
            <v>Dougherty</v>
          </cell>
          <cell r="C1352">
            <v>7140</v>
          </cell>
          <cell r="D1352" t="str">
            <v>Georgia Power Co</v>
          </cell>
          <cell r="E1352">
            <v>727</v>
          </cell>
          <cell r="F1352" t="str">
            <v>Mitchell</v>
          </cell>
          <cell r="G1352">
            <v>22</v>
          </cell>
          <cell r="H1352" t="str">
            <v>4B</v>
          </cell>
          <cell r="I1352">
            <v>41.8</v>
          </cell>
          <cell r="J1352">
            <v>31</v>
          </cell>
          <cell r="K1352">
            <v>40</v>
          </cell>
          <cell r="M1352" t="str">
            <v>GT</v>
          </cell>
          <cell r="N1352" t="str">
            <v>DFO</v>
          </cell>
          <cell r="P1352">
            <v>6</v>
          </cell>
          <cell r="Q1352">
            <v>1971</v>
          </cell>
          <cell r="R1352" t="str">
            <v>OP</v>
          </cell>
          <cell r="S1352">
            <v>0</v>
          </cell>
          <cell r="T1352" t="str">
            <v>N</v>
          </cell>
        </row>
        <row r="1353">
          <cell r="A1353" t="str">
            <v>GA</v>
          </cell>
          <cell r="B1353" t="str">
            <v>Dougherty</v>
          </cell>
          <cell r="C1353">
            <v>7140</v>
          </cell>
          <cell r="D1353" t="str">
            <v>Georgia Power Co</v>
          </cell>
          <cell r="E1353">
            <v>727</v>
          </cell>
          <cell r="F1353" t="str">
            <v>Mitchell</v>
          </cell>
          <cell r="G1353">
            <v>22</v>
          </cell>
          <cell r="H1353" t="str">
            <v>4C</v>
          </cell>
          <cell r="I1353">
            <v>41.8</v>
          </cell>
          <cell r="J1353">
            <v>31</v>
          </cell>
          <cell r="K1353">
            <v>40</v>
          </cell>
          <cell r="M1353" t="str">
            <v>GT</v>
          </cell>
          <cell r="N1353" t="str">
            <v>DFO</v>
          </cell>
          <cell r="P1353">
            <v>5</v>
          </cell>
          <cell r="Q1353">
            <v>1971</v>
          </cell>
          <cell r="R1353" t="str">
            <v>OP</v>
          </cell>
          <cell r="S1353">
            <v>0</v>
          </cell>
          <cell r="T1353" t="str">
            <v>N</v>
          </cell>
        </row>
        <row r="1354">
          <cell r="A1354" t="str">
            <v>GA</v>
          </cell>
          <cell r="B1354" t="str">
            <v>Heard</v>
          </cell>
          <cell r="C1354">
            <v>7140</v>
          </cell>
          <cell r="D1354" t="str">
            <v>Georgia Power Co</v>
          </cell>
          <cell r="E1354">
            <v>6052</v>
          </cell>
          <cell r="F1354" t="str">
            <v>Wansley</v>
          </cell>
          <cell r="G1354">
            <v>22</v>
          </cell>
          <cell r="H1354" t="str">
            <v>5A</v>
          </cell>
          <cell r="I1354">
            <v>52.8</v>
          </cell>
          <cell r="J1354">
            <v>49</v>
          </cell>
          <cell r="K1354">
            <v>60</v>
          </cell>
          <cell r="M1354" t="str">
            <v>GT</v>
          </cell>
          <cell r="N1354" t="str">
            <v>DFO</v>
          </cell>
          <cell r="P1354">
            <v>11</v>
          </cell>
          <cell r="Q1354">
            <v>1980</v>
          </cell>
          <cell r="R1354" t="str">
            <v>OP</v>
          </cell>
          <cell r="S1354">
            <v>0</v>
          </cell>
          <cell r="T1354" t="str">
            <v>N</v>
          </cell>
        </row>
        <row r="1355">
          <cell r="A1355" t="str">
            <v>GA</v>
          </cell>
          <cell r="B1355" t="str">
            <v>Burke</v>
          </cell>
          <cell r="C1355">
            <v>7140</v>
          </cell>
          <cell r="D1355" t="str">
            <v>Georgia Power Co</v>
          </cell>
          <cell r="E1355">
            <v>6258</v>
          </cell>
          <cell r="F1355" t="str">
            <v>Wilson</v>
          </cell>
          <cell r="G1355">
            <v>22</v>
          </cell>
          <cell r="H1355" t="str">
            <v>5A</v>
          </cell>
          <cell r="I1355">
            <v>53.1</v>
          </cell>
          <cell r="J1355">
            <v>46</v>
          </cell>
          <cell r="K1355">
            <v>67</v>
          </cell>
          <cell r="M1355" t="str">
            <v>GT</v>
          </cell>
          <cell r="N1355" t="str">
            <v>DFO</v>
          </cell>
          <cell r="P1355">
            <v>12</v>
          </cell>
          <cell r="Q1355">
            <v>1972</v>
          </cell>
          <cell r="R1355" t="str">
            <v>OP</v>
          </cell>
          <cell r="S1355">
            <v>0</v>
          </cell>
          <cell r="T1355" t="str">
            <v>N</v>
          </cell>
        </row>
        <row r="1356">
          <cell r="A1356" t="str">
            <v>GA</v>
          </cell>
          <cell r="B1356" t="str">
            <v>Burke</v>
          </cell>
          <cell r="C1356">
            <v>7140</v>
          </cell>
          <cell r="D1356" t="str">
            <v>Georgia Power Co</v>
          </cell>
          <cell r="E1356">
            <v>6258</v>
          </cell>
          <cell r="F1356" t="str">
            <v>Wilson</v>
          </cell>
          <cell r="G1356">
            <v>22</v>
          </cell>
          <cell r="H1356" t="str">
            <v>5B</v>
          </cell>
          <cell r="I1356">
            <v>53.1</v>
          </cell>
          <cell r="J1356">
            <v>46</v>
          </cell>
          <cell r="K1356">
            <v>67</v>
          </cell>
          <cell r="M1356" t="str">
            <v>GT</v>
          </cell>
          <cell r="N1356" t="str">
            <v>DFO</v>
          </cell>
          <cell r="P1356">
            <v>12</v>
          </cell>
          <cell r="Q1356">
            <v>1972</v>
          </cell>
          <cell r="R1356" t="str">
            <v>OP</v>
          </cell>
          <cell r="S1356">
            <v>0</v>
          </cell>
          <cell r="T1356" t="str">
            <v>N</v>
          </cell>
        </row>
        <row r="1357">
          <cell r="A1357" t="str">
            <v>GA</v>
          </cell>
          <cell r="B1357" t="str">
            <v>Burke</v>
          </cell>
          <cell r="C1357">
            <v>7140</v>
          </cell>
          <cell r="D1357" t="str">
            <v>Georgia Power Co</v>
          </cell>
          <cell r="E1357">
            <v>6258</v>
          </cell>
          <cell r="F1357" t="str">
            <v>Wilson</v>
          </cell>
          <cell r="G1357">
            <v>22</v>
          </cell>
          <cell r="H1357" t="str">
            <v>5C</v>
          </cell>
          <cell r="I1357">
            <v>53.1</v>
          </cell>
          <cell r="J1357">
            <v>46</v>
          </cell>
          <cell r="K1357">
            <v>67</v>
          </cell>
          <cell r="M1357" t="str">
            <v>GT</v>
          </cell>
          <cell r="N1357" t="str">
            <v>DFO</v>
          </cell>
          <cell r="P1357">
            <v>12</v>
          </cell>
          <cell r="Q1357">
            <v>1972</v>
          </cell>
          <cell r="R1357" t="str">
            <v>OP</v>
          </cell>
          <cell r="S1357">
            <v>0</v>
          </cell>
          <cell r="T1357" t="str">
            <v>N</v>
          </cell>
        </row>
        <row r="1358">
          <cell r="A1358" t="str">
            <v>GA</v>
          </cell>
          <cell r="B1358" t="str">
            <v>Burke</v>
          </cell>
          <cell r="C1358">
            <v>7140</v>
          </cell>
          <cell r="D1358" t="str">
            <v>Georgia Power Co</v>
          </cell>
          <cell r="E1358">
            <v>6258</v>
          </cell>
          <cell r="F1358" t="str">
            <v>Wilson</v>
          </cell>
          <cell r="G1358">
            <v>22</v>
          </cell>
          <cell r="H1358" t="str">
            <v>5D</v>
          </cell>
          <cell r="I1358">
            <v>53.1</v>
          </cell>
          <cell r="J1358">
            <v>46</v>
          </cell>
          <cell r="K1358">
            <v>67</v>
          </cell>
          <cell r="M1358" t="str">
            <v>GT</v>
          </cell>
          <cell r="N1358" t="str">
            <v>DFO</v>
          </cell>
          <cell r="P1358">
            <v>2</v>
          </cell>
          <cell r="Q1358">
            <v>1973</v>
          </cell>
          <cell r="R1358" t="str">
            <v>OP</v>
          </cell>
          <cell r="S1358">
            <v>0</v>
          </cell>
          <cell r="T1358" t="str">
            <v>N</v>
          </cell>
        </row>
        <row r="1359">
          <cell r="A1359" t="str">
            <v>GA</v>
          </cell>
          <cell r="B1359" t="str">
            <v>Burke</v>
          </cell>
          <cell r="C1359">
            <v>7140</v>
          </cell>
          <cell r="D1359" t="str">
            <v>Georgia Power Co</v>
          </cell>
          <cell r="E1359">
            <v>6258</v>
          </cell>
          <cell r="F1359" t="str">
            <v>Wilson</v>
          </cell>
          <cell r="G1359">
            <v>22</v>
          </cell>
          <cell r="H1359" t="str">
            <v>5E</v>
          </cell>
          <cell r="I1359">
            <v>53.1</v>
          </cell>
          <cell r="J1359">
            <v>46</v>
          </cell>
          <cell r="K1359">
            <v>67</v>
          </cell>
          <cell r="M1359" t="str">
            <v>GT</v>
          </cell>
          <cell r="N1359" t="str">
            <v>DFO</v>
          </cell>
          <cell r="P1359">
            <v>4</v>
          </cell>
          <cell r="Q1359">
            <v>1973</v>
          </cell>
          <cell r="R1359" t="str">
            <v>OP</v>
          </cell>
          <cell r="S1359">
            <v>0</v>
          </cell>
          <cell r="T1359" t="str">
            <v>N</v>
          </cell>
        </row>
        <row r="1360">
          <cell r="A1360" t="str">
            <v>GA</v>
          </cell>
          <cell r="B1360" t="str">
            <v>Burke</v>
          </cell>
          <cell r="C1360">
            <v>7140</v>
          </cell>
          <cell r="D1360" t="str">
            <v>Georgia Power Co</v>
          </cell>
          <cell r="E1360">
            <v>6258</v>
          </cell>
          <cell r="F1360" t="str">
            <v>Wilson</v>
          </cell>
          <cell r="G1360">
            <v>22</v>
          </cell>
          <cell r="H1360" t="str">
            <v>5F</v>
          </cell>
          <cell r="I1360">
            <v>53.1</v>
          </cell>
          <cell r="J1360">
            <v>46</v>
          </cell>
          <cell r="K1360">
            <v>67</v>
          </cell>
          <cell r="M1360" t="str">
            <v>GT</v>
          </cell>
          <cell r="N1360" t="str">
            <v>DFO</v>
          </cell>
          <cell r="P1360">
            <v>4</v>
          </cell>
          <cell r="Q1360">
            <v>1973</v>
          </cell>
          <cell r="R1360" t="str">
            <v>OP</v>
          </cell>
          <cell r="S1360">
            <v>0</v>
          </cell>
          <cell r="T1360" t="str">
            <v>N</v>
          </cell>
        </row>
        <row r="1361">
          <cell r="A1361" t="str">
            <v>GA</v>
          </cell>
          <cell r="B1361" t="str">
            <v>Decatur</v>
          </cell>
          <cell r="C1361">
            <v>17555</v>
          </cell>
          <cell r="D1361" t="str">
            <v>South Eastern Elec Devt Corp</v>
          </cell>
          <cell r="E1361">
            <v>56015</v>
          </cell>
          <cell r="F1361" t="str">
            <v>Bainbridge</v>
          </cell>
          <cell r="G1361">
            <v>22</v>
          </cell>
          <cell r="H1361" t="str">
            <v>SEG1</v>
          </cell>
          <cell r="I1361">
            <v>40</v>
          </cell>
          <cell r="J1361">
            <v>37</v>
          </cell>
          <cell r="K1361">
            <v>40</v>
          </cell>
          <cell r="M1361" t="str">
            <v>GT</v>
          </cell>
          <cell r="N1361" t="str">
            <v>DFO</v>
          </cell>
          <cell r="P1361">
            <v>7</v>
          </cell>
          <cell r="Q1361">
            <v>2000</v>
          </cell>
          <cell r="R1361" t="str">
            <v>OP</v>
          </cell>
          <cell r="T1361" t="str">
            <v>Y</v>
          </cell>
        </row>
        <row r="1362">
          <cell r="A1362" t="str">
            <v>GA</v>
          </cell>
          <cell r="B1362" t="str">
            <v>Decatur</v>
          </cell>
          <cell r="C1362">
            <v>17555</v>
          </cell>
          <cell r="D1362" t="str">
            <v>South Eastern Elec Devt Corp</v>
          </cell>
          <cell r="E1362">
            <v>56015</v>
          </cell>
          <cell r="F1362" t="str">
            <v>Bainbridge</v>
          </cell>
          <cell r="G1362">
            <v>22</v>
          </cell>
          <cell r="H1362" t="str">
            <v>SEGC</v>
          </cell>
          <cell r="I1362">
            <v>40</v>
          </cell>
          <cell r="J1362">
            <v>37</v>
          </cell>
          <cell r="K1362">
            <v>40</v>
          </cell>
          <cell r="M1362" t="str">
            <v>GT</v>
          </cell>
          <cell r="N1362" t="str">
            <v>DFO</v>
          </cell>
          <cell r="P1362">
            <v>7</v>
          </cell>
          <cell r="Q1362">
            <v>2000</v>
          </cell>
          <cell r="R1362" t="str">
            <v>OP</v>
          </cell>
          <cell r="T1362" t="str">
            <v>Y</v>
          </cell>
        </row>
        <row r="1363">
          <cell r="A1363" t="str">
            <v>GA</v>
          </cell>
          <cell r="B1363" t="str">
            <v>Heard</v>
          </cell>
          <cell r="C1363">
            <v>18535</v>
          </cell>
          <cell r="D1363" t="str">
            <v>Tenaska Georgia Partners LP</v>
          </cell>
          <cell r="E1363">
            <v>55061</v>
          </cell>
          <cell r="F1363" t="str">
            <v>Tenaska Georgia Generation Facility</v>
          </cell>
          <cell r="G1363">
            <v>22</v>
          </cell>
          <cell r="H1363" t="str">
            <v>GTG1</v>
          </cell>
          <cell r="I1363">
            <v>183.2</v>
          </cell>
          <cell r="J1363">
            <v>155</v>
          </cell>
          <cell r="K1363">
            <v>177</v>
          </cell>
          <cell r="M1363" t="str">
            <v>GT</v>
          </cell>
          <cell r="N1363" t="str">
            <v>DFO</v>
          </cell>
          <cell r="O1363" t="str">
            <v>NG</v>
          </cell>
          <cell r="P1363">
            <v>6</v>
          </cell>
          <cell r="Q1363">
            <v>2001</v>
          </cell>
          <cell r="R1363" t="str">
            <v>OP</v>
          </cell>
          <cell r="T1363" t="str">
            <v>Y</v>
          </cell>
        </row>
        <row r="1364">
          <cell r="A1364" t="str">
            <v>GA</v>
          </cell>
          <cell r="B1364" t="str">
            <v>Heard</v>
          </cell>
          <cell r="C1364">
            <v>18535</v>
          </cell>
          <cell r="D1364" t="str">
            <v>Tenaska Georgia Partners LP</v>
          </cell>
          <cell r="E1364">
            <v>55061</v>
          </cell>
          <cell r="F1364" t="str">
            <v>Tenaska Georgia Generation Facility</v>
          </cell>
          <cell r="G1364">
            <v>22</v>
          </cell>
          <cell r="H1364" t="str">
            <v>GTG2</v>
          </cell>
          <cell r="I1364">
            <v>183.2</v>
          </cell>
          <cell r="J1364">
            <v>155</v>
          </cell>
          <cell r="K1364">
            <v>177</v>
          </cell>
          <cell r="M1364" t="str">
            <v>GT</v>
          </cell>
          <cell r="N1364" t="str">
            <v>DFO</v>
          </cell>
          <cell r="O1364" t="str">
            <v>NG</v>
          </cell>
          <cell r="P1364">
            <v>8</v>
          </cell>
          <cell r="Q1364">
            <v>2001</v>
          </cell>
          <cell r="R1364" t="str">
            <v>OP</v>
          </cell>
          <cell r="T1364" t="str">
            <v>Y</v>
          </cell>
        </row>
        <row r="1365">
          <cell r="A1365" t="str">
            <v>GA</v>
          </cell>
          <cell r="B1365" t="str">
            <v>Heard</v>
          </cell>
          <cell r="C1365">
            <v>18535</v>
          </cell>
          <cell r="D1365" t="str">
            <v>Tenaska Georgia Partners LP</v>
          </cell>
          <cell r="E1365">
            <v>55061</v>
          </cell>
          <cell r="F1365" t="str">
            <v>Tenaska Georgia Generation Facility</v>
          </cell>
          <cell r="G1365">
            <v>22</v>
          </cell>
          <cell r="H1365" t="str">
            <v>GTG3</v>
          </cell>
          <cell r="I1365">
            <v>183.2</v>
          </cell>
          <cell r="J1365">
            <v>155</v>
          </cell>
          <cell r="K1365">
            <v>177</v>
          </cell>
          <cell r="M1365" t="str">
            <v>GT</v>
          </cell>
          <cell r="N1365" t="str">
            <v>DFO</v>
          </cell>
          <cell r="O1365" t="str">
            <v>NG</v>
          </cell>
          <cell r="P1365">
            <v>6</v>
          </cell>
          <cell r="Q1365">
            <v>2001</v>
          </cell>
          <cell r="R1365" t="str">
            <v>OP</v>
          </cell>
          <cell r="T1365" t="str">
            <v>Y</v>
          </cell>
        </row>
        <row r="1366">
          <cell r="A1366" t="str">
            <v>GA</v>
          </cell>
          <cell r="B1366" t="str">
            <v>Heard</v>
          </cell>
          <cell r="C1366">
            <v>18535</v>
          </cell>
          <cell r="D1366" t="str">
            <v>Tenaska Georgia Partners LP</v>
          </cell>
          <cell r="E1366">
            <v>55061</v>
          </cell>
          <cell r="F1366" t="str">
            <v>Tenaska Georgia Generation Facility</v>
          </cell>
          <cell r="G1366">
            <v>22</v>
          </cell>
          <cell r="H1366" t="str">
            <v>GTG4</v>
          </cell>
          <cell r="I1366">
            <v>183.2</v>
          </cell>
          <cell r="J1366">
            <v>156</v>
          </cell>
          <cell r="K1366">
            <v>180</v>
          </cell>
          <cell r="M1366" t="str">
            <v>GT</v>
          </cell>
          <cell r="N1366" t="str">
            <v>DFO</v>
          </cell>
          <cell r="O1366" t="str">
            <v>NG</v>
          </cell>
          <cell r="P1366">
            <v>6</v>
          </cell>
          <cell r="Q1366">
            <v>2002</v>
          </cell>
          <cell r="R1366" t="str">
            <v>OP</v>
          </cell>
          <cell r="T1366" t="str">
            <v>Y</v>
          </cell>
        </row>
        <row r="1367">
          <cell r="A1367" t="str">
            <v>GA</v>
          </cell>
          <cell r="B1367" t="str">
            <v>Heard</v>
          </cell>
          <cell r="C1367">
            <v>18535</v>
          </cell>
          <cell r="D1367" t="str">
            <v>Tenaska Georgia Partners LP</v>
          </cell>
          <cell r="E1367">
            <v>55061</v>
          </cell>
          <cell r="F1367" t="str">
            <v>Tenaska Georgia Generation Facility</v>
          </cell>
          <cell r="G1367">
            <v>22</v>
          </cell>
          <cell r="H1367" t="str">
            <v>GTG5</v>
          </cell>
          <cell r="I1367">
            <v>183.2</v>
          </cell>
          <cell r="J1367">
            <v>156</v>
          </cell>
          <cell r="K1367">
            <v>180</v>
          </cell>
          <cell r="M1367" t="str">
            <v>GT</v>
          </cell>
          <cell r="N1367" t="str">
            <v>DFO</v>
          </cell>
          <cell r="O1367" t="str">
            <v>NG</v>
          </cell>
          <cell r="P1367">
            <v>6</v>
          </cell>
          <cell r="Q1367">
            <v>2002</v>
          </cell>
          <cell r="R1367" t="str">
            <v>OP</v>
          </cell>
          <cell r="T1367" t="str">
            <v>Y</v>
          </cell>
        </row>
        <row r="1368">
          <cell r="A1368" t="str">
            <v>GA</v>
          </cell>
          <cell r="B1368" t="str">
            <v>Heard</v>
          </cell>
          <cell r="C1368">
            <v>18535</v>
          </cell>
          <cell r="D1368" t="str">
            <v>Tenaska Georgia Partners LP</v>
          </cell>
          <cell r="E1368">
            <v>55061</v>
          </cell>
          <cell r="F1368" t="str">
            <v>Tenaska Georgia Generation Facility</v>
          </cell>
          <cell r="G1368">
            <v>22</v>
          </cell>
          <cell r="H1368" t="str">
            <v>GTG6</v>
          </cell>
          <cell r="I1368">
            <v>183.2</v>
          </cell>
          <cell r="J1368">
            <v>156</v>
          </cell>
          <cell r="K1368">
            <v>180</v>
          </cell>
          <cell r="M1368" t="str">
            <v>GT</v>
          </cell>
          <cell r="N1368" t="str">
            <v>DFO</v>
          </cell>
          <cell r="O1368" t="str">
            <v>NG</v>
          </cell>
          <cell r="P1368">
            <v>6</v>
          </cell>
          <cell r="Q1368">
            <v>2002</v>
          </cell>
          <cell r="R1368" t="str">
            <v>OP</v>
          </cell>
          <cell r="T1368" t="str">
            <v>Y</v>
          </cell>
        </row>
        <row r="1369">
          <cell r="A1369" t="str">
            <v>HI</v>
          </cell>
          <cell r="B1369" t="str">
            <v>Hawaii</v>
          </cell>
          <cell r="C1369">
            <v>8287</v>
          </cell>
          <cell r="D1369" t="str">
            <v>Hawaii Electric Light Co Inc</v>
          </cell>
          <cell r="E1369">
            <v>769</v>
          </cell>
          <cell r="F1369" t="str">
            <v>Kanoelehua</v>
          </cell>
          <cell r="G1369">
            <v>22</v>
          </cell>
          <cell r="H1369" t="str">
            <v>CT1</v>
          </cell>
          <cell r="I1369">
            <v>11.5</v>
          </cell>
          <cell r="J1369">
            <v>10.5</v>
          </cell>
          <cell r="K1369">
            <v>10.5</v>
          </cell>
          <cell r="M1369" t="str">
            <v>GT</v>
          </cell>
          <cell r="N1369" t="str">
            <v>DFO</v>
          </cell>
          <cell r="P1369">
            <v>1</v>
          </cell>
          <cell r="Q1369">
            <v>1962</v>
          </cell>
          <cell r="R1369" t="str">
            <v>OP</v>
          </cell>
          <cell r="T1369" t="str">
            <v>N</v>
          </cell>
        </row>
        <row r="1370">
          <cell r="A1370" t="str">
            <v>HI</v>
          </cell>
          <cell r="B1370" t="str">
            <v>Hawaii</v>
          </cell>
          <cell r="C1370">
            <v>8287</v>
          </cell>
          <cell r="D1370" t="str">
            <v>Hawaii Electric Light Co Inc</v>
          </cell>
          <cell r="E1370">
            <v>7130</v>
          </cell>
          <cell r="F1370" t="str">
            <v>Puna</v>
          </cell>
          <cell r="G1370">
            <v>22</v>
          </cell>
          <cell r="H1370" t="str">
            <v>3</v>
          </cell>
          <cell r="I1370">
            <v>23.6</v>
          </cell>
          <cell r="J1370">
            <v>20</v>
          </cell>
          <cell r="K1370">
            <v>20</v>
          </cell>
          <cell r="M1370" t="str">
            <v>GT</v>
          </cell>
          <cell r="N1370" t="str">
            <v>DFO</v>
          </cell>
          <cell r="P1370">
            <v>8</v>
          </cell>
          <cell r="Q1370">
            <v>1992</v>
          </cell>
          <cell r="R1370" t="str">
            <v>OP</v>
          </cell>
          <cell r="T1370" t="str">
            <v>N</v>
          </cell>
        </row>
        <row r="1371">
          <cell r="A1371" t="str">
            <v>HI</v>
          </cell>
          <cell r="B1371" t="str">
            <v>Hawaii</v>
          </cell>
          <cell r="C1371">
            <v>8287</v>
          </cell>
          <cell r="D1371" t="str">
            <v>Hawaii Electric Light Co Inc</v>
          </cell>
          <cell r="E1371">
            <v>8083</v>
          </cell>
          <cell r="F1371" t="str">
            <v>Keahole</v>
          </cell>
          <cell r="G1371">
            <v>22</v>
          </cell>
          <cell r="H1371" t="str">
            <v>2</v>
          </cell>
          <cell r="I1371">
            <v>17.600000000000001</v>
          </cell>
          <cell r="J1371">
            <v>15.9</v>
          </cell>
          <cell r="K1371">
            <v>15.9</v>
          </cell>
          <cell r="M1371" t="str">
            <v>GT</v>
          </cell>
          <cell r="N1371" t="str">
            <v>DFO</v>
          </cell>
          <cell r="P1371">
            <v>11</v>
          </cell>
          <cell r="Q1371">
            <v>1989</v>
          </cell>
          <cell r="R1371" t="str">
            <v>OP</v>
          </cell>
          <cell r="T1371" t="str">
            <v>N</v>
          </cell>
        </row>
        <row r="1372">
          <cell r="A1372" t="str">
            <v>HI</v>
          </cell>
          <cell r="B1372" t="str">
            <v>Maui</v>
          </cell>
          <cell r="C1372">
            <v>11843</v>
          </cell>
          <cell r="D1372" t="str">
            <v>Maui Electric Co Ltd</v>
          </cell>
          <cell r="E1372">
            <v>792</v>
          </cell>
          <cell r="F1372" t="str">
            <v>Palaau Power</v>
          </cell>
          <cell r="G1372">
            <v>22</v>
          </cell>
          <cell r="H1372" t="str">
            <v>15</v>
          </cell>
          <cell r="I1372">
            <v>2.5</v>
          </cell>
          <cell r="J1372">
            <v>2</v>
          </cell>
          <cell r="K1372">
            <v>2</v>
          </cell>
          <cell r="M1372" t="str">
            <v>GT</v>
          </cell>
          <cell r="N1372" t="str">
            <v>DFO</v>
          </cell>
          <cell r="P1372">
            <v>4</v>
          </cell>
          <cell r="Q1372">
            <v>1982</v>
          </cell>
          <cell r="R1372" t="str">
            <v>OP</v>
          </cell>
          <cell r="T1372" t="str">
            <v>N</v>
          </cell>
        </row>
        <row r="1373">
          <cell r="A1373" t="str">
            <v>HI</v>
          </cell>
          <cell r="B1373" t="str">
            <v>Honolulu</v>
          </cell>
          <cell r="C1373">
            <v>19547</v>
          </cell>
          <cell r="D1373" t="str">
            <v>Hawaiian Electric Co Inc</v>
          </cell>
          <cell r="E1373">
            <v>766</v>
          </cell>
          <cell r="F1373" t="str">
            <v>Waiau</v>
          </cell>
          <cell r="G1373">
            <v>22</v>
          </cell>
          <cell r="H1373" t="str">
            <v>W10</v>
          </cell>
          <cell r="I1373">
            <v>51.3</v>
          </cell>
          <cell r="J1373">
            <v>51.2</v>
          </cell>
          <cell r="K1373">
            <v>51.2</v>
          </cell>
          <cell r="M1373" t="str">
            <v>GT</v>
          </cell>
          <cell r="N1373" t="str">
            <v>DFO</v>
          </cell>
          <cell r="P1373">
            <v>12</v>
          </cell>
          <cell r="Q1373">
            <v>1973</v>
          </cell>
          <cell r="R1373" t="str">
            <v>OP</v>
          </cell>
          <cell r="T1373" t="str">
            <v>N</v>
          </cell>
        </row>
        <row r="1374">
          <cell r="A1374" t="str">
            <v>HI</v>
          </cell>
          <cell r="B1374" t="str">
            <v>Honolulu</v>
          </cell>
          <cell r="C1374">
            <v>19547</v>
          </cell>
          <cell r="D1374" t="str">
            <v>Hawaiian Electric Co Inc</v>
          </cell>
          <cell r="E1374">
            <v>766</v>
          </cell>
          <cell r="F1374" t="str">
            <v>Waiau</v>
          </cell>
          <cell r="G1374">
            <v>22</v>
          </cell>
          <cell r="H1374" t="str">
            <v>W9</v>
          </cell>
          <cell r="I1374">
            <v>51.3</v>
          </cell>
          <cell r="J1374">
            <v>51.2</v>
          </cell>
          <cell r="K1374">
            <v>51.2</v>
          </cell>
          <cell r="M1374" t="str">
            <v>GT</v>
          </cell>
          <cell r="N1374" t="str">
            <v>DFO</v>
          </cell>
          <cell r="P1374">
            <v>6</v>
          </cell>
          <cell r="Q1374">
            <v>1973</v>
          </cell>
          <cell r="R1374" t="str">
            <v>OP</v>
          </cell>
          <cell r="T1374" t="str">
            <v>N</v>
          </cell>
        </row>
        <row r="1375">
          <cell r="A1375" t="str">
            <v>IA</v>
          </cell>
          <cell r="B1375" t="str">
            <v>Story</v>
          </cell>
          <cell r="C1375">
            <v>554</v>
          </cell>
          <cell r="D1375" t="str">
            <v>Ames City of</v>
          </cell>
          <cell r="E1375">
            <v>6463</v>
          </cell>
          <cell r="F1375" t="str">
            <v>Ames GT</v>
          </cell>
          <cell r="G1375">
            <v>22</v>
          </cell>
          <cell r="H1375" t="str">
            <v>GT1</v>
          </cell>
          <cell r="I1375">
            <v>22</v>
          </cell>
          <cell r="J1375">
            <v>18</v>
          </cell>
          <cell r="K1375">
            <v>23</v>
          </cell>
          <cell r="M1375" t="str">
            <v>GT</v>
          </cell>
          <cell r="N1375" t="str">
            <v>DFO</v>
          </cell>
          <cell r="P1375">
            <v>2</v>
          </cell>
          <cell r="Q1375">
            <v>1972</v>
          </cell>
          <cell r="R1375" t="str">
            <v>OP</v>
          </cell>
          <cell r="T1375" t="str">
            <v>N</v>
          </cell>
        </row>
        <row r="1376">
          <cell r="A1376" t="str">
            <v>IA</v>
          </cell>
          <cell r="B1376" t="str">
            <v>Story</v>
          </cell>
          <cell r="C1376">
            <v>554</v>
          </cell>
          <cell r="D1376" t="str">
            <v>Ames City of</v>
          </cell>
          <cell r="E1376">
            <v>6463</v>
          </cell>
          <cell r="F1376" t="str">
            <v>Ames GT</v>
          </cell>
          <cell r="G1376">
            <v>22</v>
          </cell>
          <cell r="H1376" t="str">
            <v>GT2</v>
          </cell>
          <cell r="I1376">
            <v>40</v>
          </cell>
          <cell r="J1376">
            <v>27</v>
          </cell>
          <cell r="K1376">
            <v>33</v>
          </cell>
          <cell r="M1376" t="str">
            <v>GT</v>
          </cell>
          <cell r="N1376" t="str">
            <v>DFO</v>
          </cell>
          <cell r="P1376">
            <v>6</v>
          </cell>
          <cell r="Q1376">
            <v>2005</v>
          </cell>
          <cell r="R1376" t="str">
            <v>OP</v>
          </cell>
          <cell r="T1376" t="str">
            <v>N</v>
          </cell>
        </row>
        <row r="1377">
          <cell r="A1377" t="str">
            <v>IA</v>
          </cell>
          <cell r="B1377" t="str">
            <v>Warren</v>
          </cell>
          <cell r="C1377">
            <v>9275</v>
          </cell>
          <cell r="D1377" t="str">
            <v>Indianola Municipal Utilities</v>
          </cell>
          <cell r="E1377">
            <v>1150</v>
          </cell>
          <cell r="F1377" t="str">
            <v>Indianola</v>
          </cell>
          <cell r="G1377">
            <v>22</v>
          </cell>
          <cell r="H1377" t="str">
            <v>7</v>
          </cell>
          <cell r="I1377">
            <v>20.6</v>
          </cell>
          <cell r="J1377">
            <v>19.399999999999999</v>
          </cell>
          <cell r="K1377">
            <v>23</v>
          </cell>
          <cell r="M1377" t="str">
            <v>GT</v>
          </cell>
          <cell r="N1377" t="str">
            <v>DFO</v>
          </cell>
          <cell r="P1377">
            <v>88</v>
          </cell>
          <cell r="Q1377">
            <v>1977</v>
          </cell>
          <cell r="R1377" t="str">
            <v>OP</v>
          </cell>
          <cell r="T1377" t="str">
            <v>N</v>
          </cell>
        </row>
        <row r="1378">
          <cell r="A1378" t="str">
            <v>IA</v>
          </cell>
          <cell r="B1378" t="str">
            <v>Warren</v>
          </cell>
          <cell r="C1378">
            <v>9275</v>
          </cell>
          <cell r="D1378" t="str">
            <v>Indianola Municipal Utilities</v>
          </cell>
          <cell r="E1378">
            <v>1150</v>
          </cell>
          <cell r="F1378" t="str">
            <v>Indianola</v>
          </cell>
          <cell r="G1378">
            <v>22</v>
          </cell>
          <cell r="H1378" t="str">
            <v>8</v>
          </cell>
          <cell r="I1378">
            <v>20.3</v>
          </cell>
          <cell r="J1378">
            <v>22.8</v>
          </cell>
          <cell r="K1378">
            <v>24</v>
          </cell>
          <cell r="M1378" t="str">
            <v>GT</v>
          </cell>
          <cell r="N1378" t="str">
            <v>DFO</v>
          </cell>
          <cell r="P1378">
            <v>1</v>
          </cell>
          <cell r="Q1378">
            <v>2000</v>
          </cell>
          <cell r="R1378" t="str">
            <v>OP</v>
          </cell>
          <cell r="T1378" t="str">
            <v>N</v>
          </cell>
        </row>
        <row r="1379">
          <cell r="A1379" t="str">
            <v>IA</v>
          </cell>
          <cell r="B1379" t="str">
            <v>Marshall</v>
          </cell>
          <cell r="C1379">
            <v>9417</v>
          </cell>
          <cell r="D1379" t="str">
            <v>Interstate Power and Light Co</v>
          </cell>
          <cell r="E1379">
            <v>1068</v>
          </cell>
          <cell r="F1379" t="str">
            <v>Marshalltown</v>
          </cell>
          <cell r="G1379">
            <v>22</v>
          </cell>
          <cell r="H1379" t="str">
            <v>1</v>
          </cell>
          <cell r="I1379">
            <v>67.400000000000006</v>
          </cell>
          <cell r="J1379">
            <v>55.3</v>
          </cell>
          <cell r="K1379">
            <v>63.6</v>
          </cell>
          <cell r="M1379" t="str">
            <v>GT</v>
          </cell>
          <cell r="N1379" t="str">
            <v>DFO</v>
          </cell>
          <cell r="P1379">
            <v>6</v>
          </cell>
          <cell r="Q1379">
            <v>1978</v>
          </cell>
          <cell r="R1379" t="str">
            <v>OP</v>
          </cell>
          <cell r="S1379">
            <v>0</v>
          </cell>
          <cell r="T1379" t="str">
            <v>N</v>
          </cell>
        </row>
        <row r="1380">
          <cell r="A1380" t="str">
            <v>IA</v>
          </cell>
          <cell r="B1380" t="str">
            <v>Marshall</v>
          </cell>
          <cell r="C1380">
            <v>9417</v>
          </cell>
          <cell r="D1380" t="str">
            <v>Interstate Power and Light Co</v>
          </cell>
          <cell r="E1380">
            <v>1068</v>
          </cell>
          <cell r="F1380" t="str">
            <v>Marshalltown</v>
          </cell>
          <cell r="G1380">
            <v>22</v>
          </cell>
          <cell r="H1380" t="str">
            <v>2</v>
          </cell>
          <cell r="I1380">
            <v>67.400000000000006</v>
          </cell>
          <cell r="J1380">
            <v>53.8</v>
          </cell>
          <cell r="K1380">
            <v>62.4</v>
          </cell>
          <cell r="M1380" t="str">
            <v>GT</v>
          </cell>
          <cell r="N1380" t="str">
            <v>DFO</v>
          </cell>
          <cell r="P1380">
            <v>6</v>
          </cell>
          <cell r="Q1380">
            <v>1978</v>
          </cell>
          <cell r="R1380" t="str">
            <v>OP</v>
          </cell>
          <cell r="S1380">
            <v>0</v>
          </cell>
          <cell r="T1380" t="str">
            <v>N</v>
          </cell>
        </row>
        <row r="1381">
          <cell r="A1381" t="str">
            <v>IA</v>
          </cell>
          <cell r="B1381" t="str">
            <v>Marshall</v>
          </cell>
          <cell r="C1381">
            <v>9417</v>
          </cell>
          <cell r="D1381" t="str">
            <v>Interstate Power and Light Co</v>
          </cell>
          <cell r="E1381">
            <v>1068</v>
          </cell>
          <cell r="F1381" t="str">
            <v>Marshalltown</v>
          </cell>
          <cell r="G1381">
            <v>22</v>
          </cell>
          <cell r="H1381" t="str">
            <v>3</v>
          </cell>
          <cell r="I1381">
            <v>67.400000000000006</v>
          </cell>
          <cell r="J1381">
            <v>56.7</v>
          </cell>
          <cell r="K1381">
            <v>64.7</v>
          </cell>
          <cell r="M1381" t="str">
            <v>GT</v>
          </cell>
          <cell r="N1381" t="str">
            <v>DFO</v>
          </cell>
          <cell r="P1381">
            <v>7</v>
          </cell>
          <cell r="Q1381">
            <v>1978</v>
          </cell>
          <cell r="R1381" t="str">
            <v>OP</v>
          </cell>
          <cell r="S1381">
            <v>0</v>
          </cell>
          <cell r="T1381" t="str">
            <v>N</v>
          </cell>
        </row>
        <row r="1382">
          <cell r="A1382" t="str">
            <v>IA</v>
          </cell>
          <cell r="B1382" t="str">
            <v>Appanoose</v>
          </cell>
          <cell r="C1382">
            <v>9417</v>
          </cell>
          <cell r="D1382" t="str">
            <v>Interstate Power and Light Co</v>
          </cell>
          <cell r="E1382">
            <v>1105</v>
          </cell>
          <cell r="F1382" t="str">
            <v>Centerville</v>
          </cell>
          <cell r="G1382">
            <v>22</v>
          </cell>
          <cell r="H1382" t="str">
            <v>GT1</v>
          </cell>
          <cell r="I1382">
            <v>23.8</v>
          </cell>
          <cell r="J1382">
            <v>23.9</v>
          </cell>
          <cell r="K1382">
            <v>28.4</v>
          </cell>
          <cell r="M1382" t="str">
            <v>GT</v>
          </cell>
          <cell r="N1382" t="str">
            <v>DFO</v>
          </cell>
          <cell r="P1382">
            <v>8</v>
          </cell>
          <cell r="Q1382">
            <v>1990</v>
          </cell>
          <cell r="R1382" t="str">
            <v>OP</v>
          </cell>
          <cell r="T1382" t="str">
            <v>N</v>
          </cell>
        </row>
        <row r="1383">
          <cell r="A1383" t="str">
            <v>IA</v>
          </cell>
          <cell r="B1383" t="str">
            <v>Appanoose</v>
          </cell>
          <cell r="C1383">
            <v>9417</v>
          </cell>
          <cell r="D1383" t="str">
            <v>Interstate Power and Light Co</v>
          </cell>
          <cell r="E1383">
            <v>1105</v>
          </cell>
          <cell r="F1383" t="str">
            <v>Centerville</v>
          </cell>
          <cell r="G1383">
            <v>22</v>
          </cell>
          <cell r="H1383" t="str">
            <v>GT2</v>
          </cell>
          <cell r="I1383">
            <v>23.8</v>
          </cell>
          <cell r="J1383">
            <v>25.8</v>
          </cell>
          <cell r="K1383">
            <v>30.4</v>
          </cell>
          <cell r="M1383" t="str">
            <v>GT</v>
          </cell>
          <cell r="N1383" t="str">
            <v>DFO</v>
          </cell>
          <cell r="P1383">
            <v>9</v>
          </cell>
          <cell r="Q1383">
            <v>1990</v>
          </cell>
          <cell r="R1383" t="str">
            <v>OP</v>
          </cell>
          <cell r="T1383" t="str">
            <v>N</v>
          </cell>
        </row>
        <row r="1384">
          <cell r="A1384" t="str">
            <v>IA</v>
          </cell>
          <cell r="B1384" t="str">
            <v>Cerro Gordo</v>
          </cell>
          <cell r="C1384">
            <v>9417</v>
          </cell>
          <cell r="D1384" t="str">
            <v>Interstate Power and Light Co</v>
          </cell>
          <cell r="E1384">
            <v>7155</v>
          </cell>
          <cell r="F1384" t="str">
            <v>Lime Creek</v>
          </cell>
          <cell r="G1384">
            <v>22</v>
          </cell>
          <cell r="H1384" t="str">
            <v>1</v>
          </cell>
          <cell r="I1384">
            <v>41.4</v>
          </cell>
          <cell r="J1384">
            <v>35.700000000000003</v>
          </cell>
          <cell r="K1384">
            <v>41.6</v>
          </cell>
          <cell r="M1384" t="str">
            <v>GT</v>
          </cell>
          <cell r="N1384" t="str">
            <v>DFO</v>
          </cell>
          <cell r="P1384">
            <v>5</v>
          </cell>
          <cell r="Q1384">
            <v>1991</v>
          </cell>
          <cell r="R1384" t="str">
            <v>OP</v>
          </cell>
          <cell r="S1384">
            <v>0</v>
          </cell>
          <cell r="T1384" t="str">
            <v>N</v>
          </cell>
        </row>
        <row r="1385">
          <cell r="A1385" t="str">
            <v>IA</v>
          </cell>
          <cell r="B1385" t="str">
            <v>Cerro Gordo</v>
          </cell>
          <cell r="C1385">
            <v>9417</v>
          </cell>
          <cell r="D1385" t="str">
            <v>Interstate Power and Light Co</v>
          </cell>
          <cell r="E1385">
            <v>7155</v>
          </cell>
          <cell r="F1385" t="str">
            <v>Lime Creek</v>
          </cell>
          <cell r="G1385">
            <v>22</v>
          </cell>
          <cell r="H1385" t="str">
            <v>2</v>
          </cell>
          <cell r="I1385">
            <v>41.4</v>
          </cell>
          <cell r="J1385">
            <v>36.299999999999997</v>
          </cell>
          <cell r="K1385">
            <v>42.7</v>
          </cell>
          <cell r="M1385" t="str">
            <v>GT</v>
          </cell>
          <cell r="N1385" t="str">
            <v>DFO</v>
          </cell>
          <cell r="P1385">
            <v>5</v>
          </cell>
          <cell r="Q1385">
            <v>1991</v>
          </cell>
          <cell r="R1385" t="str">
            <v>OP</v>
          </cell>
          <cell r="S1385">
            <v>0</v>
          </cell>
          <cell r="T1385" t="str">
            <v>N</v>
          </cell>
        </row>
        <row r="1386">
          <cell r="A1386" t="str">
            <v>IA</v>
          </cell>
          <cell r="B1386" t="str">
            <v>Hamilton</v>
          </cell>
          <cell r="C1386">
            <v>20259</v>
          </cell>
          <cell r="D1386" t="str">
            <v>Webster City City of</v>
          </cell>
          <cell r="E1386">
            <v>1198</v>
          </cell>
          <cell r="F1386" t="str">
            <v>Webster City</v>
          </cell>
          <cell r="G1386">
            <v>22</v>
          </cell>
          <cell r="H1386" t="str">
            <v>6</v>
          </cell>
          <cell r="I1386">
            <v>25.5</v>
          </cell>
          <cell r="J1386">
            <v>20.7</v>
          </cell>
          <cell r="K1386">
            <v>25.5</v>
          </cell>
          <cell r="M1386" t="str">
            <v>GT</v>
          </cell>
          <cell r="N1386" t="str">
            <v>DFO</v>
          </cell>
          <cell r="P1386">
            <v>4</v>
          </cell>
          <cell r="Q1386">
            <v>1972</v>
          </cell>
          <cell r="R1386" t="str">
            <v>SB</v>
          </cell>
          <cell r="T1386" t="str">
            <v>N</v>
          </cell>
        </row>
        <row r="1387">
          <cell r="A1387" t="str">
            <v>IA</v>
          </cell>
          <cell r="B1387" t="str">
            <v>Muscatine</v>
          </cell>
          <cell r="C1387">
            <v>20380</v>
          </cell>
          <cell r="D1387" t="str">
            <v>West Liberty City of</v>
          </cell>
          <cell r="E1387">
            <v>1200</v>
          </cell>
          <cell r="F1387" t="str">
            <v>West Liberty</v>
          </cell>
          <cell r="G1387">
            <v>22</v>
          </cell>
          <cell r="H1387" t="str">
            <v>5</v>
          </cell>
          <cell r="I1387">
            <v>5.5</v>
          </cell>
          <cell r="J1387">
            <v>5</v>
          </cell>
          <cell r="K1387">
            <v>5.5</v>
          </cell>
          <cell r="M1387" t="str">
            <v>GT</v>
          </cell>
          <cell r="N1387" t="str">
            <v>DFO</v>
          </cell>
          <cell r="O1387" t="str">
            <v>NG</v>
          </cell>
          <cell r="P1387">
            <v>5</v>
          </cell>
          <cell r="Q1387">
            <v>2004</v>
          </cell>
          <cell r="R1387" t="str">
            <v>BU</v>
          </cell>
          <cell r="T1387" t="str">
            <v>N</v>
          </cell>
        </row>
        <row r="1388">
          <cell r="A1388" t="str">
            <v>IA</v>
          </cell>
          <cell r="B1388" t="str">
            <v>Muscatine</v>
          </cell>
          <cell r="C1388">
            <v>20380</v>
          </cell>
          <cell r="D1388" t="str">
            <v>West Liberty City of</v>
          </cell>
          <cell r="E1388">
            <v>1200</v>
          </cell>
          <cell r="F1388" t="str">
            <v>West Liberty</v>
          </cell>
          <cell r="G1388">
            <v>22</v>
          </cell>
          <cell r="H1388" t="str">
            <v>6</v>
          </cell>
          <cell r="I1388">
            <v>5.5</v>
          </cell>
          <cell r="J1388">
            <v>5</v>
          </cell>
          <cell r="K1388">
            <v>5.5</v>
          </cell>
          <cell r="M1388" t="str">
            <v>GT</v>
          </cell>
          <cell r="N1388" t="str">
            <v>DFO</v>
          </cell>
          <cell r="O1388" t="str">
            <v>NG</v>
          </cell>
          <cell r="P1388">
            <v>5</v>
          </cell>
          <cell r="Q1388">
            <v>2004</v>
          </cell>
          <cell r="R1388" t="str">
            <v>BU</v>
          </cell>
          <cell r="T1388" t="str">
            <v>N</v>
          </cell>
        </row>
        <row r="1389">
          <cell r="A1389" t="str">
            <v>IL</v>
          </cell>
          <cell r="B1389" t="str">
            <v>Vermilion</v>
          </cell>
          <cell r="C1389">
            <v>5517</v>
          </cell>
          <cell r="D1389" t="str">
            <v>Dynegy Midwest Generation Inc</v>
          </cell>
          <cell r="E1389">
            <v>897</v>
          </cell>
          <cell r="F1389" t="str">
            <v>Vermilion</v>
          </cell>
          <cell r="G1389">
            <v>22</v>
          </cell>
          <cell r="H1389" t="str">
            <v>3</v>
          </cell>
          <cell r="I1389">
            <v>15</v>
          </cell>
          <cell r="J1389">
            <v>10</v>
          </cell>
          <cell r="K1389">
            <v>12</v>
          </cell>
          <cell r="M1389" t="str">
            <v>GT</v>
          </cell>
          <cell r="N1389" t="str">
            <v>DFO</v>
          </cell>
          <cell r="O1389" t="str">
            <v>NG</v>
          </cell>
          <cell r="P1389">
            <v>8</v>
          </cell>
          <cell r="Q1389">
            <v>1967</v>
          </cell>
          <cell r="R1389" t="str">
            <v>SB</v>
          </cell>
          <cell r="T1389" t="str">
            <v>Y</v>
          </cell>
        </row>
        <row r="1390">
          <cell r="A1390" t="str">
            <v>IL</v>
          </cell>
          <cell r="B1390" t="str">
            <v>Whiteside</v>
          </cell>
          <cell r="C1390">
            <v>16198</v>
          </cell>
          <cell r="D1390" t="str">
            <v>Rock Falls City of</v>
          </cell>
          <cell r="E1390">
            <v>7854</v>
          </cell>
          <cell r="F1390" t="str">
            <v>Avenue A Generator Sets</v>
          </cell>
          <cell r="G1390">
            <v>22</v>
          </cell>
          <cell r="H1390" t="str">
            <v>1</v>
          </cell>
          <cell r="I1390">
            <v>1.8</v>
          </cell>
          <cell r="J1390">
            <v>1.8</v>
          </cell>
          <cell r="K1390">
            <v>1.8</v>
          </cell>
          <cell r="M1390" t="str">
            <v>GT</v>
          </cell>
          <cell r="N1390" t="str">
            <v>DFO</v>
          </cell>
          <cell r="P1390">
            <v>9</v>
          </cell>
          <cell r="Q1390">
            <v>2000</v>
          </cell>
          <cell r="R1390" t="str">
            <v>SB</v>
          </cell>
          <cell r="T1390" t="str">
            <v>N</v>
          </cell>
        </row>
        <row r="1391">
          <cell r="A1391" t="str">
            <v>IL</v>
          </cell>
          <cell r="B1391" t="str">
            <v>Whiteside</v>
          </cell>
          <cell r="C1391">
            <v>16198</v>
          </cell>
          <cell r="D1391" t="str">
            <v>Rock Falls City of</v>
          </cell>
          <cell r="E1391">
            <v>7854</v>
          </cell>
          <cell r="F1391" t="str">
            <v>Avenue A Generator Sets</v>
          </cell>
          <cell r="G1391">
            <v>22</v>
          </cell>
          <cell r="H1391" t="str">
            <v>2</v>
          </cell>
          <cell r="I1391">
            <v>1.8</v>
          </cell>
          <cell r="J1391">
            <v>1.8</v>
          </cell>
          <cell r="K1391">
            <v>1.8</v>
          </cell>
          <cell r="M1391" t="str">
            <v>GT</v>
          </cell>
          <cell r="N1391" t="str">
            <v>DFO</v>
          </cell>
          <cell r="P1391">
            <v>9</v>
          </cell>
          <cell r="Q1391">
            <v>2000</v>
          </cell>
          <cell r="R1391" t="str">
            <v>SB</v>
          </cell>
          <cell r="T1391" t="str">
            <v>N</v>
          </cell>
        </row>
        <row r="1392">
          <cell r="A1392" t="str">
            <v>IL</v>
          </cell>
          <cell r="B1392" t="str">
            <v>Whiteside</v>
          </cell>
          <cell r="C1392">
            <v>16198</v>
          </cell>
          <cell r="D1392" t="str">
            <v>Rock Falls City of</v>
          </cell>
          <cell r="E1392">
            <v>7934</v>
          </cell>
          <cell r="F1392" t="str">
            <v>Industrial Park</v>
          </cell>
          <cell r="G1392">
            <v>22</v>
          </cell>
          <cell r="H1392" t="str">
            <v>3</v>
          </cell>
          <cell r="I1392">
            <v>1.8</v>
          </cell>
          <cell r="J1392">
            <v>1.5</v>
          </cell>
          <cell r="K1392">
            <v>1.7</v>
          </cell>
          <cell r="M1392" t="str">
            <v>GT</v>
          </cell>
          <cell r="N1392" t="str">
            <v>DFO</v>
          </cell>
          <cell r="P1392">
            <v>7</v>
          </cell>
          <cell r="Q1392">
            <v>2001</v>
          </cell>
          <cell r="R1392" t="str">
            <v>OP</v>
          </cell>
          <cell r="T1392" t="str">
            <v>N</v>
          </cell>
        </row>
        <row r="1393">
          <cell r="A1393" t="str">
            <v>IL</v>
          </cell>
          <cell r="B1393" t="str">
            <v>Whiteside</v>
          </cell>
          <cell r="C1393">
            <v>16198</v>
          </cell>
          <cell r="D1393" t="str">
            <v>Rock Falls City of</v>
          </cell>
          <cell r="E1393">
            <v>7934</v>
          </cell>
          <cell r="F1393" t="str">
            <v>Industrial Park</v>
          </cell>
          <cell r="G1393">
            <v>22</v>
          </cell>
          <cell r="H1393" t="str">
            <v>4</v>
          </cell>
          <cell r="I1393">
            <v>1.8</v>
          </cell>
          <cell r="J1393">
            <v>1.5</v>
          </cell>
          <cell r="K1393">
            <v>1.7</v>
          </cell>
          <cell r="M1393" t="str">
            <v>GT</v>
          </cell>
          <cell r="N1393" t="str">
            <v>DFO</v>
          </cell>
          <cell r="P1393">
            <v>7</v>
          </cell>
          <cell r="Q1393">
            <v>2001</v>
          </cell>
          <cell r="R1393" t="str">
            <v>OP</v>
          </cell>
          <cell r="T1393" t="str">
            <v>N</v>
          </cell>
        </row>
        <row r="1394">
          <cell r="A1394" t="str">
            <v>IL</v>
          </cell>
          <cell r="B1394" t="str">
            <v>Whiteside</v>
          </cell>
          <cell r="C1394">
            <v>16198</v>
          </cell>
          <cell r="D1394" t="str">
            <v>Rock Falls City of</v>
          </cell>
          <cell r="E1394">
            <v>7934</v>
          </cell>
          <cell r="F1394" t="str">
            <v>Industrial Park</v>
          </cell>
          <cell r="G1394">
            <v>22</v>
          </cell>
          <cell r="H1394" t="str">
            <v>5</v>
          </cell>
          <cell r="I1394">
            <v>1.8</v>
          </cell>
          <cell r="J1394">
            <v>1.5</v>
          </cell>
          <cell r="K1394">
            <v>1.7</v>
          </cell>
          <cell r="M1394" t="str">
            <v>GT</v>
          </cell>
          <cell r="N1394" t="str">
            <v>DFO</v>
          </cell>
          <cell r="P1394">
            <v>7</v>
          </cell>
          <cell r="Q1394">
            <v>2001</v>
          </cell>
          <cell r="R1394" t="str">
            <v>OP</v>
          </cell>
          <cell r="T1394" t="str">
            <v>N</v>
          </cell>
        </row>
        <row r="1395">
          <cell r="A1395" t="str">
            <v>IL</v>
          </cell>
          <cell r="B1395" t="str">
            <v>Whiteside</v>
          </cell>
          <cell r="C1395">
            <v>16198</v>
          </cell>
          <cell r="D1395" t="str">
            <v>Rock Falls City of</v>
          </cell>
          <cell r="E1395">
            <v>7934</v>
          </cell>
          <cell r="F1395" t="str">
            <v>Industrial Park</v>
          </cell>
          <cell r="G1395">
            <v>22</v>
          </cell>
          <cell r="H1395" t="str">
            <v>6</v>
          </cell>
          <cell r="I1395">
            <v>1.8</v>
          </cell>
          <cell r="J1395">
            <v>1.5</v>
          </cell>
          <cell r="K1395">
            <v>1.7</v>
          </cell>
          <cell r="M1395" t="str">
            <v>GT</v>
          </cell>
          <cell r="N1395" t="str">
            <v>DFO</v>
          </cell>
          <cell r="P1395">
            <v>6</v>
          </cell>
          <cell r="Q1395">
            <v>2002</v>
          </cell>
          <cell r="R1395" t="str">
            <v>OP</v>
          </cell>
          <cell r="T1395" t="str">
            <v>N</v>
          </cell>
        </row>
        <row r="1396">
          <cell r="A1396" t="str">
            <v>IL</v>
          </cell>
          <cell r="B1396" t="str">
            <v>Whiteside</v>
          </cell>
          <cell r="C1396">
            <v>16198</v>
          </cell>
          <cell r="D1396" t="str">
            <v>Rock Falls City of</v>
          </cell>
          <cell r="E1396">
            <v>7934</v>
          </cell>
          <cell r="F1396" t="str">
            <v>Industrial Park</v>
          </cell>
          <cell r="G1396">
            <v>22</v>
          </cell>
          <cell r="H1396" t="str">
            <v>7</v>
          </cell>
          <cell r="I1396">
            <v>1.8</v>
          </cell>
          <cell r="J1396">
            <v>1.5</v>
          </cell>
          <cell r="K1396">
            <v>1.7</v>
          </cell>
          <cell r="M1396" t="str">
            <v>GT</v>
          </cell>
          <cell r="N1396" t="str">
            <v>DFO</v>
          </cell>
          <cell r="P1396">
            <v>6</v>
          </cell>
          <cell r="Q1396">
            <v>2002</v>
          </cell>
          <cell r="R1396" t="str">
            <v>OP</v>
          </cell>
          <cell r="T1396" t="str">
            <v>N</v>
          </cell>
        </row>
        <row r="1397">
          <cell r="A1397" t="str">
            <v>IL</v>
          </cell>
          <cell r="B1397" t="str">
            <v>Sangamon</v>
          </cell>
          <cell r="C1397">
            <v>17828</v>
          </cell>
          <cell r="D1397" t="str">
            <v>Springfield City of</v>
          </cell>
          <cell r="E1397">
            <v>965</v>
          </cell>
          <cell r="F1397" t="str">
            <v>Reynolds</v>
          </cell>
          <cell r="G1397">
            <v>22</v>
          </cell>
          <cell r="H1397" t="str">
            <v>1</v>
          </cell>
          <cell r="I1397">
            <v>17.5</v>
          </cell>
          <cell r="J1397">
            <v>17</v>
          </cell>
          <cell r="K1397">
            <v>19</v>
          </cell>
          <cell r="M1397" t="str">
            <v>GT</v>
          </cell>
          <cell r="N1397" t="str">
            <v>DFO</v>
          </cell>
          <cell r="P1397">
            <v>11</v>
          </cell>
          <cell r="Q1397">
            <v>1970</v>
          </cell>
          <cell r="R1397" t="str">
            <v>OP</v>
          </cell>
          <cell r="S1397">
            <v>0</v>
          </cell>
          <cell r="T1397" t="str">
            <v>N</v>
          </cell>
        </row>
        <row r="1398">
          <cell r="A1398" t="str">
            <v>IL</v>
          </cell>
          <cell r="B1398" t="str">
            <v>Sangamon</v>
          </cell>
          <cell r="C1398">
            <v>17828</v>
          </cell>
          <cell r="D1398" t="str">
            <v>Springfield City of</v>
          </cell>
          <cell r="E1398">
            <v>8016</v>
          </cell>
          <cell r="F1398" t="str">
            <v>Factory</v>
          </cell>
          <cell r="G1398">
            <v>22</v>
          </cell>
          <cell r="H1398" t="str">
            <v>1</v>
          </cell>
          <cell r="I1398">
            <v>26.6</v>
          </cell>
          <cell r="J1398">
            <v>21</v>
          </cell>
          <cell r="K1398">
            <v>24</v>
          </cell>
          <cell r="M1398" t="str">
            <v>GT</v>
          </cell>
          <cell r="N1398" t="str">
            <v>DFO</v>
          </cell>
          <cell r="P1398">
            <v>8</v>
          </cell>
          <cell r="Q1398">
            <v>1973</v>
          </cell>
          <cell r="R1398" t="str">
            <v>OP</v>
          </cell>
          <cell r="S1398">
            <v>0</v>
          </cell>
          <cell r="T1398" t="str">
            <v>N</v>
          </cell>
        </row>
        <row r="1399">
          <cell r="A1399" t="str">
            <v>IL</v>
          </cell>
          <cell r="B1399" t="str">
            <v>Madison</v>
          </cell>
          <cell r="C1399">
            <v>19436</v>
          </cell>
          <cell r="D1399" t="str">
            <v>Union Electric Co</v>
          </cell>
          <cell r="E1399">
            <v>913</v>
          </cell>
          <cell r="F1399" t="str">
            <v>Venice</v>
          </cell>
          <cell r="G1399">
            <v>22</v>
          </cell>
          <cell r="H1399" t="str">
            <v>GT1</v>
          </cell>
          <cell r="I1399">
            <v>37.5</v>
          </cell>
          <cell r="J1399">
            <v>25</v>
          </cell>
          <cell r="K1399">
            <v>31</v>
          </cell>
          <cell r="M1399" t="str">
            <v>GT</v>
          </cell>
          <cell r="N1399" t="str">
            <v>DFO</v>
          </cell>
          <cell r="P1399">
            <v>10</v>
          </cell>
          <cell r="Q1399">
            <v>1967</v>
          </cell>
          <cell r="R1399" t="str">
            <v>OP</v>
          </cell>
          <cell r="S1399">
            <v>0</v>
          </cell>
          <cell r="T1399" t="str">
            <v>N</v>
          </cell>
        </row>
        <row r="1400">
          <cell r="A1400" t="str">
            <v>IL</v>
          </cell>
          <cell r="B1400" t="str">
            <v>Pike</v>
          </cell>
          <cell r="C1400">
            <v>40307</v>
          </cell>
          <cell r="D1400" t="str">
            <v>Soyland Power Coop Inc</v>
          </cell>
          <cell r="E1400">
            <v>6238</v>
          </cell>
          <cell r="F1400" t="str">
            <v>Pearl Station</v>
          </cell>
          <cell r="G1400">
            <v>22</v>
          </cell>
          <cell r="H1400" t="str">
            <v>GT1</v>
          </cell>
          <cell r="I1400">
            <v>24</v>
          </cell>
          <cell r="J1400">
            <v>21</v>
          </cell>
          <cell r="K1400">
            <v>24</v>
          </cell>
          <cell r="M1400" t="str">
            <v>GT</v>
          </cell>
          <cell r="N1400" t="str">
            <v>DFO</v>
          </cell>
          <cell r="P1400">
            <v>6</v>
          </cell>
          <cell r="Q1400">
            <v>1973</v>
          </cell>
          <cell r="R1400" t="str">
            <v>SB</v>
          </cell>
          <cell r="S1400">
            <v>0</v>
          </cell>
          <cell r="T1400" t="str">
            <v>N</v>
          </cell>
        </row>
        <row r="1401">
          <cell r="A1401" t="str">
            <v>IN</v>
          </cell>
          <cell r="B1401" t="str">
            <v>Marion</v>
          </cell>
          <cell r="C1401">
            <v>9273</v>
          </cell>
          <cell r="D1401" t="str">
            <v>Indianapolis Power &amp; Light Co</v>
          </cell>
          <cell r="E1401">
            <v>990</v>
          </cell>
          <cell r="F1401" t="str">
            <v>Harding Street</v>
          </cell>
          <cell r="G1401">
            <v>22</v>
          </cell>
          <cell r="H1401" t="str">
            <v>GT1</v>
          </cell>
          <cell r="I1401">
            <v>21.4</v>
          </cell>
          <cell r="J1401">
            <v>20</v>
          </cell>
          <cell r="K1401">
            <v>25</v>
          </cell>
          <cell r="M1401" t="str">
            <v>GT</v>
          </cell>
          <cell r="N1401" t="str">
            <v>DFO</v>
          </cell>
          <cell r="P1401">
            <v>5</v>
          </cell>
          <cell r="Q1401">
            <v>1973</v>
          </cell>
          <cell r="R1401" t="str">
            <v>OP</v>
          </cell>
          <cell r="S1401">
            <v>0</v>
          </cell>
          <cell r="T1401" t="str">
            <v>N</v>
          </cell>
        </row>
        <row r="1402">
          <cell r="A1402" t="str">
            <v>IN</v>
          </cell>
          <cell r="B1402" t="str">
            <v>Marion</v>
          </cell>
          <cell r="C1402">
            <v>9273</v>
          </cell>
          <cell r="D1402" t="str">
            <v>Indianapolis Power &amp; Light Co</v>
          </cell>
          <cell r="E1402">
            <v>990</v>
          </cell>
          <cell r="F1402" t="str">
            <v>Harding Street</v>
          </cell>
          <cell r="G1402">
            <v>22</v>
          </cell>
          <cell r="H1402" t="str">
            <v>GT2</v>
          </cell>
          <cell r="I1402">
            <v>21.4</v>
          </cell>
          <cell r="J1402">
            <v>20</v>
          </cell>
          <cell r="K1402">
            <v>25</v>
          </cell>
          <cell r="M1402" t="str">
            <v>GT</v>
          </cell>
          <cell r="N1402" t="str">
            <v>DFO</v>
          </cell>
          <cell r="P1402">
            <v>5</v>
          </cell>
          <cell r="Q1402">
            <v>1973</v>
          </cell>
          <cell r="R1402" t="str">
            <v>OP</v>
          </cell>
          <cell r="S1402">
            <v>0</v>
          </cell>
          <cell r="T1402" t="str">
            <v>N</v>
          </cell>
        </row>
        <row r="1403">
          <cell r="A1403" t="str">
            <v>IN</v>
          </cell>
          <cell r="B1403" t="str">
            <v>Marion</v>
          </cell>
          <cell r="C1403">
            <v>9273</v>
          </cell>
          <cell r="D1403" t="str">
            <v>Indianapolis Power &amp; Light Co</v>
          </cell>
          <cell r="E1403">
            <v>990</v>
          </cell>
          <cell r="F1403" t="str">
            <v>Harding Street</v>
          </cell>
          <cell r="G1403">
            <v>22</v>
          </cell>
          <cell r="H1403" t="str">
            <v>GT3</v>
          </cell>
          <cell r="I1403">
            <v>21.4</v>
          </cell>
          <cell r="J1403">
            <v>20</v>
          </cell>
          <cell r="K1403">
            <v>25</v>
          </cell>
          <cell r="M1403" t="str">
            <v>GT</v>
          </cell>
          <cell r="N1403" t="str">
            <v>DFO</v>
          </cell>
          <cell r="P1403">
            <v>5</v>
          </cell>
          <cell r="Q1403">
            <v>1973</v>
          </cell>
          <cell r="R1403" t="str">
            <v>OP</v>
          </cell>
          <cell r="S1403">
            <v>0</v>
          </cell>
          <cell r="T1403" t="str">
            <v>N</v>
          </cell>
        </row>
        <row r="1404">
          <cell r="A1404" t="str">
            <v>IN</v>
          </cell>
          <cell r="B1404" t="str">
            <v>Fayette</v>
          </cell>
          <cell r="C1404">
            <v>15470</v>
          </cell>
          <cell r="D1404" t="str">
            <v>PSI Energy Inc</v>
          </cell>
          <cell r="E1404">
            <v>1002</v>
          </cell>
          <cell r="F1404" t="str">
            <v>Connersville</v>
          </cell>
          <cell r="G1404">
            <v>22</v>
          </cell>
          <cell r="H1404" t="str">
            <v>1</v>
          </cell>
          <cell r="I1404">
            <v>41.8</v>
          </cell>
          <cell r="J1404">
            <v>43</v>
          </cell>
          <cell r="K1404">
            <v>49</v>
          </cell>
          <cell r="M1404" t="str">
            <v>GT</v>
          </cell>
          <cell r="N1404" t="str">
            <v>DFO</v>
          </cell>
          <cell r="P1404">
            <v>5</v>
          </cell>
          <cell r="Q1404">
            <v>1972</v>
          </cell>
          <cell r="R1404" t="str">
            <v>OP</v>
          </cell>
          <cell r="S1404">
            <v>0</v>
          </cell>
          <cell r="T1404" t="str">
            <v>N</v>
          </cell>
        </row>
        <row r="1405">
          <cell r="A1405" t="str">
            <v>IN</v>
          </cell>
          <cell r="B1405" t="str">
            <v>Fayette</v>
          </cell>
          <cell r="C1405">
            <v>15470</v>
          </cell>
          <cell r="D1405" t="str">
            <v>PSI Energy Inc</v>
          </cell>
          <cell r="E1405">
            <v>1002</v>
          </cell>
          <cell r="F1405" t="str">
            <v>Connersville</v>
          </cell>
          <cell r="G1405">
            <v>22</v>
          </cell>
          <cell r="H1405" t="str">
            <v>2</v>
          </cell>
          <cell r="I1405">
            <v>41.8</v>
          </cell>
          <cell r="J1405">
            <v>43</v>
          </cell>
          <cell r="K1405">
            <v>49</v>
          </cell>
          <cell r="M1405" t="str">
            <v>GT</v>
          </cell>
          <cell r="N1405" t="str">
            <v>DFO</v>
          </cell>
          <cell r="P1405">
            <v>5</v>
          </cell>
          <cell r="Q1405">
            <v>1972</v>
          </cell>
          <cell r="R1405" t="str">
            <v>OP</v>
          </cell>
          <cell r="S1405">
            <v>0</v>
          </cell>
          <cell r="T1405" t="str">
            <v>N</v>
          </cell>
        </row>
        <row r="1406">
          <cell r="A1406" t="str">
            <v>IN</v>
          </cell>
          <cell r="B1406" t="str">
            <v>Wabash</v>
          </cell>
          <cell r="C1406">
            <v>15470</v>
          </cell>
          <cell r="D1406" t="str">
            <v>PSI Energy Inc</v>
          </cell>
          <cell r="E1406">
            <v>1006</v>
          </cell>
          <cell r="F1406" t="str">
            <v>Miami Wabash</v>
          </cell>
          <cell r="G1406">
            <v>22</v>
          </cell>
          <cell r="H1406" t="str">
            <v>1</v>
          </cell>
          <cell r="I1406">
            <v>18</v>
          </cell>
          <cell r="J1406">
            <v>16</v>
          </cell>
          <cell r="K1406">
            <v>17</v>
          </cell>
          <cell r="M1406" t="str">
            <v>GT</v>
          </cell>
          <cell r="N1406" t="str">
            <v>DFO</v>
          </cell>
          <cell r="P1406">
            <v>6</v>
          </cell>
          <cell r="Q1406">
            <v>1968</v>
          </cell>
          <cell r="R1406" t="str">
            <v>OP</v>
          </cell>
          <cell r="S1406">
            <v>0</v>
          </cell>
          <cell r="T1406" t="str">
            <v>N</v>
          </cell>
        </row>
        <row r="1407">
          <cell r="A1407" t="str">
            <v>IN</v>
          </cell>
          <cell r="B1407" t="str">
            <v>Wabash</v>
          </cell>
          <cell r="C1407">
            <v>15470</v>
          </cell>
          <cell r="D1407" t="str">
            <v>PSI Energy Inc</v>
          </cell>
          <cell r="E1407">
            <v>1006</v>
          </cell>
          <cell r="F1407" t="str">
            <v>Miami Wabash</v>
          </cell>
          <cell r="G1407">
            <v>22</v>
          </cell>
          <cell r="H1407" t="str">
            <v>2</v>
          </cell>
          <cell r="I1407">
            <v>18</v>
          </cell>
          <cell r="J1407">
            <v>16</v>
          </cell>
          <cell r="K1407">
            <v>17</v>
          </cell>
          <cell r="M1407" t="str">
            <v>GT</v>
          </cell>
          <cell r="N1407" t="str">
            <v>DFO</v>
          </cell>
          <cell r="P1407">
            <v>6</v>
          </cell>
          <cell r="Q1407">
            <v>1968</v>
          </cell>
          <cell r="R1407" t="str">
            <v>OP</v>
          </cell>
          <cell r="S1407">
            <v>0</v>
          </cell>
          <cell r="T1407" t="str">
            <v>N</v>
          </cell>
        </row>
        <row r="1408">
          <cell r="A1408" t="str">
            <v>IN</v>
          </cell>
          <cell r="B1408" t="str">
            <v>Wabash</v>
          </cell>
          <cell r="C1408">
            <v>15470</v>
          </cell>
          <cell r="D1408" t="str">
            <v>PSI Energy Inc</v>
          </cell>
          <cell r="E1408">
            <v>1006</v>
          </cell>
          <cell r="F1408" t="str">
            <v>Miami Wabash</v>
          </cell>
          <cell r="G1408">
            <v>22</v>
          </cell>
          <cell r="H1408" t="str">
            <v>3</v>
          </cell>
          <cell r="I1408">
            <v>18</v>
          </cell>
          <cell r="J1408">
            <v>16</v>
          </cell>
          <cell r="K1408">
            <v>17</v>
          </cell>
          <cell r="M1408" t="str">
            <v>GT</v>
          </cell>
          <cell r="N1408" t="str">
            <v>DFO</v>
          </cell>
          <cell r="P1408">
            <v>6</v>
          </cell>
          <cell r="Q1408">
            <v>1968</v>
          </cell>
          <cell r="R1408" t="str">
            <v>OP</v>
          </cell>
          <cell r="S1408">
            <v>0</v>
          </cell>
          <cell r="T1408" t="str">
            <v>N</v>
          </cell>
        </row>
        <row r="1409">
          <cell r="A1409" t="str">
            <v>IN</v>
          </cell>
          <cell r="B1409" t="str">
            <v>Wabash</v>
          </cell>
          <cell r="C1409">
            <v>15470</v>
          </cell>
          <cell r="D1409" t="str">
            <v>PSI Energy Inc</v>
          </cell>
          <cell r="E1409">
            <v>1006</v>
          </cell>
          <cell r="F1409" t="str">
            <v>Miami Wabash</v>
          </cell>
          <cell r="G1409">
            <v>22</v>
          </cell>
          <cell r="H1409" t="str">
            <v>4</v>
          </cell>
          <cell r="I1409">
            <v>18</v>
          </cell>
          <cell r="J1409">
            <v>16</v>
          </cell>
          <cell r="K1409">
            <v>17</v>
          </cell>
          <cell r="M1409" t="str">
            <v>GT</v>
          </cell>
          <cell r="N1409" t="str">
            <v>DFO</v>
          </cell>
          <cell r="P1409">
            <v>6</v>
          </cell>
          <cell r="Q1409">
            <v>1968</v>
          </cell>
          <cell r="R1409" t="str">
            <v>OP</v>
          </cell>
          <cell r="S1409">
            <v>0</v>
          </cell>
          <cell r="T1409" t="str">
            <v>N</v>
          </cell>
        </row>
        <row r="1410">
          <cell r="A1410" t="str">
            <v>IN</v>
          </cell>
          <cell r="B1410" t="str">
            <v>Wabash</v>
          </cell>
          <cell r="C1410">
            <v>15470</v>
          </cell>
          <cell r="D1410" t="str">
            <v>PSI Energy Inc</v>
          </cell>
          <cell r="E1410">
            <v>1006</v>
          </cell>
          <cell r="F1410" t="str">
            <v>Miami Wabash</v>
          </cell>
          <cell r="G1410">
            <v>22</v>
          </cell>
          <cell r="H1410" t="str">
            <v>5</v>
          </cell>
          <cell r="I1410">
            <v>16.3</v>
          </cell>
          <cell r="J1410">
            <v>16</v>
          </cell>
          <cell r="K1410">
            <v>17</v>
          </cell>
          <cell r="M1410" t="str">
            <v>GT</v>
          </cell>
          <cell r="N1410" t="str">
            <v>DFO</v>
          </cell>
          <cell r="P1410">
            <v>8</v>
          </cell>
          <cell r="Q1410">
            <v>1969</v>
          </cell>
          <cell r="R1410" t="str">
            <v>OP</v>
          </cell>
          <cell r="S1410">
            <v>0</v>
          </cell>
          <cell r="T1410" t="str">
            <v>N</v>
          </cell>
        </row>
        <row r="1411">
          <cell r="A1411" t="str">
            <v>IN</v>
          </cell>
          <cell r="B1411" t="str">
            <v>Wabash</v>
          </cell>
          <cell r="C1411">
            <v>15470</v>
          </cell>
          <cell r="D1411" t="str">
            <v>PSI Energy Inc</v>
          </cell>
          <cell r="E1411">
            <v>1006</v>
          </cell>
          <cell r="F1411" t="str">
            <v>Miami Wabash</v>
          </cell>
          <cell r="G1411">
            <v>22</v>
          </cell>
          <cell r="H1411" t="str">
            <v>6</v>
          </cell>
          <cell r="I1411">
            <v>16.3</v>
          </cell>
          <cell r="J1411">
            <v>16</v>
          </cell>
          <cell r="K1411">
            <v>17</v>
          </cell>
          <cell r="M1411" t="str">
            <v>GT</v>
          </cell>
          <cell r="N1411" t="str">
            <v>DFO</v>
          </cell>
          <cell r="P1411">
            <v>7</v>
          </cell>
          <cell r="Q1411">
            <v>1969</v>
          </cell>
          <cell r="R1411" t="str">
            <v>OP</v>
          </cell>
          <cell r="S1411">
            <v>0</v>
          </cell>
          <cell r="T1411" t="str">
            <v>N</v>
          </cell>
        </row>
        <row r="1412">
          <cell r="A1412" t="str">
            <v>KS</v>
          </cell>
          <cell r="B1412" t="str">
            <v>Wyandotte</v>
          </cell>
          <cell r="C1412">
            <v>9996</v>
          </cell>
          <cell r="D1412" t="str">
            <v>Kansas City City of</v>
          </cell>
          <cell r="E1412">
            <v>1295</v>
          </cell>
          <cell r="F1412" t="str">
            <v>Quindaro</v>
          </cell>
          <cell r="G1412">
            <v>22</v>
          </cell>
          <cell r="H1412" t="str">
            <v>GT2</v>
          </cell>
          <cell r="I1412">
            <v>65.7</v>
          </cell>
          <cell r="J1412">
            <v>56.4</v>
          </cell>
          <cell r="K1412">
            <v>56.4</v>
          </cell>
          <cell r="M1412" t="str">
            <v>GT</v>
          </cell>
          <cell r="N1412" t="str">
            <v>DFO</v>
          </cell>
          <cell r="P1412">
            <v>7</v>
          </cell>
          <cell r="Q1412">
            <v>1974</v>
          </cell>
          <cell r="R1412" t="str">
            <v>OP</v>
          </cell>
          <cell r="S1412">
            <v>0</v>
          </cell>
          <cell r="T1412" t="str">
            <v>N</v>
          </cell>
        </row>
        <row r="1413">
          <cell r="A1413" t="str">
            <v>KS</v>
          </cell>
          <cell r="B1413" t="str">
            <v>Wyandotte</v>
          </cell>
          <cell r="C1413">
            <v>9996</v>
          </cell>
          <cell r="D1413" t="str">
            <v>Kansas City City of</v>
          </cell>
          <cell r="E1413">
            <v>1295</v>
          </cell>
          <cell r="F1413" t="str">
            <v>Quindaro</v>
          </cell>
          <cell r="G1413">
            <v>22</v>
          </cell>
          <cell r="H1413" t="str">
            <v>GT3</v>
          </cell>
          <cell r="I1413">
            <v>65.7</v>
          </cell>
          <cell r="J1413">
            <v>45.8</v>
          </cell>
          <cell r="K1413">
            <v>45.8</v>
          </cell>
          <cell r="M1413" t="str">
            <v>GT</v>
          </cell>
          <cell r="N1413" t="str">
            <v>DFO</v>
          </cell>
          <cell r="P1413">
            <v>8</v>
          </cell>
          <cell r="Q1413">
            <v>1977</v>
          </cell>
          <cell r="R1413" t="str">
            <v>OP</v>
          </cell>
          <cell r="S1413">
            <v>0</v>
          </cell>
          <cell r="T1413" t="str">
            <v>N</v>
          </cell>
        </row>
        <row r="1414">
          <cell r="A1414" t="str">
            <v>KS</v>
          </cell>
          <cell r="B1414" t="str">
            <v>McPherson</v>
          </cell>
          <cell r="C1414">
            <v>12208</v>
          </cell>
          <cell r="D1414" t="str">
            <v>McPherson City of</v>
          </cell>
          <cell r="E1414">
            <v>1305</v>
          </cell>
          <cell r="F1414" t="str">
            <v>McPherson 2</v>
          </cell>
          <cell r="G1414">
            <v>22</v>
          </cell>
          <cell r="H1414" t="str">
            <v>GT2</v>
          </cell>
          <cell r="I1414">
            <v>71.2</v>
          </cell>
          <cell r="J1414">
            <v>50.9</v>
          </cell>
          <cell r="K1414">
            <v>60</v>
          </cell>
          <cell r="M1414" t="str">
            <v>GT</v>
          </cell>
          <cell r="N1414" t="str">
            <v>DFO</v>
          </cell>
          <cell r="P1414">
            <v>6</v>
          </cell>
          <cell r="Q1414">
            <v>1976</v>
          </cell>
          <cell r="R1414" t="str">
            <v>OP</v>
          </cell>
          <cell r="T1414" t="str">
            <v>N</v>
          </cell>
        </row>
        <row r="1415">
          <cell r="A1415" t="str">
            <v>KS</v>
          </cell>
          <cell r="B1415" t="str">
            <v>Reno</v>
          </cell>
          <cell r="C1415">
            <v>22500</v>
          </cell>
          <cell r="D1415" t="str">
            <v>Westar Energy</v>
          </cell>
          <cell r="E1415">
            <v>1248</v>
          </cell>
          <cell r="F1415" t="str">
            <v>Hutchinson Energy Center</v>
          </cell>
          <cell r="G1415">
            <v>22</v>
          </cell>
          <cell r="H1415" t="str">
            <v>GT4</v>
          </cell>
          <cell r="I1415">
            <v>86</v>
          </cell>
          <cell r="J1415">
            <v>77</v>
          </cell>
          <cell r="K1415">
            <v>77</v>
          </cell>
          <cell r="M1415" t="str">
            <v>GT</v>
          </cell>
          <cell r="N1415" t="str">
            <v>DFO</v>
          </cell>
          <cell r="P1415">
            <v>6</v>
          </cell>
          <cell r="Q1415">
            <v>1975</v>
          </cell>
          <cell r="R1415" t="str">
            <v>OP</v>
          </cell>
          <cell r="S1415">
            <v>0</v>
          </cell>
          <cell r="T1415" t="str">
            <v>N</v>
          </cell>
        </row>
        <row r="1416">
          <cell r="A1416" t="str">
            <v>KY</v>
          </cell>
          <cell r="B1416" t="str">
            <v>Webster</v>
          </cell>
          <cell r="C1416">
            <v>20546</v>
          </cell>
          <cell r="D1416" t="str">
            <v>Western Kentucky Energy Corp</v>
          </cell>
          <cell r="E1416">
            <v>1383</v>
          </cell>
          <cell r="F1416" t="str">
            <v>Robert A Reid</v>
          </cell>
          <cell r="G1416">
            <v>22</v>
          </cell>
          <cell r="H1416" t="str">
            <v>GEN2</v>
          </cell>
          <cell r="I1416">
            <v>98.8</v>
          </cell>
          <cell r="J1416">
            <v>65</v>
          </cell>
          <cell r="K1416">
            <v>65</v>
          </cell>
          <cell r="M1416" t="str">
            <v>GT</v>
          </cell>
          <cell r="N1416" t="str">
            <v>DFO</v>
          </cell>
          <cell r="P1416">
            <v>3</v>
          </cell>
          <cell r="Q1416">
            <v>1976</v>
          </cell>
          <cell r="R1416" t="str">
            <v>SB</v>
          </cell>
          <cell r="T1416" t="str">
            <v>N</v>
          </cell>
        </row>
        <row r="1417">
          <cell r="A1417" t="str">
            <v>LA</v>
          </cell>
          <cell r="B1417" t="str">
            <v>Orleans</v>
          </cell>
          <cell r="C1417">
            <v>13478</v>
          </cell>
          <cell r="D1417" t="str">
            <v>Entergy New Orleans Inc</v>
          </cell>
          <cell r="E1417">
            <v>1407</v>
          </cell>
          <cell r="F1417" t="str">
            <v>A B Paterson</v>
          </cell>
          <cell r="G1417">
            <v>22</v>
          </cell>
          <cell r="H1417" t="str">
            <v>5</v>
          </cell>
          <cell r="I1417">
            <v>16</v>
          </cell>
          <cell r="J1417">
            <v>11</v>
          </cell>
          <cell r="K1417">
            <v>11</v>
          </cell>
          <cell r="M1417" t="str">
            <v>GT</v>
          </cell>
          <cell r="N1417" t="str">
            <v>DFO</v>
          </cell>
          <cell r="P1417">
            <v>9</v>
          </cell>
          <cell r="Q1417">
            <v>1967</v>
          </cell>
          <cell r="R1417" t="str">
            <v>OS</v>
          </cell>
          <cell r="S1417">
            <v>0</v>
          </cell>
          <cell r="T1417" t="str">
            <v>N</v>
          </cell>
        </row>
        <row r="1418">
          <cell r="A1418" t="str">
            <v>MA</v>
          </cell>
          <cell r="B1418" t="str">
            <v>Suffolk</v>
          </cell>
          <cell r="C1418">
            <v>11427</v>
          </cell>
          <cell r="D1418" t="str">
            <v>Massachusetts Wtr RAuth-Deer I</v>
          </cell>
          <cell r="E1418">
            <v>10823</v>
          </cell>
          <cell r="F1418" t="str">
            <v>Deer Island Treatment Plant</v>
          </cell>
          <cell r="G1418">
            <v>22132</v>
          </cell>
          <cell r="H1418" t="str">
            <v>G101</v>
          </cell>
          <cell r="I1418">
            <v>26</v>
          </cell>
          <cell r="J1418">
            <v>22</v>
          </cell>
          <cell r="K1418">
            <v>27</v>
          </cell>
          <cell r="M1418" t="str">
            <v>GT</v>
          </cell>
          <cell r="N1418" t="str">
            <v>DFO</v>
          </cell>
          <cell r="P1418">
            <v>8</v>
          </cell>
          <cell r="Q1418">
            <v>1995</v>
          </cell>
          <cell r="R1418" t="str">
            <v>SB</v>
          </cell>
          <cell r="S1418">
            <v>0</v>
          </cell>
          <cell r="T1418" t="str">
            <v>Y</v>
          </cell>
        </row>
        <row r="1419">
          <cell r="A1419" t="str">
            <v>MA</v>
          </cell>
          <cell r="B1419" t="str">
            <v>Suffolk</v>
          </cell>
          <cell r="C1419">
            <v>11427</v>
          </cell>
          <cell r="D1419" t="str">
            <v>Massachusetts Wtr RAuth-Deer I</v>
          </cell>
          <cell r="E1419">
            <v>10823</v>
          </cell>
          <cell r="F1419" t="str">
            <v>Deer Island Treatment Plant</v>
          </cell>
          <cell r="G1419">
            <v>22132</v>
          </cell>
          <cell r="H1419" t="str">
            <v>G201</v>
          </cell>
          <cell r="I1419">
            <v>26</v>
          </cell>
          <cell r="J1419">
            <v>22</v>
          </cell>
          <cell r="K1419">
            <v>27</v>
          </cell>
          <cell r="M1419" t="str">
            <v>GT</v>
          </cell>
          <cell r="N1419" t="str">
            <v>DFO</v>
          </cell>
          <cell r="P1419">
            <v>8</v>
          </cell>
          <cell r="Q1419">
            <v>1995</v>
          </cell>
          <cell r="R1419" t="str">
            <v>SB</v>
          </cell>
          <cell r="S1419">
            <v>0</v>
          </cell>
          <cell r="T1419" t="str">
            <v>Y</v>
          </cell>
        </row>
        <row r="1420">
          <cell r="A1420" t="str">
            <v>MA</v>
          </cell>
          <cell r="B1420" t="str">
            <v>Hampden</v>
          </cell>
          <cell r="C1420">
            <v>11806</v>
          </cell>
          <cell r="D1420" t="str">
            <v>Massachusetts Mun Whls Elec Co</v>
          </cell>
          <cell r="E1420">
            <v>6081</v>
          </cell>
          <cell r="F1420" t="str">
            <v>Stony Brook</v>
          </cell>
          <cell r="G1420">
            <v>22</v>
          </cell>
          <cell r="H1420" t="str">
            <v>1</v>
          </cell>
          <cell r="I1420">
            <v>85</v>
          </cell>
          <cell r="J1420">
            <v>65</v>
          </cell>
          <cell r="K1420">
            <v>85</v>
          </cell>
          <cell r="M1420" t="str">
            <v>GT</v>
          </cell>
          <cell r="N1420" t="str">
            <v>DFO</v>
          </cell>
          <cell r="P1420">
            <v>11</v>
          </cell>
          <cell r="Q1420">
            <v>1982</v>
          </cell>
          <cell r="R1420" t="str">
            <v>OP</v>
          </cell>
          <cell r="T1420" t="str">
            <v>N</v>
          </cell>
        </row>
        <row r="1421">
          <cell r="A1421" t="str">
            <v>MA</v>
          </cell>
          <cell r="B1421" t="str">
            <v>Hampden</v>
          </cell>
          <cell r="C1421">
            <v>11806</v>
          </cell>
          <cell r="D1421" t="str">
            <v>Massachusetts Mun Whls Elec Co</v>
          </cell>
          <cell r="E1421">
            <v>6081</v>
          </cell>
          <cell r="F1421" t="str">
            <v>Stony Brook</v>
          </cell>
          <cell r="G1421">
            <v>22</v>
          </cell>
          <cell r="H1421" t="str">
            <v>2</v>
          </cell>
          <cell r="I1421">
            <v>85</v>
          </cell>
          <cell r="J1421">
            <v>65</v>
          </cell>
          <cell r="K1421">
            <v>85</v>
          </cell>
          <cell r="M1421" t="str">
            <v>GT</v>
          </cell>
          <cell r="N1421" t="str">
            <v>DFO</v>
          </cell>
          <cell r="P1421">
            <v>11</v>
          </cell>
          <cell r="Q1421">
            <v>1982</v>
          </cell>
          <cell r="R1421" t="str">
            <v>OP</v>
          </cell>
          <cell r="T1421" t="str">
            <v>N</v>
          </cell>
        </row>
        <row r="1422">
          <cell r="A1422" t="str">
            <v>MA</v>
          </cell>
          <cell r="B1422" t="str">
            <v>Nantucket</v>
          </cell>
          <cell r="C1422">
            <v>13206</v>
          </cell>
          <cell r="D1422" t="str">
            <v>Nantucket Electric Co</v>
          </cell>
          <cell r="E1422">
            <v>1615</v>
          </cell>
          <cell r="F1422" t="str">
            <v>Nantucket</v>
          </cell>
          <cell r="G1422">
            <v>22</v>
          </cell>
          <cell r="H1422" t="str">
            <v>12</v>
          </cell>
          <cell r="I1422">
            <v>3.7</v>
          </cell>
          <cell r="J1422">
            <v>3.7</v>
          </cell>
          <cell r="K1422">
            <v>3.7</v>
          </cell>
          <cell r="M1422" t="str">
            <v>GT</v>
          </cell>
          <cell r="N1422" t="str">
            <v>DFO</v>
          </cell>
          <cell r="P1422">
            <v>10</v>
          </cell>
          <cell r="Q1422">
            <v>1988</v>
          </cell>
          <cell r="R1422" t="str">
            <v>SB</v>
          </cell>
          <cell r="T1422" t="str">
            <v>N</v>
          </cell>
        </row>
        <row r="1423">
          <cell r="A1423" t="str">
            <v>MA</v>
          </cell>
          <cell r="B1423" t="str">
            <v>Nantucket</v>
          </cell>
          <cell r="C1423">
            <v>13206</v>
          </cell>
          <cell r="D1423" t="str">
            <v>Nantucket Electric Co</v>
          </cell>
          <cell r="E1423">
            <v>1615</v>
          </cell>
          <cell r="F1423" t="str">
            <v>Nantucket</v>
          </cell>
          <cell r="G1423">
            <v>22</v>
          </cell>
          <cell r="H1423" t="str">
            <v>13</v>
          </cell>
          <cell r="I1423">
            <v>3.7</v>
          </cell>
          <cell r="J1423">
            <v>3.7</v>
          </cell>
          <cell r="K1423">
            <v>3.7</v>
          </cell>
          <cell r="M1423" t="str">
            <v>GT</v>
          </cell>
          <cell r="N1423" t="str">
            <v>DFO</v>
          </cell>
          <cell r="P1423">
            <v>10</v>
          </cell>
          <cell r="Q1423">
            <v>1988</v>
          </cell>
          <cell r="R1423" t="str">
            <v>SB</v>
          </cell>
          <cell r="T1423" t="str">
            <v>N</v>
          </cell>
        </row>
        <row r="1424">
          <cell r="A1424" t="str">
            <v>MA</v>
          </cell>
          <cell r="B1424" t="str">
            <v>Norfolk</v>
          </cell>
          <cell r="C1424">
            <v>17256</v>
          </cell>
          <cell r="D1424" t="str">
            <v>Exelon New England Holdings LLC</v>
          </cell>
          <cell r="E1424">
            <v>1586</v>
          </cell>
          <cell r="F1424" t="str">
            <v>Exelon Framingham LLC</v>
          </cell>
          <cell r="G1424">
            <v>22</v>
          </cell>
          <cell r="H1424" t="str">
            <v>GT1</v>
          </cell>
          <cell r="I1424">
            <v>14.2</v>
          </cell>
          <cell r="J1424">
            <v>9.7899999999999991</v>
          </cell>
          <cell r="K1424">
            <v>13.39</v>
          </cell>
          <cell r="M1424" t="str">
            <v>GT</v>
          </cell>
          <cell r="N1424" t="str">
            <v>DFO</v>
          </cell>
          <cell r="P1424">
            <v>3</v>
          </cell>
          <cell r="Q1424">
            <v>1970</v>
          </cell>
          <cell r="R1424" t="str">
            <v>SB</v>
          </cell>
          <cell r="T1424" t="str">
            <v>Y</v>
          </cell>
        </row>
        <row r="1425">
          <cell r="A1425" t="str">
            <v>MA</v>
          </cell>
          <cell r="B1425" t="str">
            <v>Norfolk</v>
          </cell>
          <cell r="C1425">
            <v>17256</v>
          </cell>
          <cell r="D1425" t="str">
            <v>Exelon New England Holdings LLC</v>
          </cell>
          <cell r="E1425">
            <v>1586</v>
          </cell>
          <cell r="F1425" t="str">
            <v>Exelon Framingham LLC</v>
          </cell>
          <cell r="G1425">
            <v>22</v>
          </cell>
          <cell r="H1425" t="str">
            <v>GT2</v>
          </cell>
          <cell r="I1425">
            <v>14.2</v>
          </cell>
          <cell r="J1425">
            <v>10.050000000000001</v>
          </cell>
          <cell r="K1425">
            <v>14.05</v>
          </cell>
          <cell r="M1425" t="str">
            <v>GT</v>
          </cell>
          <cell r="N1425" t="str">
            <v>DFO</v>
          </cell>
          <cell r="P1425">
            <v>9</v>
          </cell>
          <cell r="Q1425">
            <v>1969</v>
          </cell>
          <cell r="R1425" t="str">
            <v>SB</v>
          </cell>
          <cell r="T1425" t="str">
            <v>Y</v>
          </cell>
        </row>
        <row r="1426">
          <cell r="A1426" t="str">
            <v>MA</v>
          </cell>
          <cell r="B1426" t="str">
            <v>Norfolk</v>
          </cell>
          <cell r="C1426">
            <v>17256</v>
          </cell>
          <cell r="D1426" t="str">
            <v>Exelon New England Holdings LLC</v>
          </cell>
          <cell r="E1426">
            <v>1586</v>
          </cell>
          <cell r="F1426" t="str">
            <v>Exelon Framingham LLC</v>
          </cell>
          <cell r="G1426">
            <v>22</v>
          </cell>
          <cell r="H1426" t="str">
            <v>GT3</v>
          </cell>
          <cell r="I1426">
            <v>14.2</v>
          </cell>
          <cell r="J1426">
            <v>9.3699999999999992</v>
          </cell>
          <cell r="K1426">
            <v>12.89</v>
          </cell>
          <cell r="M1426" t="str">
            <v>GT</v>
          </cell>
          <cell r="N1426" t="str">
            <v>DFO</v>
          </cell>
          <cell r="P1426">
            <v>9</v>
          </cell>
          <cell r="Q1426">
            <v>1969</v>
          </cell>
          <cell r="R1426" t="str">
            <v>SB</v>
          </cell>
          <cell r="T1426" t="str">
            <v>Y</v>
          </cell>
        </row>
        <row r="1427">
          <cell r="A1427" t="str">
            <v>MA</v>
          </cell>
          <cell r="B1427" t="str">
            <v>Suffolk</v>
          </cell>
          <cell r="C1427">
            <v>17256</v>
          </cell>
          <cell r="D1427" t="str">
            <v>Exelon New England Holdings LLC</v>
          </cell>
          <cell r="E1427">
            <v>1587</v>
          </cell>
          <cell r="F1427" t="str">
            <v>Exelon L Street</v>
          </cell>
          <cell r="G1427">
            <v>22</v>
          </cell>
          <cell r="H1427" t="str">
            <v>GT1</v>
          </cell>
          <cell r="I1427">
            <v>18.600000000000001</v>
          </cell>
          <cell r="J1427">
            <v>11.85</v>
          </cell>
          <cell r="K1427">
            <v>17.5</v>
          </cell>
          <cell r="M1427" t="str">
            <v>GT</v>
          </cell>
          <cell r="N1427" t="str">
            <v>DFO</v>
          </cell>
          <cell r="P1427">
            <v>9</v>
          </cell>
          <cell r="Q1427">
            <v>1966</v>
          </cell>
          <cell r="R1427" t="str">
            <v>OP</v>
          </cell>
          <cell r="T1427" t="str">
            <v>Y</v>
          </cell>
        </row>
        <row r="1428">
          <cell r="A1428" t="str">
            <v>MA</v>
          </cell>
          <cell r="B1428" t="str">
            <v>Suffolk</v>
          </cell>
          <cell r="C1428">
            <v>17256</v>
          </cell>
          <cell r="D1428" t="str">
            <v>Exelon New England Holdings LLC</v>
          </cell>
          <cell r="E1428">
            <v>1589</v>
          </cell>
          <cell r="F1428" t="str">
            <v>New Boston Generating Station</v>
          </cell>
          <cell r="G1428">
            <v>22</v>
          </cell>
          <cell r="H1428" t="str">
            <v>LST1</v>
          </cell>
          <cell r="I1428">
            <v>18.5</v>
          </cell>
          <cell r="J1428">
            <v>13</v>
          </cell>
          <cell r="K1428">
            <v>18.7</v>
          </cell>
          <cell r="M1428" t="str">
            <v>GT</v>
          </cell>
          <cell r="N1428" t="str">
            <v>DFO</v>
          </cell>
          <cell r="P1428">
            <v>9</v>
          </cell>
          <cell r="Q1428">
            <v>1966</v>
          </cell>
          <cell r="R1428" t="str">
            <v>SB</v>
          </cell>
          <cell r="T1428" t="str">
            <v>Y</v>
          </cell>
        </row>
        <row r="1429">
          <cell r="A1429" t="str">
            <v>MA</v>
          </cell>
          <cell r="B1429" t="str">
            <v>Nolfork</v>
          </cell>
          <cell r="C1429">
            <v>17256</v>
          </cell>
          <cell r="D1429" t="str">
            <v>Exelon New England Holdings LLC</v>
          </cell>
          <cell r="E1429">
            <v>1592</v>
          </cell>
          <cell r="F1429" t="str">
            <v>Exelon Medway LLC</v>
          </cell>
          <cell r="G1429">
            <v>22</v>
          </cell>
          <cell r="H1429" t="str">
            <v>GT1</v>
          </cell>
          <cell r="I1429">
            <v>45</v>
          </cell>
          <cell r="J1429">
            <v>39.42</v>
          </cell>
          <cell r="K1429">
            <v>63.67</v>
          </cell>
          <cell r="M1429" t="str">
            <v>GT</v>
          </cell>
          <cell r="N1429" t="str">
            <v>DFO</v>
          </cell>
          <cell r="P1429">
            <v>7</v>
          </cell>
          <cell r="Q1429">
            <v>1970</v>
          </cell>
          <cell r="R1429" t="str">
            <v>SB</v>
          </cell>
          <cell r="T1429" t="str">
            <v>Y</v>
          </cell>
        </row>
        <row r="1430">
          <cell r="A1430" t="str">
            <v>MA</v>
          </cell>
          <cell r="B1430" t="str">
            <v>Nolfork</v>
          </cell>
          <cell r="C1430">
            <v>17256</v>
          </cell>
          <cell r="D1430" t="str">
            <v>Exelon New England Holdings LLC</v>
          </cell>
          <cell r="E1430">
            <v>1592</v>
          </cell>
          <cell r="F1430" t="str">
            <v>Exelon Medway LLC</v>
          </cell>
          <cell r="G1430">
            <v>22</v>
          </cell>
          <cell r="H1430" t="str">
            <v>GT2</v>
          </cell>
          <cell r="I1430">
            <v>45</v>
          </cell>
          <cell r="J1430">
            <v>34.729999999999997</v>
          </cell>
          <cell r="K1430">
            <v>52.93</v>
          </cell>
          <cell r="M1430" t="str">
            <v>GT</v>
          </cell>
          <cell r="N1430" t="str">
            <v>DFO</v>
          </cell>
          <cell r="P1430">
            <v>3</v>
          </cell>
          <cell r="Q1430">
            <v>1971</v>
          </cell>
          <cell r="R1430" t="str">
            <v>SB</v>
          </cell>
          <cell r="T1430" t="str">
            <v>Y</v>
          </cell>
        </row>
        <row r="1431">
          <cell r="A1431" t="str">
            <v>MA</v>
          </cell>
          <cell r="B1431" t="str">
            <v>Nolfork</v>
          </cell>
          <cell r="C1431">
            <v>17256</v>
          </cell>
          <cell r="D1431" t="str">
            <v>Exelon New England Holdings LLC</v>
          </cell>
          <cell r="E1431">
            <v>1592</v>
          </cell>
          <cell r="F1431" t="str">
            <v>Exelon Medway LLC</v>
          </cell>
          <cell r="G1431">
            <v>22</v>
          </cell>
          <cell r="H1431" t="str">
            <v>GT3</v>
          </cell>
          <cell r="I1431">
            <v>45</v>
          </cell>
          <cell r="J1431">
            <v>40.46</v>
          </cell>
          <cell r="K1431">
            <v>55.84</v>
          </cell>
          <cell r="M1431" t="str">
            <v>GT</v>
          </cell>
          <cell r="N1431" t="str">
            <v>DFO</v>
          </cell>
          <cell r="P1431">
            <v>7</v>
          </cell>
          <cell r="Q1431">
            <v>1970</v>
          </cell>
          <cell r="R1431" t="str">
            <v>SB</v>
          </cell>
          <cell r="T1431" t="str">
            <v>Y</v>
          </cell>
        </row>
        <row r="1432">
          <cell r="A1432" t="str">
            <v>MA</v>
          </cell>
          <cell r="B1432" t="str">
            <v>Bristol</v>
          </cell>
          <cell r="C1432">
            <v>29878</v>
          </cell>
          <cell r="D1432" t="str">
            <v>Somerset Power LLC</v>
          </cell>
          <cell r="E1432">
            <v>1613</v>
          </cell>
          <cell r="F1432" t="str">
            <v>Somerset Station</v>
          </cell>
          <cell r="G1432">
            <v>22</v>
          </cell>
          <cell r="H1432" t="str">
            <v>JET2</v>
          </cell>
          <cell r="I1432">
            <v>25</v>
          </cell>
          <cell r="J1432">
            <v>18.3</v>
          </cell>
          <cell r="K1432">
            <v>23</v>
          </cell>
          <cell r="M1432" t="str">
            <v>GT</v>
          </cell>
          <cell r="N1432" t="str">
            <v>DFO</v>
          </cell>
          <cell r="O1432" t="str">
            <v>KER</v>
          </cell>
          <cell r="P1432">
            <v>5</v>
          </cell>
          <cell r="Q1432">
            <v>1971</v>
          </cell>
          <cell r="R1432" t="str">
            <v>SB</v>
          </cell>
          <cell r="T1432" t="str">
            <v>Y</v>
          </cell>
        </row>
        <row r="1433">
          <cell r="A1433" t="str">
            <v>MA</v>
          </cell>
          <cell r="B1433" t="str">
            <v>Hampden</v>
          </cell>
          <cell r="C1433">
            <v>38009</v>
          </cell>
          <cell r="D1433" t="str">
            <v>Consolidated Edison E MA Inc</v>
          </cell>
          <cell r="E1433">
            <v>1643</v>
          </cell>
          <cell r="F1433" t="str">
            <v>Woodland Road</v>
          </cell>
          <cell r="G1433">
            <v>22</v>
          </cell>
          <cell r="H1433" t="str">
            <v>WOOD</v>
          </cell>
          <cell r="I1433">
            <v>20.399999999999999</v>
          </cell>
          <cell r="J1433">
            <v>16.7</v>
          </cell>
          <cell r="K1433">
            <v>21</v>
          </cell>
          <cell r="M1433" t="str">
            <v>GT</v>
          </cell>
          <cell r="N1433" t="str">
            <v>DFO</v>
          </cell>
          <cell r="P1433">
            <v>1</v>
          </cell>
          <cell r="Q1433">
            <v>1969</v>
          </cell>
          <cell r="R1433" t="str">
            <v>SB</v>
          </cell>
          <cell r="S1433">
            <v>0</v>
          </cell>
          <cell r="T1433" t="str">
            <v>Y</v>
          </cell>
        </row>
        <row r="1434">
          <cell r="A1434" t="str">
            <v>MA</v>
          </cell>
          <cell r="B1434" t="str">
            <v>Middlesex</v>
          </cell>
          <cell r="C1434">
            <v>49965</v>
          </cell>
          <cell r="D1434" t="str">
            <v>Boston Generating LLC</v>
          </cell>
          <cell r="E1434">
            <v>1588</v>
          </cell>
          <cell r="F1434" t="str">
            <v>Mystic Generating Station</v>
          </cell>
          <cell r="G1434">
            <v>22</v>
          </cell>
          <cell r="H1434" t="str">
            <v>GT1</v>
          </cell>
          <cell r="I1434">
            <v>14.2</v>
          </cell>
          <cell r="J1434">
            <v>7.4</v>
          </cell>
          <cell r="K1434">
            <v>11.54</v>
          </cell>
          <cell r="M1434" t="str">
            <v>GT</v>
          </cell>
          <cell r="N1434" t="str">
            <v>DFO</v>
          </cell>
          <cell r="P1434">
            <v>6</v>
          </cell>
          <cell r="Q1434">
            <v>1969</v>
          </cell>
          <cell r="R1434" t="str">
            <v>SB</v>
          </cell>
          <cell r="T1434" t="str">
            <v>Y</v>
          </cell>
        </row>
        <row r="1435">
          <cell r="A1435" t="str">
            <v>MD</v>
          </cell>
          <cell r="B1435" t="str">
            <v>Baltimore</v>
          </cell>
          <cell r="C1435">
            <v>4161</v>
          </cell>
          <cell r="D1435" t="str">
            <v>Constellation Power Source Gen</v>
          </cell>
          <cell r="E1435">
            <v>1552</v>
          </cell>
          <cell r="F1435" t="str">
            <v>C P Crane</v>
          </cell>
          <cell r="G1435">
            <v>22</v>
          </cell>
          <cell r="H1435" t="str">
            <v>GT1</v>
          </cell>
          <cell r="I1435">
            <v>16</v>
          </cell>
          <cell r="J1435">
            <v>14</v>
          </cell>
          <cell r="K1435">
            <v>14</v>
          </cell>
          <cell r="M1435" t="str">
            <v>GT</v>
          </cell>
          <cell r="N1435" t="str">
            <v>DFO</v>
          </cell>
          <cell r="P1435">
            <v>8</v>
          </cell>
          <cell r="Q1435">
            <v>1967</v>
          </cell>
          <cell r="R1435" t="str">
            <v>OP</v>
          </cell>
          <cell r="T1435" t="str">
            <v>Y</v>
          </cell>
        </row>
        <row r="1436">
          <cell r="A1436" t="str">
            <v>MD</v>
          </cell>
          <cell r="B1436" t="str">
            <v>Anne Arundel</v>
          </cell>
          <cell r="C1436">
            <v>4161</v>
          </cell>
          <cell r="D1436" t="str">
            <v>Constellation Power Source Gen</v>
          </cell>
          <cell r="E1436">
            <v>1554</v>
          </cell>
          <cell r="F1436" t="str">
            <v>Herbert A Wagner</v>
          </cell>
          <cell r="G1436">
            <v>22</v>
          </cell>
          <cell r="H1436" t="str">
            <v>GT1</v>
          </cell>
          <cell r="I1436">
            <v>16</v>
          </cell>
          <cell r="J1436">
            <v>14</v>
          </cell>
          <cell r="K1436">
            <v>14</v>
          </cell>
          <cell r="M1436" t="str">
            <v>GT</v>
          </cell>
          <cell r="N1436" t="str">
            <v>DFO</v>
          </cell>
          <cell r="P1436">
            <v>8</v>
          </cell>
          <cell r="Q1436">
            <v>1967</v>
          </cell>
          <cell r="R1436" t="str">
            <v>OP</v>
          </cell>
          <cell r="T1436" t="str">
            <v>Y</v>
          </cell>
        </row>
        <row r="1437">
          <cell r="A1437" t="str">
            <v>MD</v>
          </cell>
          <cell r="B1437" t="str">
            <v>Harford</v>
          </cell>
          <cell r="C1437">
            <v>4161</v>
          </cell>
          <cell r="D1437" t="str">
            <v>Constellation Power Source Gen</v>
          </cell>
          <cell r="E1437">
            <v>1556</v>
          </cell>
          <cell r="F1437" t="str">
            <v>Perryman</v>
          </cell>
          <cell r="G1437">
            <v>22</v>
          </cell>
          <cell r="H1437" t="str">
            <v>GT1</v>
          </cell>
          <cell r="I1437">
            <v>53.1</v>
          </cell>
          <cell r="J1437">
            <v>52</v>
          </cell>
          <cell r="K1437">
            <v>52</v>
          </cell>
          <cell r="M1437" t="str">
            <v>GT</v>
          </cell>
          <cell r="N1437" t="str">
            <v>DFO</v>
          </cell>
          <cell r="P1437">
            <v>1</v>
          </cell>
          <cell r="Q1437">
            <v>1972</v>
          </cell>
          <cell r="R1437" t="str">
            <v>OP</v>
          </cell>
          <cell r="T1437" t="str">
            <v>Y</v>
          </cell>
        </row>
        <row r="1438">
          <cell r="A1438" t="str">
            <v>MD</v>
          </cell>
          <cell r="B1438" t="str">
            <v>Harford</v>
          </cell>
          <cell r="C1438">
            <v>4161</v>
          </cell>
          <cell r="D1438" t="str">
            <v>Constellation Power Source Gen</v>
          </cell>
          <cell r="E1438">
            <v>1556</v>
          </cell>
          <cell r="F1438" t="str">
            <v>Perryman</v>
          </cell>
          <cell r="G1438">
            <v>22</v>
          </cell>
          <cell r="H1438" t="str">
            <v>GT2</v>
          </cell>
          <cell r="I1438">
            <v>53.1</v>
          </cell>
          <cell r="J1438">
            <v>52</v>
          </cell>
          <cell r="K1438">
            <v>52</v>
          </cell>
          <cell r="M1438" t="str">
            <v>GT</v>
          </cell>
          <cell r="N1438" t="str">
            <v>DFO</v>
          </cell>
          <cell r="P1438">
            <v>4</v>
          </cell>
          <cell r="Q1438">
            <v>1972</v>
          </cell>
          <cell r="R1438" t="str">
            <v>OP</v>
          </cell>
          <cell r="T1438" t="str">
            <v>Y</v>
          </cell>
        </row>
        <row r="1439">
          <cell r="A1439" t="str">
            <v>MD</v>
          </cell>
          <cell r="B1439" t="str">
            <v>Harford</v>
          </cell>
          <cell r="C1439">
            <v>4161</v>
          </cell>
          <cell r="D1439" t="str">
            <v>Constellation Power Source Gen</v>
          </cell>
          <cell r="E1439">
            <v>1556</v>
          </cell>
          <cell r="F1439" t="str">
            <v>Perryman</v>
          </cell>
          <cell r="G1439">
            <v>22</v>
          </cell>
          <cell r="H1439" t="str">
            <v>GT3</v>
          </cell>
          <cell r="I1439">
            <v>53.1</v>
          </cell>
          <cell r="J1439">
            <v>52</v>
          </cell>
          <cell r="K1439">
            <v>52</v>
          </cell>
          <cell r="M1439" t="str">
            <v>GT</v>
          </cell>
          <cell r="N1439" t="str">
            <v>DFO</v>
          </cell>
          <cell r="P1439">
            <v>4</v>
          </cell>
          <cell r="Q1439">
            <v>1972</v>
          </cell>
          <cell r="R1439" t="str">
            <v>OP</v>
          </cell>
          <cell r="T1439" t="str">
            <v>Y</v>
          </cell>
        </row>
        <row r="1440">
          <cell r="A1440" t="str">
            <v>MD</v>
          </cell>
          <cell r="B1440" t="str">
            <v>Harford</v>
          </cell>
          <cell r="C1440">
            <v>4161</v>
          </cell>
          <cell r="D1440" t="str">
            <v>Constellation Power Source Gen</v>
          </cell>
          <cell r="E1440">
            <v>1556</v>
          </cell>
          <cell r="F1440" t="str">
            <v>Perryman</v>
          </cell>
          <cell r="G1440">
            <v>22</v>
          </cell>
          <cell r="H1440" t="str">
            <v>GT4</v>
          </cell>
          <cell r="I1440">
            <v>53.1</v>
          </cell>
          <cell r="J1440">
            <v>52</v>
          </cell>
          <cell r="K1440">
            <v>52</v>
          </cell>
          <cell r="M1440" t="str">
            <v>GT</v>
          </cell>
          <cell r="N1440" t="str">
            <v>DFO</v>
          </cell>
          <cell r="P1440">
            <v>4</v>
          </cell>
          <cell r="Q1440">
            <v>1972</v>
          </cell>
          <cell r="R1440" t="str">
            <v>OP</v>
          </cell>
          <cell r="T1440" t="str">
            <v>Y</v>
          </cell>
        </row>
        <row r="1441">
          <cell r="A1441" t="str">
            <v>MD</v>
          </cell>
          <cell r="B1441" t="str">
            <v>Harford</v>
          </cell>
          <cell r="C1441">
            <v>4161</v>
          </cell>
          <cell r="D1441" t="str">
            <v>Constellation Power Source Gen</v>
          </cell>
          <cell r="E1441">
            <v>1556</v>
          </cell>
          <cell r="F1441" t="str">
            <v>Perryman</v>
          </cell>
          <cell r="G1441">
            <v>22</v>
          </cell>
          <cell r="H1441" t="str">
            <v>GT5</v>
          </cell>
          <cell r="I1441">
            <v>192</v>
          </cell>
          <cell r="J1441">
            <v>152</v>
          </cell>
          <cell r="K1441">
            <v>173</v>
          </cell>
          <cell r="M1441" t="str">
            <v>GT</v>
          </cell>
          <cell r="N1441" t="str">
            <v>DFO</v>
          </cell>
          <cell r="O1441" t="str">
            <v>NG</v>
          </cell>
          <cell r="P1441">
            <v>6</v>
          </cell>
          <cell r="Q1441">
            <v>1995</v>
          </cell>
          <cell r="R1441" t="str">
            <v>OP</v>
          </cell>
          <cell r="T1441" t="str">
            <v>Y</v>
          </cell>
        </row>
        <row r="1442">
          <cell r="A1442" t="str">
            <v>MD</v>
          </cell>
          <cell r="B1442" t="str">
            <v>Baltimore City</v>
          </cell>
          <cell r="C1442">
            <v>4161</v>
          </cell>
          <cell r="D1442" t="str">
            <v>Constellation Power Source Gen</v>
          </cell>
          <cell r="E1442">
            <v>1557</v>
          </cell>
          <cell r="F1442" t="str">
            <v>Philadelphia</v>
          </cell>
          <cell r="G1442">
            <v>22</v>
          </cell>
          <cell r="H1442" t="str">
            <v>GT1</v>
          </cell>
          <cell r="I1442">
            <v>20.7</v>
          </cell>
          <cell r="J1442">
            <v>16</v>
          </cell>
          <cell r="K1442">
            <v>16</v>
          </cell>
          <cell r="M1442" t="str">
            <v>GT</v>
          </cell>
          <cell r="N1442" t="str">
            <v>DFO</v>
          </cell>
          <cell r="P1442">
            <v>8</v>
          </cell>
          <cell r="Q1442">
            <v>1970</v>
          </cell>
          <cell r="R1442" t="str">
            <v>OP</v>
          </cell>
          <cell r="T1442" t="str">
            <v>Y</v>
          </cell>
        </row>
        <row r="1443">
          <cell r="A1443" t="str">
            <v>MD</v>
          </cell>
          <cell r="B1443" t="str">
            <v>Baltimore City</v>
          </cell>
          <cell r="C1443">
            <v>4161</v>
          </cell>
          <cell r="D1443" t="str">
            <v>Constellation Power Source Gen</v>
          </cell>
          <cell r="E1443">
            <v>1557</v>
          </cell>
          <cell r="F1443" t="str">
            <v>Philadelphia</v>
          </cell>
          <cell r="G1443">
            <v>22</v>
          </cell>
          <cell r="H1443" t="str">
            <v>GT2</v>
          </cell>
          <cell r="I1443">
            <v>20.7</v>
          </cell>
          <cell r="J1443">
            <v>16</v>
          </cell>
          <cell r="K1443">
            <v>16</v>
          </cell>
          <cell r="M1443" t="str">
            <v>GT</v>
          </cell>
          <cell r="N1443" t="str">
            <v>DFO</v>
          </cell>
          <cell r="P1443">
            <v>8</v>
          </cell>
          <cell r="Q1443">
            <v>1970</v>
          </cell>
          <cell r="R1443" t="str">
            <v>OP</v>
          </cell>
          <cell r="T1443" t="str">
            <v>Y</v>
          </cell>
        </row>
        <row r="1444">
          <cell r="A1444" t="str">
            <v>MD</v>
          </cell>
          <cell r="B1444" t="str">
            <v>Baltimore City</v>
          </cell>
          <cell r="C1444">
            <v>4161</v>
          </cell>
          <cell r="D1444" t="str">
            <v>Constellation Power Source Gen</v>
          </cell>
          <cell r="E1444">
            <v>1557</v>
          </cell>
          <cell r="F1444" t="str">
            <v>Philadelphia</v>
          </cell>
          <cell r="G1444">
            <v>22</v>
          </cell>
          <cell r="H1444" t="str">
            <v>GT3</v>
          </cell>
          <cell r="I1444">
            <v>20.7</v>
          </cell>
          <cell r="J1444">
            <v>16</v>
          </cell>
          <cell r="K1444">
            <v>16</v>
          </cell>
          <cell r="M1444" t="str">
            <v>GT</v>
          </cell>
          <cell r="N1444" t="str">
            <v>DFO</v>
          </cell>
          <cell r="P1444">
            <v>9</v>
          </cell>
          <cell r="Q1444">
            <v>1970</v>
          </cell>
          <cell r="R1444" t="str">
            <v>OP</v>
          </cell>
          <cell r="T1444" t="str">
            <v>Y</v>
          </cell>
        </row>
        <row r="1445">
          <cell r="A1445" t="str">
            <v>MD</v>
          </cell>
          <cell r="B1445" t="str">
            <v>Baltimore City</v>
          </cell>
          <cell r="C1445">
            <v>4161</v>
          </cell>
          <cell r="D1445" t="str">
            <v>Constellation Power Source Gen</v>
          </cell>
          <cell r="E1445">
            <v>1557</v>
          </cell>
          <cell r="F1445" t="str">
            <v>Philadelphia</v>
          </cell>
          <cell r="G1445">
            <v>22</v>
          </cell>
          <cell r="H1445" t="str">
            <v>GT4</v>
          </cell>
          <cell r="I1445">
            <v>20.7</v>
          </cell>
          <cell r="J1445">
            <v>16</v>
          </cell>
          <cell r="K1445">
            <v>16</v>
          </cell>
          <cell r="M1445" t="str">
            <v>GT</v>
          </cell>
          <cell r="N1445" t="str">
            <v>DFO</v>
          </cell>
          <cell r="P1445">
            <v>9</v>
          </cell>
          <cell r="Q1445">
            <v>1970</v>
          </cell>
          <cell r="R1445" t="str">
            <v>OP</v>
          </cell>
          <cell r="T1445" t="str">
            <v>Y</v>
          </cell>
        </row>
        <row r="1446">
          <cell r="A1446" t="str">
            <v>MD</v>
          </cell>
          <cell r="B1446" t="str">
            <v>Baltimore</v>
          </cell>
          <cell r="C1446">
            <v>4161</v>
          </cell>
          <cell r="D1446" t="str">
            <v>Constellation Power Source Gen</v>
          </cell>
          <cell r="E1446">
            <v>1559</v>
          </cell>
          <cell r="F1446" t="str">
            <v>Riverside</v>
          </cell>
          <cell r="G1446">
            <v>22</v>
          </cell>
          <cell r="H1446" t="str">
            <v>GT7</v>
          </cell>
          <cell r="I1446">
            <v>25</v>
          </cell>
          <cell r="J1446">
            <v>22</v>
          </cell>
          <cell r="K1446">
            <v>22</v>
          </cell>
          <cell r="M1446" t="str">
            <v>GT</v>
          </cell>
          <cell r="N1446" t="str">
            <v>DFO</v>
          </cell>
          <cell r="P1446">
            <v>9</v>
          </cell>
          <cell r="Q1446">
            <v>1970</v>
          </cell>
          <cell r="R1446" t="str">
            <v>OP</v>
          </cell>
          <cell r="T1446" t="str">
            <v>Y</v>
          </cell>
        </row>
        <row r="1447">
          <cell r="A1447" t="str">
            <v>MD</v>
          </cell>
          <cell r="B1447" t="str">
            <v>Baltimore</v>
          </cell>
          <cell r="C1447">
            <v>4161</v>
          </cell>
          <cell r="D1447" t="str">
            <v>Constellation Power Source Gen</v>
          </cell>
          <cell r="E1447">
            <v>1559</v>
          </cell>
          <cell r="F1447" t="str">
            <v>Riverside</v>
          </cell>
          <cell r="G1447">
            <v>22</v>
          </cell>
          <cell r="H1447" t="str">
            <v>GT8</v>
          </cell>
          <cell r="I1447">
            <v>25</v>
          </cell>
          <cell r="J1447">
            <v>22</v>
          </cell>
          <cell r="K1447">
            <v>22</v>
          </cell>
          <cell r="M1447" t="str">
            <v>GT</v>
          </cell>
          <cell r="N1447" t="str">
            <v>DFO</v>
          </cell>
          <cell r="P1447">
            <v>9</v>
          </cell>
          <cell r="Q1447">
            <v>1970</v>
          </cell>
          <cell r="R1447" t="str">
            <v>OP</v>
          </cell>
          <cell r="T1447" t="str">
            <v>Y</v>
          </cell>
        </row>
        <row r="1448">
          <cell r="A1448" t="str">
            <v>MD</v>
          </cell>
          <cell r="B1448" t="str">
            <v>Talbot</v>
          </cell>
          <cell r="C1448">
            <v>5625</v>
          </cell>
          <cell r="D1448" t="str">
            <v>Easton Utilities Comm</v>
          </cell>
          <cell r="E1448">
            <v>4257</v>
          </cell>
          <cell r="F1448" t="str">
            <v>Easton 2</v>
          </cell>
          <cell r="G1448">
            <v>22</v>
          </cell>
          <cell r="H1448" t="str">
            <v>203</v>
          </cell>
          <cell r="I1448">
            <v>5.4</v>
          </cell>
          <cell r="J1448">
            <v>4.5</v>
          </cell>
          <cell r="K1448">
            <v>5.0999999999999996</v>
          </cell>
          <cell r="M1448" t="str">
            <v>GT</v>
          </cell>
          <cell r="N1448" t="str">
            <v>DFO</v>
          </cell>
          <cell r="O1448" t="str">
            <v>NG</v>
          </cell>
          <cell r="P1448">
            <v>11</v>
          </cell>
          <cell r="Q1448">
            <v>2004</v>
          </cell>
          <cell r="R1448" t="str">
            <v>OP</v>
          </cell>
          <cell r="T1448" t="str">
            <v>N</v>
          </cell>
        </row>
        <row r="1449">
          <cell r="A1449" t="str">
            <v>MD</v>
          </cell>
          <cell r="B1449" t="str">
            <v>Talbot</v>
          </cell>
          <cell r="C1449">
            <v>5625</v>
          </cell>
          <cell r="D1449" t="str">
            <v>Easton Utilities Comm</v>
          </cell>
          <cell r="E1449">
            <v>4257</v>
          </cell>
          <cell r="F1449" t="str">
            <v>Easton 2</v>
          </cell>
          <cell r="G1449">
            <v>22</v>
          </cell>
          <cell r="H1449" t="str">
            <v>204</v>
          </cell>
          <cell r="I1449">
            <v>5.4</v>
          </cell>
          <cell r="J1449">
            <v>4.5</v>
          </cell>
          <cell r="K1449">
            <v>5.0999999999999996</v>
          </cell>
          <cell r="M1449" t="str">
            <v>GT</v>
          </cell>
          <cell r="N1449" t="str">
            <v>DFO</v>
          </cell>
          <cell r="O1449" t="str">
            <v>NG</v>
          </cell>
          <cell r="P1449">
            <v>11</v>
          </cell>
          <cell r="Q1449">
            <v>2004</v>
          </cell>
          <cell r="R1449" t="str">
            <v>OP</v>
          </cell>
          <cell r="T1449" t="str">
            <v>N</v>
          </cell>
        </row>
        <row r="1450">
          <cell r="A1450" t="str">
            <v>MD</v>
          </cell>
          <cell r="B1450" t="str">
            <v>Prince Georges</v>
          </cell>
          <cell r="C1450">
            <v>12628</v>
          </cell>
          <cell r="D1450" t="str">
            <v>Mirant Chalk Point LLC</v>
          </cell>
          <cell r="E1450">
            <v>1571</v>
          </cell>
          <cell r="F1450" t="str">
            <v>Chalk Point LLC</v>
          </cell>
          <cell r="G1450">
            <v>22</v>
          </cell>
          <cell r="H1450" t="str">
            <v>GT1</v>
          </cell>
          <cell r="I1450">
            <v>16</v>
          </cell>
          <cell r="J1450">
            <v>18</v>
          </cell>
          <cell r="K1450">
            <v>18</v>
          </cell>
          <cell r="M1450" t="str">
            <v>GT</v>
          </cell>
          <cell r="N1450" t="str">
            <v>DFO</v>
          </cell>
          <cell r="P1450">
            <v>4</v>
          </cell>
          <cell r="Q1450">
            <v>1967</v>
          </cell>
          <cell r="R1450" t="str">
            <v>OP</v>
          </cell>
          <cell r="S1450">
            <v>0</v>
          </cell>
          <cell r="T1450" t="str">
            <v>Y</v>
          </cell>
        </row>
        <row r="1451">
          <cell r="A1451" t="str">
            <v>MD</v>
          </cell>
          <cell r="B1451" t="str">
            <v>Prince Georges</v>
          </cell>
          <cell r="C1451">
            <v>12628</v>
          </cell>
          <cell r="D1451" t="str">
            <v>Mirant Chalk Point LLC</v>
          </cell>
          <cell r="E1451">
            <v>1571</v>
          </cell>
          <cell r="F1451" t="str">
            <v>Chalk Point LLC</v>
          </cell>
          <cell r="G1451">
            <v>22</v>
          </cell>
          <cell r="H1451" t="str">
            <v>GT2</v>
          </cell>
          <cell r="I1451">
            <v>35</v>
          </cell>
          <cell r="J1451">
            <v>30</v>
          </cell>
          <cell r="K1451">
            <v>35</v>
          </cell>
          <cell r="M1451" t="str">
            <v>GT</v>
          </cell>
          <cell r="N1451" t="str">
            <v>DFO</v>
          </cell>
          <cell r="P1451">
            <v>6</v>
          </cell>
          <cell r="Q1451">
            <v>1974</v>
          </cell>
          <cell r="R1451" t="str">
            <v>OP</v>
          </cell>
          <cell r="S1451">
            <v>0</v>
          </cell>
          <cell r="T1451" t="str">
            <v>Y</v>
          </cell>
        </row>
        <row r="1452">
          <cell r="A1452" t="str">
            <v>MD</v>
          </cell>
          <cell r="B1452" t="str">
            <v>Prince Georges</v>
          </cell>
          <cell r="C1452">
            <v>12628</v>
          </cell>
          <cell r="D1452" t="str">
            <v>Mirant Chalk Point LLC</v>
          </cell>
          <cell r="E1452">
            <v>1571</v>
          </cell>
          <cell r="F1452" t="str">
            <v>Chalk Point LLC</v>
          </cell>
          <cell r="G1452">
            <v>22</v>
          </cell>
          <cell r="H1452" t="str">
            <v>GT3</v>
          </cell>
          <cell r="I1452">
            <v>103</v>
          </cell>
          <cell r="J1452">
            <v>86</v>
          </cell>
          <cell r="K1452">
            <v>99</v>
          </cell>
          <cell r="M1452" t="str">
            <v>GT</v>
          </cell>
          <cell r="N1452" t="str">
            <v>DFO</v>
          </cell>
          <cell r="O1452" t="str">
            <v>NG</v>
          </cell>
          <cell r="P1452">
            <v>6</v>
          </cell>
          <cell r="Q1452">
            <v>1991</v>
          </cell>
          <cell r="R1452" t="str">
            <v>OP</v>
          </cell>
          <cell r="S1452">
            <v>0</v>
          </cell>
          <cell r="T1452" t="str">
            <v>Y</v>
          </cell>
        </row>
        <row r="1453">
          <cell r="A1453" t="str">
            <v>MD</v>
          </cell>
          <cell r="B1453" t="str">
            <v>Prince Georges</v>
          </cell>
          <cell r="C1453">
            <v>12628</v>
          </cell>
          <cell r="D1453" t="str">
            <v>Mirant Chalk Point LLC</v>
          </cell>
          <cell r="E1453">
            <v>1571</v>
          </cell>
          <cell r="F1453" t="str">
            <v>Chalk Point LLC</v>
          </cell>
          <cell r="G1453">
            <v>22</v>
          </cell>
          <cell r="H1453" t="str">
            <v>GT4</v>
          </cell>
          <cell r="I1453">
            <v>103</v>
          </cell>
          <cell r="J1453">
            <v>86</v>
          </cell>
          <cell r="K1453">
            <v>99</v>
          </cell>
          <cell r="M1453" t="str">
            <v>GT</v>
          </cell>
          <cell r="N1453" t="str">
            <v>DFO</v>
          </cell>
          <cell r="O1453" t="str">
            <v>NG</v>
          </cell>
          <cell r="P1453">
            <v>6</v>
          </cell>
          <cell r="Q1453">
            <v>1991</v>
          </cell>
          <cell r="R1453" t="str">
            <v>OP</v>
          </cell>
          <cell r="S1453">
            <v>0</v>
          </cell>
          <cell r="T1453" t="str">
            <v>Y</v>
          </cell>
        </row>
        <row r="1454">
          <cell r="A1454" t="str">
            <v>MD</v>
          </cell>
          <cell r="B1454" t="str">
            <v>Prince Georges</v>
          </cell>
          <cell r="C1454">
            <v>12628</v>
          </cell>
          <cell r="D1454" t="str">
            <v>Mirant Chalk Point LLC</v>
          </cell>
          <cell r="E1454">
            <v>1571</v>
          </cell>
          <cell r="F1454" t="str">
            <v>Chalk Point LLC</v>
          </cell>
          <cell r="G1454">
            <v>22</v>
          </cell>
          <cell r="H1454" t="str">
            <v>GT5</v>
          </cell>
          <cell r="I1454">
            <v>125</v>
          </cell>
          <cell r="J1454">
            <v>109</v>
          </cell>
          <cell r="K1454">
            <v>120</v>
          </cell>
          <cell r="M1454" t="str">
            <v>GT</v>
          </cell>
          <cell r="N1454" t="str">
            <v>DFO</v>
          </cell>
          <cell r="O1454" t="str">
            <v>NG</v>
          </cell>
          <cell r="P1454">
            <v>6</v>
          </cell>
          <cell r="Q1454">
            <v>1991</v>
          </cell>
          <cell r="R1454" t="str">
            <v>OP</v>
          </cell>
          <cell r="S1454">
            <v>0</v>
          </cell>
          <cell r="T1454" t="str">
            <v>Y</v>
          </cell>
        </row>
        <row r="1455">
          <cell r="A1455" t="str">
            <v>MD</v>
          </cell>
          <cell r="B1455" t="str">
            <v>Prince Georges</v>
          </cell>
          <cell r="C1455">
            <v>12628</v>
          </cell>
          <cell r="D1455" t="str">
            <v>Mirant Chalk Point LLC</v>
          </cell>
          <cell r="E1455">
            <v>1571</v>
          </cell>
          <cell r="F1455" t="str">
            <v>Chalk Point LLC</v>
          </cell>
          <cell r="G1455">
            <v>22</v>
          </cell>
          <cell r="H1455" t="str">
            <v>GT6</v>
          </cell>
          <cell r="I1455">
            <v>125</v>
          </cell>
          <cell r="J1455">
            <v>109</v>
          </cell>
          <cell r="K1455">
            <v>120</v>
          </cell>
          <cell r="M1455" t="str">
            <v>GT</v>
          </cell>
          <cell r="N1455" t="str">
            <v>DFO</v>
          </cell>
          <cell r="O1455" t="str">
            <v>NG</v>
          </cell>
          <cell r="P1455">
            <v>6</v>
          </cell>
          <cell r="Q1455">
            <v>1991</v>
          </cell>
          <cell r="R1455" t="str">
            <v>OP</v>
          </cell>
          <cell r="S1455">
            <v>0</v>
          </cell>
          <cell r="T1455" t="str">
            <v>Y</v>
          </cell>
        </row>
        <row r="1456">
          <cell r="A1456" t="str">
            <v>MD</v>
          </cell>
          <cell r="B1456" t="str">
            <v>Prince Georges</v>
          </cell>
          <cell r="C1456">
            <v>12628</v>
          </cell>
          <cell r="D1456" t="str">
            <v>Mirant Chalk Point LLC</v>
          </cell>
          <cell r="E1456">
            <v>1571</v>
          </cell>
          <cell r="F1456" t="str">
            <v>Chalk Point LLC</v>
          </cell>
          <cell r="G1456">
            <v>22</v>
          </cell>
          <cell r="H1456" t="str">
            <v>SGT1</v>
          </cell>
          <cell r="I1456">
            <v>94</v>
          </cell>
          <cell r="J1456">
            <v>84</v>
          </cell>
          <cell r="K1456">
            <v>93</v>
          </cell>
          <cell r="M1456" t="str">
            <v>GT</v>
          </cell>
          <cell r="N1456" t="str">
            <v>DFO</v>
          </cell>
          <cell r="O1456" t="str">
            <v>NG</v>
          </cell>
          <cell r="P1456">
            <v>6</v>
          </cell>
          <cell r="Q1456">
            <v>1990</v>
          </cell>
          <cell r="R1456" t="str">
            <v>OP</v>
          </cell>
          <cell r="S1456">
            <v>0</v>
          </cell>
          <cell r="T1456" t="str">
            <v>Y</v>
          </cell>
        </row>
        <row r="1457">
          <cell r="A1457" t="str">
            <v>MD</v>
          </cell>
          <cell r="B1457" t="str">
            <v>Montgomery</v>
          </cell>
          <cell r="C1457">
            <v>12653</v>
          </cell>
          <cell r="D1457" t="str">
            <v>Mirant Mid-Atlantic LLC</v>
          </cell>
          <cell r="E1457">
            <v>1572</v>
          </cell>
          <cell r="F1457" t="str">
            <v>Dickerson</v>
          </cell>
          <cell r="G1457">
            <v>22</v>
          </cell>
          <cell r="H1457" t="str">
            <v>GT1</v>
          </cell>
          <cell r="I1457">
            <v>16</v>
          </cell>
          <cell r="J1457">
            <v>13</v>
          </cell>
          <cell r="K1457">
            <v>13</v>
          </cell>
          <cell r="M1457" t="str">
            <v>GT</v>
          </cell>
          <cell r="N1457" t="str">
            <v>DFO</v>
          </cell>
          <cell r="P1457">
            <v>3</v>
          </cell>
          <cell r="Q1457">
            <v>1967</v>
          </cell>
          <cell r="R1457" t="str">
            <v>OP</v>
          </cell>
          <cell r="S1457">
            <v>0</v>
          </cell>
          <cell r="T1457" t="str">
            <v>Y</v>
          </cell>
        </row>
        <row r="1458">
          <cell r="A1458" t="str">
            <v>MD</v>
          </cell>
          <cell r="B1458" t="str">
            <v>Charles</v>
          </cell>
          <cell r="C1458">
            <v>12653</v>
          </cell>
          <cell r="D1458" t="str">
            <v>Mirant Mid-Atlantic LLC</v>
          </cell>
          <cell r="E1458">
            <v>1573</v>
          </cell>
          <cell r="F1458" t="str">
            <v>Morgantown Generating Plant</v>
          </cell>
          <cell r="G1458">
            <v>22</v>
          </cell>
          <cell r="H1458" t="str">
            <v>3</v>
          </cell>
          <cell r="I1458">
            <v>65</v>
          </cell>
          <cell r="J1458">
            <v>54</v>
          </cell>
          <cell r="K1458">
            <v>65</v>
          </cell>
          <cell r="M1458" t="str">
            <v>GT</v>
          </cell>
          <cell r="N1458" t="str">
            <v>DFO</v>
          </cell>
          <cell r="P1458">
            <v>6</v>
          </cell>
          <cell r="Q1458">
            <v>1973</v>
          </cell>
          <cell r="R1458" t="str">
            <v>OP</v>
          </cell>
          <cell r="S1458">
            <v>0</v>
          </cell>
          <cell r="T1458" t="str">
            <v>Y</v>
          </cell>
        </row>
        <row r="1459">
          <cell r="A1459" t="str">
            <v>MD</v>
          </cell>
          <cell r="B1459" t="str">
            <v>Charles</v>
          </cell>
          <cell r="C1459">
            <v>12653</v>
          </cell>
          <cell r="D1459" t="str">
            <v>Mirant Mid-Atlantic LLC</v>
          </cell>
          <cell r="E1459">
            <v>1573</v>
          </cell>
          <cell r="F1459" t="str">
            <v>Morgantown Generating Plant</v>
          </cell>
          <cell r="G1459">
            <v>22</v>
          </cell>
          <cell r="H1459" t="str">
            <v>4</v>
          </cell>
          <cell r="I1459">
            <v>65</v>
          </cell>
          <cell r="J1459">
            <v>54</v>
          </cell>
          <cell r="K1459">
            <v>65</v>
          </cell>
          <cell r="M1459" t="str">
            <v>GT</v>
          </cell>
          <cell r="N1459" t="str">
            <v>DFO</v>
          </cell>
          <cell r="P1459">
            <v>6</v>
          </cell>
          <cell r="Q1459">
            <v>1973</v>
          </cell>
          <cell r="R1459" t="str">
            <v>OP</v>
          </cell>
          <cell r="S1459">
            <v>0</v>
          </cell>
          <cell r="T1459" t="str">
            <v>Y</v>
          </cell>
        </row>
        <row r="1460">
          <cell r="A1460" t="str">
            <v>MD</v>
          </cell>
          <cell r="B1460" t="str">
            <v>Charles</v>
          </cell>
          <cell r="C1460">
            <v>12653</v>
          </cell>
          <cell r="D1460" t="str">
            <v>Mirant Mid-Atlantic LLC</v>
          </cell>
          <cell r="E1460">
            <v>1573</v>
          </cell>
          <cell r="F1460" t="str">
            <v>Morgantown Generating Plant</v>
          </cell>
          <cell r="G1460">
            <v>22</v>
          </cell>
          <cell r="H1460" t="str">
            <v>5</v>
          </cell>
          <cell r="I1460">
            <v>65</v>
          </cell>
          <cell r="J1460">
            <v>54</v>
          </cell>
          <cell r="K1460">
            <v>65</v>
          </cell>
          <cell r="M1460" t="str">
            <v>GT</v>
          </cell>
          <cell r="N1460" t="str">
            <v>DFO</v>
          </cell>
          <cell r="P1460">
            <v>5</v>
          </cell>
          <cell r="Q1460">
            <v>1973</v>
          </cell>
          <cell r="R1460" t="str">
            <v>OP</v>
          </cell>
          <cell r="S1460">
            <v>0</v>
          </cell>
          <cell r="T1460" t="str">
            <v>Y</v>
          </cell>
        </row>
        <row r="1461">
          <cell r="A1461" t="str">
            <v>MD</v>
          </cell>
          <cell r="B1461" t="str">
            <v>Charles</v>
          </cell>
          <cell r="C1461">
            <v>12653</v>
          </cell>
          <cell r="D1461" t="str">
            <v>Mirant Mid-Atlantic LLC</v>
          </cell>
          <cell r="E1461">
            <v>1573</v>
          </cell>
          <cell r="F1461" t="str">
            <v>Morgantown Generating Plant</v>
          </cell>
          <cell r="G1461">
            <v>22</v>
          </cell>
          <cell r="H1461" t="str">
            <v>6</v>
          </cell>
          <cell r="I1461">
            <v>65</v>
          </cell>
          <cell r="J1461">
            <v>54</v>
          </cell>
          <cell r="K1461">
            <v>65</v>
          </cell>
          <cell r="M1461" t="str">
            <v>GT</v>
          </cell>
          <cell r="N1461" t="str">
            <v>DFO</v>
          </cell>
          <cell r="P1461">
            <v>5</v>
          </cell>
          <cell r="Q1461">
            <v>1973</v>
          </cell>
          <cell r="R1461" t="str">
            <v>OP</v>
          </cell>
          <cell r="S1461">
            <v>0</v>
          </cell>
          <cell r="T1461" t="str">
            <v>Y</v>
          </cell>
        </row>
        <row r="1462">
          <cell r="A1462" t="str">
            <v>MD</v>
          </cell>
          <cell r="B1462" t="str">
            <v>Charles</v>
          </cell>
          <cell r="C1462">
            <v>12653</v>
          </cell>
          <cell r="D1462" t="str">
            <v>Mirant Mid-Atlantic LLC</v>
          </cell>
          <cell r="E1462">
            <v>1573</v>
          </cell>
          <cell r="F1462" t="str">
            <v>Morgantown Generating Plant</v>
          </cell>
          <cell r="G1462">
            <v>22</v>
          </cell>
          <cell r="H1462" t="str">
            <v>GT1</v>
          </cell>
          <cell r="I1462">
            <v>18</v>
          </cell>
          <cell r="J1462">
            <v>16</v>
          </cell>
          <cell r="K1462">
            <v>20</v>
          </cell>
          <cell r="M1462" t="str">
            <v>GT</v>
          </cell>
          <cell r="N1462" t="str">
            <v>DFO</v>
          </cell>
          <cell r="P1462">
            <v>12</v>
          </cell>
          <cell r="Q1462">
            <v>1970</v>
          </cell>
          <cell r="R1462" t="str">
            <v>OP</v>
          </cell>
          <cell r="S1462">
            <v>0</v>
          </cell>
          <cell r="T1462" t="str">
            <v>Y</v>
          </cell>
        </row>
        <row r="1463">
          <cell r="A1463" t="str">
            <v>MD</v>
          </cell>
          <cell r="B1463" t="str">
            <v>Charles</v>
          </cell>
          <cell r="C1463">
            <v>12653</v>
          </cell>
          <cell r="D1463" t="str">
            <v>Mirant Mid-Atlantic LLC</v>
          </cell>
          <cell r="E1463">
            <v>1573</v>
          </cell>
          <cell r="F1463" t="str">
            <v>Morgantown Generating Plant</v>
          </cell>
          <cell r="G1463">
            <v>22</v>
          </cell>
          <cell r="H1463" t="str">
            <v>GT2</v>
          </cell>
          <cell r="I1463">
            <v>18</v>
          </cell>
          <cell r="J1463">
            <v>16</v>
          </cell>
          <cell r="K1463">
            <v>20</v>
          </cell>
          <cell r="M1463" t="str">
            <v>GT</v>
          </cell>
          <cell r="N1463" t="str">
            <v>DFO</v>
          </cell>
          <cell r="P1463">
            <v>2</v>
          </cell>
          <cell r="Q1463">
            <v>1971</v>
          </cell>
          <cell r="R1463" t="str">
            <v>OP</v>
          </cell>
          <cell r="S1463">
            <v>0</v>
          </cell>
          <cell r="T1463" t="str">
            <v>Y</v>
          </cell>
        </row>
        <row r="1464">
          <cell r="A1464" t="str">
            <v>MD</v>
          </cell>
          <cell r="B1464" t="str">
            <v>Dorchester</v>
          </cell>
          <cell r="C1464">
            <v>19830</v>
          </cell>
          <cell r="D1464" t="str">
            <v>NRG Vienna Operations Inc</v>
          </cell>
          <cell r="E1464">
            <v>1564</v>
          </cell>
          <cell r="F1464" t="str">
            <v>Vienna Operations</v>
          </cell>
          <cell r="G1464">
            <v>22</v>
          </cell>
          <cell r="H1464" t="str">
            <v>10</v>
          </cell>
          <cell r="I1464">
            <v>21</v>
          </cell>
          <cell r="J1464">
            <v>17</v>
          </cell>
          <cell r="K1464">
            <v>21</v>
          </cell>
          <cell r="M1464" t="str">
            <v>GT</v>
          </cell>
          <cell r="N1464" t="str">
            <v>DFO</v>
          </cell>
          <cell r="P1464">
            <v>1</v>
          </cell>
          <cell r="Q1464">
            <v>1968</v>
          </cell>
          <cell r="R1464" t="str">
            <v>OP</v>
          </cell>
          <cell r="S1464">
            <v>0</v>
          </cell>
          <cell r="T1464" t="str">
            <v>Y</v>
          </cell>
        </row>
        <row r="1465">
          <cell r="A1465" t="str">
            <v>ME</v>
          </cell>
          <cell r="B1465" t="str">
            <v>Cumberland</v>
          </cell>
          <cell r="C1465">
            <v>14876</v>
          </cell>
          <cell r="D1465" t="str">
            <v>FPL Energy Cape LLC</v>
          </cell>
          <cell r="E1465">
            <v>1484</v>
          </cell>
          <cell r="F1465" t="str">
            <v>Cape Gas Turbine</v>
          </cell>
          <cell r="G1465">
            <v>22</v>
          </cell>
          <cell r="H1465" t="str">
            <v>GT4</v>
          </cell>
          <cell r="I1465">
            <v>17.5</v>
          </cell>
          <cell r="J1465">
            <v>13.2</v>
          </cell>
          <cell r="K1465">
            <v>17.3</v>
          </cell>
          <cell r="M1465" t="str">
            <v>GT</v>
          </cell>
          <cell r="N1465" t="str">
            <v>DFO</v>
          </cell>
          <cell r="P1465">
            <v>1</v>
          </cell>
          <cell r="Q1465">
            <v>1970</v>
          </cell>
          <cell r="R1465" t="str">
            <v>OP</v>
          </cell>
          <cell r="S1465">
            <v>0</v>
          </cell>
          <cell r="T1465" t="str">
            <v>Y</v>
          </cell>
        </row>
        <row r="1466">
          <cell r="A1466" t="str">
            <v>ME</v>
          </cell>
          <cell r="B1466" t="str">
            <v>Cumberland</v>
          </cell>
          <cell r="C1466">
            <v>14876</v>
          </cell>
          <cell r="D1466" t="str">
            <v>FPL Energy Cape LLC</v>
          </cell>
          <cell r="E1466">
            <v>1484</v>
          </cell>
          <cell r="F1466" t="str">
            <v>Cape Gas Turbine</v>
          </cell>
          <cell r="G1466">
            <v>22</v>
          </cell>
          <cell r="H1466" t="str">
            <v>GT5</v>
          </cell>
          <cell r="I1466">
            <v>17.5</v>
          </cell>
          <cell r="J1466">
            <v>16.2</v>
          </cell>
          <cell r="K1466">
            <v>20.7</v>
          </cell>
          <cell r="M1466" t="str">
            <v>GT</v>
          </cell>
          <cell r="N1466" t="str">
            <v>DFO</v>
          </cell>
          <cell r="P1466">
            <v>1</v>
          </cell>
          <cell r="Q1466">
            <v>1970</v>
          </cell>
          <cell r="R1466" t="str">
            <v>OP</v>
          </cell>
          <cell r="S1466">
            <v>0</v>
          </cell>
          <cell r="T1466" t="str">
            <v>Y</v>
          </cell>
        </row>
        <row r="1467">
          <cell r="A1467" t="str">
            <v>MI</v>
          </cell>
          <cell r="B1467" t="str">
            <v>Ottawa</v>
          </cell>
          <cell r="C1467">
            <v>4254</v>
          </cell>
          <cell r="D1467" t="str">
            <v>Consumers Energy Co</v>
          </cell>
          <cell r="E1467">
            <v>1710</v>
          </cell>
          <cell r="F1467" t="str">
            <v>J H Campbell</v>
          </cell>
          <cell r="G1467">
            <v>22</v>
          </cell>
          <cell r="H1467" t="str">
            <v>A</v>
          </cell>
          <cell r="I1467">
            <v>18.600000000000001</v>
          </cell>
          <cell r="J1467">
            <v>13</v>
          </cell>
          <cell r="K1467">
            <v>17</v>
          </cell>
          <cell r="M1467" t="str">
            <v>GT</v>
          </cell>
          <cell r="N1467" t="str">
            <v>DFO</v>
          </cell>
          <cell r="P1467">
            <v>12</v>
          </cell>
          <cell r="Q1467">
            <v>1968</v>
          </cell>
          <cell r="R1467" t="str">
            <v>OS</v>
          </cell>
          <cell r="S1467">
            <v>0</v>
          </cell>
          <cell r="T1467" t="str">
            <v>N</v>
          </cell>
        </row>
        <row r="1468">
          <cell r="A1468" t="str">
            <v>MI</v>
          </cell>
          <cell r="B1468" t="str">
            <v>Monroe</v>
          </cell>
          <cell r="C1468">
            <v>4254</v>
          </cell>
          <cell r="D1468" t="str">
            <v>Consumers Energy Co</v>
          </cell>
          <cell r="E1468">
            <v>1723</v>
          </cell>
          <cell r="F1468" t="str">
            <v>J R Whiting</v>
          </cell>
          <cell r="G1468">
            <v>22</v>
          </cell>
          <cell r="H1468" t="str">
            <v>A</v>
          </cell>
          <cell r="I1468">
            <v>18.600000000000001</v>
          </cell>
          <cell r="J1468">
            <v>13</v>
          </cell>
          <cell r="K1468">
            <v>17</v>
          </cell>
          <cell r="M1468" t="str">
            <v>GT</v>
          </cell>
          <cell r="N1468" t="str">
            <v>DFO</v>
          </cell>
          <cell r="P1468">
            <v>5</v>
          </cell>
          <cell r="Q1468">
            <v>1968</v>
          </cell>
          <cell r="R1468" t="str">
            <v>OP</v>
          </cell>
          <cell r="S1468">
            <v>0</v>
          </cell>
          <cell r="T1468" t="str">
            <v>N</v>
          </cell>
        </row>
        <row r="1469">
          <cell r="A1469" t="str">
            <v>MI</v>
          </cell>
          <cell r="B1469" t="str">
            <v>Wayne</v>
          </cell>
          <cell r="C1469">
            <v>5107</v>
          </cell>
          <cell r="D1469" t="str">
            <v>Detroit City of</v>
          </cell>
          <cell r="E1469">
            <v>1822</v>
          </cell>
          <cell r="F1469" t="str">
            <v>Mistersky</v>
          </cell>
          <cell r="G1469">
            <v>22</v>
          </cell>
          <cell r="H1469" t="str">
            <v>GT1</v>
          </cell>
          <cell r="I1469">
            <v>35</v>
          </cell>
          <cell r="J1469">
            <v>25</v>
          </cell>
          <cell r="K1469">
            <v>30</v>
          </cell>
          <cell r="M1469" t="str">
            <v>GT</v>
          </cell>
          <cell r="N1469" t="str">
            <v>DFO</v>
          </cell>
          <cell r="P1469">
            <v>12</v>
          </cell>
          <cell r="Q1469">
            <v>1974</v>
          </cell>
          <cell r="R1469" t="str">
            <v>OP</v>
          </cell>
          <cell r="T1469" t="str">
            <v>N</v>
          </cell>
        </row>
        <row r="1470">
          <cell r="A1470" t="str">
            <v>MI</v>
          </cell>
          <cell r="B1470" t="str">
            <v>Monroe</v>
          </cell>
          <cell r="C1470">
            <v>5109</v>
          </cell>
          <cell r="D1470" t="str">
            <v>Detroit Edison Co</v>
          </cell>
          <cell r="E1470">
            <v>1729</v>
          </cell>
          <cell r="F1470" t="str">
            <v>Fermi</v>
          </cell>
          <cell r="G1470">
            <v>22</v>
          </cell>
          <cell r="H1470" t="str">
            <v>3</v>
          </cell>
          <cell r="I1470">
            <v>16</v>
          </cell>
          <cell r="J1470">
            <v>13</v>
          </cell>
          <cell r="K1470">
            <v>19</v>
          </cell>
          <cell r="M1470" t="str">
            <v>GT</v>
          </cell>
          <cell r="N1470" t="str">
            <v>DFO</v>
          </cell>
          <cell r="P1470">
            <v>4</v>
          </cell>
          <cell r="Q1470">
            <v>1966</v>
          </cell>
          <cell r="R1470" t="str">
            <v>OP</v>
          </cell>
          <cell r="S1470">
            <v>0</v>
          </cell>
          <cell r="T1470" t="str">
            <v>N</v>
          </cell>
        </row>
        <row r="1471">
          <cell r="A1471" t="str">
            <v>MI</v>
          </cell>
          <cell r="B1471" t="str">
            <v>Monroe</v>
          </cell>
          <cell r="C1471">
            <v>5109</v>
          </cell>
          <cell r="D1471" t="str">
            <v>Detroit Edison Co</v>
          </cell>
          <cell r="E1471">
            <v>1729</v>
          </cell>
          <cell r="F1471" t="str">
            <v>Fermi</v>
          </cell>
          <cell r="G1471">
            <v>22</v>
          </cell>
          <cell r="H1471" t="str">
            <v>4</v>
          </cell>
          <cell r="I1471">
            <v>16</v>
          </cell>
          <cell r="J1471">
            <v>12</v>
          </cell>
          <cell r="K1471">
            <v>18</v>
          </cell>
          <cell r="M1471" t="str">
            <v>GT</v>
          </cell>
          <cell r="N1471" t="str">
            <v>DFO</v>
          </cell>
          <cell r="P1471">
            <v>4</v>
          </cell>
          <cell r="Q1471">
            <v>1966</v>
          </cell>
          <cell r="R1471" t="str">
            <v>OP</v>
          </cell>
          <cell r="S1471">
            <v>0</v>
          </cell>
          <cell r="T1471" t="str">
            <v>N</v>
          </cell>
        </row>
        <row r="1472">
          <cell r="A1472" t="str">
            <v>MI</v>
          </cell>
          <cell r="B1472" t="str">
            <v>Monroe</v>
          </cell>
          <cell r="C1472">
            <v>5109</v>
          </cell>
          <cell r="D1472" t="str">
            <v>Detroit Edison Co</v>
          </cell>
          <cell r="E1472">
            <v>1729</v>
          </cell>
          <cell r="F1472" t="str">
            <v>Fermi</v>
          </cell>
          <cell r="G1472">
            <v>22</v>
          </cell>
          <cell r="H1472" t="str">
            <v>GT1</v>
          </cell>
          <cell r="I1472">
            <v>16</v>
          </cell>
          <cell r="J1472">
            <v>13</v>
          </cell>
          <cell r="K1472">
            <v>19</v>
          </cell>
          <cell r="M1472" t="str">
            <v>GT</v>
          </cell>
          <cell r="N1472" t="str">
            <v>DFO</v>
          </cell>
          <cell r="P1472">
            <v>4</v>
          </cell>
          <cell r="Q1472">
            <v>1966</v>
          </cell>
          <cell r="R1472" t="str">
            <v>OP</v>
          </cell>
          <cell r="S1472">
            <v>0</v>
          </cell>
          <cell r="T1472" t="str">
            <v>N</v>
          </cell>
        </row>
        <row r="1473">
          <cell r="A1473" t="str">
            <v>MI</v>
          </cell>
          <cell r="B1473" t="str">
            <v>Monroe</v>
          </cell>
          <cell r="C1473">
            <v>5109</v>
          </cell>
          <cell r="D1473" t="str">
            <v>Detroit Edison Co</v>
          </cell>
          <cell r="E1473">
            <v>1729</v>
          </cell>
          <cell r="F1473" t="str">
            <v>Fermi</v>
          </cell>
          <cell r="G1473">
            <v>22</v>
          </cell>
          <cell r="H1473" t="str">
            <v>GT2</v>
          </cell>
          <cell r="I1473">
            <v>16</v>
          </cell>
          <cell r="J1473">
            <v>13</v>
          </cell>
          <cell r="K1473">
            <v>19</v>
          </cell>
          <cell r="M1473" t="str">
            <v>GT</v>
          </cell>
          <cell r="N1473" t="str">
            <v>DFO</v>
          </cell>
          <cell r="P1473">
            <v>4</v>
          </cell>
          <cell r="Q1473">
            <v>1966</v>
          </cell>
          <cell r="R1473" t="str">
            <v>OP</v>
          </cell>
          <cell r="S1473">
            <v>0</v>
          </cell>
          <cell r="T1473" t="str">
            <v>N</v>
          </cell>
        </row>
        <row r="1474">
          <cell r="A1474" t="str">
            <v>MI</v>
          </cell>
          <cell r="B1474" t="str">
            <v>Macomb</v>
          </cell>
          <cell r="C1474">
            <v>5109</v>
          </cell>
          <cell r="D1474" t="str">
            <v>Detroit Edison Co</v>
          </cell>
          <cell r="E1474">
            <v>1734</v>
          </cell>
          <cell r="F1474" t="str">
            <v>Northeast</v>
          </cell>
          <cell r="G1474">
            <v>22</v>
          </cell>
          <cell r="H1474" t="str">
            <v>5</v>
          </cell>
          <cell r="I1474">
            <v>23.4</v>
          </cell>
          <cell r="J1474">
            <v>17</v>
          </cell>
          <cell r="K1474">
            <v>24</v>
          </cell>
          <cell r="M1474" t="str">
            <v>GT</v>
          </cell>
          <cell r="N1474" t="str">
            <v>DFO</v>
          </cell>
          <cell r="O1474" t="str">
            <v>NG</v>
          </cell>
          <cell r="P1474">
            <v>6</v>
          </cell>
          <cell r="Q1474">
            <v>1971</v>
          </cell>
          <cell r="R1474" t="str">
            <v>OP</v>
          </cell>
          <cell r="S1474">
            <v>0</v>
          </cell>
          <cell r="T1474" t="str">
            <v>N</v>
          </cell>
        </row>
        <row r="1475">
          <cell r="A1475" t="str">
            <v>MI</v>
          </cell>
          <cell r="B1475" t="str">
            <v>Macomb</v>
          </cell>
          <cell r="C1475">
            <v>5109</v>
          </cell>
          <cell r="D1475" t="str">
            <v>Detroit Edison Co</v>
          </cell>
          <cell r="E1475">
            <v>1734</v>
          </cell>
          <cell r="F1475" t="str">
            <v>Northeast</v>
          </cell>
          <cell r="G1475">
            <v>22</v>
          </cell>
          <cell r="H1475" t="str">
            <v>6</v>
          </cell>
          <cell r="I1475">
            <v>21.2</v>
          </cell>
          <cell r="J1475">
            <v>19.5</v>
          </cell>
          <cell r="K1475">
            <v>23</v>
          </cell>
          <cell r="M1475" t="str">
            <v>GT</v>
          </cell>
          <cell r="N1475" t="str">
            <v>DFO</v>
          </cell>
          <cell r="P1475">
            <v>5</v>
          </cell>
          <cell r="Q1475">
            <v>1971</v>
          </cell>
          <cell r="R1475" t="str">
            <v>OP</v>
          </cell>
          <cell r="S1475">
            <v>0</v>
          </cell>
          <cell r="T1475" t="str">
            <v>N</v>
          </cell>
        </row>
        <row r="1476">
          <cell r="A1476" t="str">
            <v>MI</v>
          </cell>
          <cell r="B1476" t="str">
            <v>Macomb</v>
          </cell>
          <cell r="C1476">
            <v>5109</v>
          </cell>
          <cell r="D1476" t="str">
            <v>Detroit Edison Co</v>
          </cell>
          <cell r="E1476">
            <v>1734</v>
          </cell>
          <cell r="F1476" t="str">
            <v>Northeast</v>
          </cell>
          <cell r="G1476">
            <v>22</v>
          </cell>
          <cell r="H1476" t="str">
            <v>7</v>
          </cell>
          <cell r="I1476">
            <v>21.2</v>
          </cell>
          <cell r="J1476">
            <v>19.5</v>
          </cell>
          <cell r="K1476">
            <v>23</v>
          </cell>
          <cell r="M1476" t="str">
            <v>GT</v>
          </cell>
          <cell r="N1476" t="str">
            <v>DFO</v>
          </cell>
          <cell r="P1476">
            <v>5</v>
          </cell>
          <cell r="Q1476">
            <v>1971</v>
          </cell>
          <cell r="R1476" t="str">
            <v>OP</v>
          </cell>
          <cell r="S1476">
            <v>0</v>
          </cell>
          <cell r="T1476" t="str">
            <v>N</v>
          </cell>
        </row>
        <row r="1477">
          <cell r="A1477" t="str">
            <v>MI</v>
          </cell>
          <cell r="B1477" t="str">
            <v>St Clair</v>
          </cell>
          <cell r="C1477">
            <v>5109</v>
          </cell>
          <cell r="D1477" t="str">
            <v>Detroit Edison Co</v>
          </cell>
          <cell r="E1477">
            <v>1743</v>
          </cell>
          <cell r="F1477" t="str">
            <v>St Clair</v>
          </cell>
          <cell r="G1477">
            <v>22</v>
          </cell>
          <cell r="H1477" t="str">
            <v>11</v>
          </cell>
          <cell r="I1477">
            <v>18.5</v>
          </cell>
          <cell r="J1477">
            <v>19</v>
          </cell>
          <cell r="K1477">
            <v>23</v>
          </cell>
          <cell r="M1477" t="str">
            <v>GT</v>
          </cell>
          <cell r="N1477" t="str">
            <v>DFO</v>
          </cell>
          <cell r="O1477" t="str">
            <v>NG</v>
          </cell>
          <cell r="P1477">
            <v>5</v>
          </cell>
          <cell r="Q1477">
            <v>1968</v>
          </cell>
          <cell r="R1477" t="str">
            <v>OP</v>
          </cell>
          <cell r="S1477">
            <v>0</v>
          </cell>
          <cell r="T1477" t="str">
            <v>N</v>
          </cell>
        </row>
        <row r="1478">
          <cell r="A1478" t="str">
            <v>MI</v>
          </cell>
          <cell r="B1478" t="str">
            <v>Washtenaw</v>
          </cell>
          <cell r="C1478">
            <v>5109</v>
          </cell>
          <cell r="D1478" t="str">
            <v>Detroit Edison Co</v>
          </cell>
          <cell r="E1478">
            <v>1744</v>
          </cell>
          <cell r="F1478" t="str">
            <v>Superior</v>
          </cell>
          <cell r="G1478">
            <v>22</v>
          </cell>
          <cell r="H1478" t="str">
            <v>1</v>
          </cell>
          <cell r="I1478">
            <v>16</v>
          </cell>
          <cell r="J1478">
            <v>13</v>
          </cell>
          <cell r="K1478">
            <v>19</v>
          </cell>
          <cell r="M1478" t="str">
            <v>GT</v>
          </cell>
          <cell r="N1478" t="str">
            <v>DFO</v>
          </cell>
          <cell r="P1478">
            <v>10</v>
          </cell>
          <cell r="Q1478">
            <v>1966</v>
          </cell>
          <cell r="R1478" t="str">
            <v>OP</v>
          </cell>
          <cell r="S1478">
            <v>0</v>
          </cell>
          <cell r="T1478" t="str">
            <v>N</v>
          </cell>
        </row>
        <row r="1479">
          <cell r="A1479" t="str">
            <v>MI</v>
          </cell>
          <cell r="B1479" t="str">
            <v>Washtenaw</v>
          </cell>
          <cell r="C1479">
            <v>5109</v>
          </cell>
          <cell r="D1479" t="str">
            <v>Detroit Edison Co</v>
          </cell>
          <cell r="E1479">
            <v>1744</v>
          </cell>
          <cell r="F1479" t="str">
            <v>Superior</v>
          </cell>
          <cell r="G1479">
            <v>22</v>
          </cell>
          <cell r="H1479" t="str">
            <v>2</v>
          </cell>
          <cell r="I1479">
            <v>16</v>
          </cell>
          <cell r="J1479">
            <v>13</v>
          </cell>
          <cell r="K1479">
            <v>19</v>
          </cell>
          <cell r="M1479" t="str">
            <v>GT</v>
          </cell>
          <cell r="N1479" t="str">
            <v>DFO</v>
          </cell>
          <cell r="P1479">
            <v>10</v>
          </cell>
          <cell r="Q1479">
            <v>1966</v>
          </cell>
          <cell r="R1479" t="str">
            <v>OP</v>
          </cell>
          <cell r="S1479">
            <v>0</v>
          </cell>
          <cell r="T1479" t="str">
            <v>N</v>
          </cell>
        </row>
        <row r="1480">
          <cell r="A1480" t="str">
            <v>MI</v>
          </cell>
          <cell r="B1480" t="str">
            <v>Washtenaw</v>
          </cell>
          <cell r="C1480">
            <v>5109</v>
          </cell>
          <cell r="D1480" t="str">
            <v>Detroit Edison Co</v>
          </cell>
          <cell r="E1480">
            <v>1744</v>
          </cell>
          <cell r="F1480" t="str">
            <v>Superior</v>
          </cell>
          <cell r="G1480">
            <v>22</v>
          </cell>
          <cell r="H1480" t="str">
            <v>3</v>
          </cell>
          <cell r="I1480">
            <v>16</v>
          </cell>
          <cell r="J1480">
            <v>13</v>
          </cell>
          <cell r="K1480">
            <v>19</v>
          </cell>
          <cell r="M1480" t="str">
            <v>GT</v>
          </cell>
          <cell r="N1480" t="str">
            <v>DFO</v>
          </cell>
          <cell r="P1480">
            <v>10</v>
          </cell>
          <cell r="Q1480">
            <v>1966</v>
          </cell>
          <cell r="R1480" t="str">
            <v>OP</v>
          </cell>
          <cell r="S1480">
            <v>0</v>
          </cell>
          <cell r="T1480" t="str">
            <v>N</v>
          </cell>
        </row>
        <row r="1481">
          <cell r="A1481" t="str">
            <v>MI</v>
          </cell>
          <cell r="B1481" t="str">
            <v>Washtenaw</v>
          </cell>
          <cell r="C1481">
            <v>5109</v>
          </cell>
          <cell r="D1481" t="str">
            <v>Detroit Edison Co</v>
          </cell>
          <cell r="E1481">
            <v>1744</v>
          </cell>
          <cell r="F1481" t="str">
            <v>Superior</v>
          </cell>
          <cell r="G1481">
            <v>22</v>
          </cell>
          <cell r="H1481" t="str">
            <v>4</v>
          </cell>
          <cell r="I1481">
            <v>16</v>
          </cell>
          <cell r="J1481">
            <v>13</v>
          </cell>
          <cell r="K1481">
            <v>19</v>
          </cell>
          <cell r="M1481" t="str">
            <v>GT</v>
          </cell>
          <cell r="N1481" t="str">
            <v>DFO</v>
          </cell>
          <cell r="P1481">
            <v>10</v>
          </cell>
          <cell r="Q1481">
            <v>1966</v>
          </cell>
          <cell r="R1481" t="str">
            <v>OP</v>
          </cell>
          <cell r="S1481">
            <v>0</v>
          </cell>
          <cell r="T1481" t="str">
            <v>N</v>
          </cell>
        </row>
        <row r="1482">
          <cell r="A1482" t="str">
            <v>MI</v>
          </cell>
          <cell r="B1482" t="str">
            <v>Ottawa</v>
          </cell>
          <cell r="C1482">
            <v>8723</v>
          </cell>
          <cell r="D1482" t="str">
            <v>Holland City of</v>
          </cell>
          <cell r="E1482">
            <v>6356</v>
          </cell>
          <cell r="F1482" t="str">
            <v>Sixth Street</v>
          </cell>
          <cell r="G1482">
            <v>22</v>
          </cell>
          <cell r="H1482" t="str">
            <v>1</v>
          </cell>
          <cell r="I1482">
            <v>24</v>
          </cell>
          <cell r="J1482">
            <v>18</v>
          </cell>
          <cell r="K1482">
            <v>22</v>
          </cell>
          <cell r="M1482" t="str">
            <v>GT</v>
          </cell>
          <cell r="N1482" t="str">
            <v>DFO</v>
          </cell>
          <cell r="P1482">
            <v>5</v>
          </cell>
          <cell r="Q1482">
            <v>1974</v>
          </cell>
          <cell r="R1482" t="str">
            <v>OP</v>
          </cell>
          <cell r="T1482" t="str">
            <v>N</v>
          </cell>
        </row>
        <row r="1483">
          <cell r="A1483" t="str">
            <v>MI</v>
          </cell>
          <cell r="B1483" t="str">
            <v>Wayne</v>
          </cell>
          <cell r="C1483">
            <v>9109</v>
          </cell>
          <cell r="D1483" t="str">
            <v>Hutzel Hospital</v>
          </cell>
          <cell r="E1483">
            <v>10232</v>
          </cell>
          <cell r="F1483" t="str">
            <v>Hutzel Hospital</v>
          </cell>
          <cell r="G1483">
            <v>622</v>
          </cell>
          <cell r="H1483" t="str">
            <v>TB-1</v>
          </cell>
          <cell r="I1483">
            <v>0.8</v>
          </cell>
          <cell r="J1483">
            <v>0.7</v>
          </cell>
          <cell r="K1483">
            <v>0.78</v>
          </cell>
          <cell r="M1483" t="str">
            <v>GT</v>
          </cell>
          <cell r="N1483" t="str">
            <v>DFO</v>
          </cell>
          <cell r="P1483">
            <v>7</v>
          </cell>
          <cell r="Q1483">
            <v>1988</v>
          </cell>
          <cell r="R1483" t="str">
            <v>BU</v>
          </cell>
          <cell r="S1483">
            <v>0</v>
          </cell>
          <cell r="T1483" t="str">
            <v>Y</v>
          </cell>
        </row>
        <row r="1484">
          <cell r="A1484" t="str">
            <v>MI</v>
          </cell>
          <cell r="B1484" t="str">
            <v>Wayne</v>
          </cell>
          <cell r="C1484">
            <v>9109</v>
          </cell>
          <cell r="D1484" t="str">
            <v>Hutzel Hospital</v>
          </cell>
          <cell r="E1484">
            <v>10232</v>
          </cell>
          <cell r="F1484" t="str">
            <v>Hutzel Hospital</v>
          </cell>
          <cell r="G1484">
            <v>622</v>
          </cell>
          <cell r="H1484" t="str">
            <v>TB-2</v>
          </cell>
          <cell r="I1484">
            <v>0.8</v>
          </cell>
          <cell r="J1484">
            <v>0.7</v>
          </cell>
          <cell r="K1484">
            <v>0.78</v>
          </cell>
          <cell r="M1484" t="str">
            <v>GT</v>
          </cell>
          <cell r="N1484" t="str">
            <v>DFO</v>
          </cell>
          <cell r="P1484">
            <v>7</v>
          </cell>
          <cell r="Q1484">
            <v>1988</v>
          </cell>
          <cell r="R1484" t="str">
            <v>OS</v>
          </cell>
          <cell r="S1484">
            <v>0</v>
          </cell>
          <cell r="T1484" t="str">
            <v>Y</v>
          </cell>
        </row>
        <row r="1485">
          <cell r="A1485" t="str">
            <v>MI</v>
          </cell>
          <cell r="B1485" t="str">
            <v>Marquette</v>
          </cell>
          <cell r="C1485">
            <v>11701</v>
          </cell>
          <cell r="D1485" t="str">
            <v>Marquette City of</v>
          </cell>
          <cell r="E1485">
            <v>1840</v>
          </cell>
          <cell r="F1485" t="str">
            <v>Plant Four</v>
          </cell>
          <cell r="G1485">
            <v>22</v>
          </cell>
          <cell r="H1485" t="str">
            <v>CT1</v>
          </cell>
          <cell r="I1485">
            <v>24</v>
          </cell>
          <cell r="J1485">
            <v>20</v>
          </cell>
          <cell r="K1485">
            <v>22</v>
          </cell>
          <cell r="M1485" t="str">
            <v>GT</v>
          </cell>
          <cell r="N1485" t="str">
            <v>DFO</v>
          </cell>
          <cell r="P1485">
            <v>5</v>
          </cell>
          <cell r="Q1485">
            <v>1979</v>
          </cell>
          <cell r="R1485" t="str">
            <v>SB</v>
          </cell>
          <cell r="T1485" t="str">
            <v>N</v>
          </cell>
        </row>
        <row r="1486">
          <cell r="A1486" t="str">
            <v>MI</v>
          </cell>
          <cell r="B1486" t="str">
            <v>Delta</v>
          </cell>
          <cell r="C1486">
            <v>19578</v>
          </cell>
          <cell r="D1486" t="str">
            <v>Upper Peninsula Power Co</v>
          </cell>
          <cell r="E1486">
            <v>1771</v>
          </cell>
          <cell r="F1486" t="str">
            <v>Escanaba</v>
          </cell>
          <cell r="G1486">
            <v>22</v>
          </cell>
          <cell r="H1486" t="str">
            <v>3</v>
          </cell>
          <cell r="I1486">
            <v>17.899999999999999</v>
          </cell>
          <cell r="J1486">
            <v>13.4</v>
          </cell>
          <cell r="K1486">
            <v>18</v>
          </cell>
          <cell r="M1486" t="str">
            <v>GT</v>
          </cell>
          <cell r="N1486" t="str">
            <v>DFO</v>
          </cell>
          <cell r="P1486">
            <v>3</v>
          </cell>
          <cell r="Q1486">
            <v>2003</v>
          </cell>
          <cell r="R1486" t="str">
            <v>OP</v>
          </cell>
          <cell r="T1486" t="str">
            <v>Y</v>
          </cell>
        </row>
        <row r="1487">
          <cell r="A1487" t="str">
            <v>MI</v>
          </cell>
          <cell r="B1487" t="str">
            <v>Delta</v>
          </cell>
          <cell r="C1487">
            <v>19578</v>
          </cell>
          <cell r="D1487" t="str">
            <v>Upper Peninsula Power Co</v>
          </cell>
          <cell r="E1487">
            <v>7119</v>
          </cell>
          <cell r="F1487" t="str">
            <v>Gladstone</v>
          </cell>
          <cell r="G1487">
            <v>22</v>
          </cell>
          <cell r="H1487" t="str">
            <v>1</v>
          </cell>
          <cell r="I1487">
            <v>22.6</v>
          </cell>
          <cell r="J1487">
            <v>18.2</v>
          </cell>
          <cell r="K1487">
            <v>27</v>
          </cell>
          <cell r="M1487" t="str">
            <v>GT</v>
          </cell>
          <cell r="N1487" t="str">
            <v>DFO</v>
          </cell>
          <cell r="P1487">
            <v>11</v>
          </cell>
          <cell r="Q1487">
            <v>1975</v>
          </cell>
          <cell r="R1487" t="str">
            <v>OP</v>
          </cell>
          <cell r="S1487">
            <v>0</v>
          </cell>
          <cell r="T1487" t="str">
            <v>N</v>
          </cell>
        </row>
        <row r="1488">
          <cell r="A1488" t="str">
            <v>MI</v>
          </cell>
          <cell r="B1488" t="str">
            <v>Houghton</v>
          </cell>
          <cell r="C1488">
            <v>19578</v>
          </cell>
          <cell r="D1488" t="str">
            <v>Upper Peninsula Power Co</v>
          </cell>
          <cell r="E1488">
            <v>8019</v>
          </cell>
          <cell r="F1488" t="str">
            <v>Portage</v>
          </cell>
          <cell r="G1488">
            <v>22</v>
          </cell>
          <cell r="H1488" t="str">
            <v>1</v>
          </cell>
          <cell r="I1488">
            <v>22.6</v>
          </cell>
          <cell r="J1488">
            <v>16.5</v>
          </cell>
          <cell r="K1488">
            <v>27</v>
          </cell>
          <cell r="M1488" t="str">
            <v>GT</v>
          </cell>
          <cell r="N1488" t="str">
            <v>DFO</v>
          </cell>
          <cell r="P1488">
            <v>11</v>
          </cell>
          <cell r="Q1488">
            <v>1973</v>
          </cell>
          <cell r="R1488" t="str">
            <v>OP</v>
          </cell>
          <cell r="S1488">
            <v>0</v>
          </cell>
          <cell r="T1488" t="str">
            <v>N</v>
          </cell>
        </row>
        <row r="1489">
          <cell r="A1489" t="str">
            <v>MI</v>
          </cell>
          <cell r="B1489" t="str">
            <v>Washtenaw</v>
          </cell>
          <cell r="C1489">
            <v>20105</v>
          </cell>
          <cell r="D1489" t="str">
            <v>Warner Lambert Co</v>
          </cell>
          <cell r="E1489">
            <v>54604</v>
          </cell>
          <cell r="F1489" t="str">
            <v>Warner Lambert</v>
          </cell>
          <cell r="G1489">
            <v>561</v>
          </cell>
          <cell r="H1489" t="str">
            <v>085-2</v>
          </cell>
          <cell r="I1489">
            <v>2.2999999999999998</v>
          </cell>
          <cell r="J1489">
            <v>2.25</v>
          </cell>
          <cell r="K1489">
            <v>2.25</v>
          </cell>
          <cell r="M1489" t="str">
            <v>GT</v>
          </cell>
          <cell r="N1489" t="str">
            <v>DFO</v>
          </cell>
          <cell r="P1489">
            <v>12</v>
          </cell>
          <cell r="Q1489">
            <v>2005</v>
          </cell>
          <cell r="R1489" t="str">
            <v>SB</v>
          </cell>
          <cell r="T1489" t="str">
            <v>Y</v>
          </cell>
        </row>
        <row r="1490">
          <cell r="A1490" t="str">
            <v>MI</v>
          </cell>
          <cell r="B1490" t="str">
            <v>Cheboygan</v>
          </cell>
          <cell r="C1490">
            <v>20910</v>
          </cell>
          <cell r="D1490" t="str">
            <v>Wolverine Pwr Supply Coop Inc</v>
          </cell>
          <cell r="E1490">
            <v>1873</v>
          </cell>
          <cell r="F1490" t="str">
            <v>Tower</v>
          </cell>
          <cell r="G1490">
            <v>22</v>
          </cell>
          <cell r="H1490" t="str">
            <v>GT4</v>
          </cell>
          <cell r="I1490">
            <v>21.3</v>
          </cell>
          <cell r="J1490">
            <v>18</v>
          </cell>
          <cell r="K1490">
            <v>25</v>
          </cell>
          <cell r="M1490" t="str">
            <v>GT</v>
          </cell>
          <cell r="N1490" t="str">
            <v>DFO</v>
          </cell>
          <cell r="P1490">
            <v>3</v>
          </cell>
          <cell r="Q1490">
            <v>1971</v>
          </cell>
          <cell r="R1490" t="str">
            <v>OP</v>
          </cell>
          <cell r="T1490" t="str">
            <v>N</v>
          </cell>
        </row>
        <row r="1491">
          <cell r="A1491" t="str">
            <v>MN</v>
          </cell>
          <cell r="B1491" t="str">
            <v>Becker</v>
          </cell>
          <cell r="C1491">
            <v>5111</v>
          </cell>
          <cell r="D1491" t="str">
            <v>Detroit Lakes City of</v>
          </cell>
          <cell r="E1491">
            <v>1970</v>
          </cell>
          <cell r="F1491" t="str">
            <v>Detroit Lakes</v>
          </cell>
          <cell r="G1491">
            <v>22</v>
          </cell>
          <cell r="H1491" t="str">
            <v>1</v>
          </cell>
          <cell r="I1491">
            <v>12.5</v>
          </cell>
          <cell r="J1491">
            <v>8.5500000000000007</v>
          </cell>
          <cell r="K1491">
            <v>9.33</v>
          </cell>
          <cell r="M1491" t="str">
            <v>GT</v>
          </cell>
          <cell r="N1491" t="str">
            <v>DFO</v>
          </cell>
          <cell r="P1491">
            <v>7</v>
          </cell>
          <cell r="Q1491">
            <v>1968</v>
          </cell>
          <cell r="R1491" t="str">
            <v>OP</v>
          </cell>
          <cell r="T1491" t="str">
            <v>N</v>
          </cell>
        </row>
        <row r="1492">
          <cell r="A1492" t="str">
            <v>MN</v>
          </cell>
          <cell r="B1492" t="str">
            <v>Isanti</v>
          </cell>
          <cell r="C1492">
            <v>7570</v>
          </cell>
          <cell r="D1492" t="str">
            <v>Great River Energy</v>
          </cell>
          <cell r="E1492">
            <v>2038</v>
          </cell>
          <cell r="F1492" t="str">
            <v>Cambridge CT</v>
          </cell>
          <cell r="G1492">
            <v>22</v>
          </cell>
          <cell r="H1492" t="str">
            <v>GT1</v>
          </cell>
          <cell r="I1492">
            <v>29.4</v>
          </cell>
          <cell r="J1492">
            <v>19.399999999999999</v>
          </cell>
          <cell r="K1492">
            <v>27.1</v>
          </cell>
          <cell r="M1492" t="str">
            <v>GT</v>
          </cell>
          <cell r="N1492" t="str">
            <v>DFO</v>
          </cell>
          <cell r="P1492">
            <v>5</v>
          </cell>
          <cell r="Q1492">
            <v>1978</v>
          </cell>
          <cell r="R1492" t="str">
            <v>OP</v>
          </cell>
          <cell r="T1492" t="str">
            <v>N</v>
          </cell>
        </row>
        <row r="1493">
          <cell r="A1493" t="str">
            <v>MN</v>
          </cell>
          <cell r="B1493" t="str">
            <v>Wright</v>
          </cell>
          <cell r="C1493">
            <v>7570</v>
          </cell>
          <cell r="D1493" t="str">
            <v>Great River Energy</v>
          </cell>
          <cell r="E1493">
            <v>2042</v>
          </cell>
          <cell r="F1493" t="str">
            <v>Maple Lake</v>
          </cell>
          <cell r="G1493">
            <v>22</v>
          </cell>
          <cell r="H1493" t="str">
            <v>5A</v>
          </cell>
          <cell r="I1493">
            <v>29.4</v>
          </cell>
          <cell r="J1493">
            <v>19.100000000000001</v>
          </cell>
          <cell r="K1493">
            <v>26.6</v>
          </cell>
          <cell r="M1493" t="str">
            <v>GT</v>
          </cell>
          <cell r="N1493" t="str">
            <v>DFO</v>
          </cell>
          <cell r="P1493">
            <v>5</v>
          </cell>
          <cell r="Q1493">
            <v>1978</v>
          </cell>
          <cell r="R1493" t="str">
            <v>OP</v>
          </cell>
          <cell r="T1493" t="str">
            <v>N</v>
          </cell>
        </row>
        <row r="1494">
          <cell r="A1494" t="str">
            <v>MN</v>
          </cell>
          <cell r="B1494" t="str">
            <v>Pine</v>
          </cell>
          <cell r="C1494">
            <v>7570</v>
          </cell>
          <cell r="D1494" t="str">
            <v>Great River Energy</v>
          </cell>
          <cell r="E1494">
            <v>6741</v>
          </cell>
          <cell r="F1494" t="str">
            <v>Rock Lake CT</v>
          </cell>
          <cell r="G1494">
            <v>22</v>
          </cell>
          <cell r="H1494" t="str">
            <v>1</v>
          </cell>
          <cell r="I1494">
            <v>29.4</v>
          </cell>
          <cell r="J1494">
            <v>19.3</v>
          </cell>
          <cell r="K1494">
            <v>26.6</v>
          </cell>
          <cell r="M1494" t="str">
            <v>GT</v>
          </cell>
          <cell r="N1494" t="str">
            <v>DFO</v>
          </cell>
          <cell r="P1494">
            <v>4</v>
          </cell>
          <cell r="Q1494">
            <v>1978</v>
          </cell>
          <cell r="R1494" t="str">
            <v>OP</v>
          </cell>
          <cell r="T1494" t="str">
            <v>N</v>
          </cell>
        </row>
        <row r="1495">
          <cell r="A1495" t="str">
            <v>MN</v>
          </cell>
          <cell r="B1495" t="str">
            <v>Carver</v>
          </cell>
          <cell r="C1495">
            <v>7570</v>
          </cell>
          <cell r="D1495" t="str">
            <v>Great River Energy</v>
          </cell>
          <cell r="E1495">
            <v>6824</v>
          </cell>
          <cell r="F1495" t="str">
            <v>St Bonifacius</v>
          </cell>
          <cell r="G1495">
            <v>22</v>
          </cell>
          <cell r="H1495" t="str">
            <v>1</v>
          </cell>
          <cell r="I1495">
            <v>47.6</v>
          </cell>
          <cell r="J1495">
            <v>53.2</v>
          </cell>
          <cell r="K1495">
            <v>69.599999999999994</v>
          </cell>
          <cell r="M1495" t="str">
            <v>GT</v>
          </cell>
          <cell r="N1495" t="str">
            <v>DFO</v>
          </cell>
          <cell r="P1495">
            <v>6</v>
          </cell>
          <cell r="Q1495">
            <v>1978</v>
          </cell>
          <cell r="R1495" t="str">
            <v>OP</v>
          </cell>
          <cell r="T1495" t="str">
            <v>N</v>
          </cell>
        </row>
        <row r="1496">
          <cell r="A1496" t="str">
            <v>MN</v>
          </cell>
          <cell r="B1496" t="str">
            <v>Martin</v>
          </cell>
          <cell r="C1496">
            <v>9417</v>
          </cell>
          <cell r="D1496" t="str">
            <v>Interstate Power and Light Co</v>
          </cell>
          <cell r="E1496">
            <v>1888</v>
          </cell>
          <cell r="F1496" t="str">
            <v>Fox Lake</v>
          </cell>
          <cell r="G1496">
            <v>22</v>
          </cell>
          <cell r="H1496" t="str">
            <v>4</v>
          </cell>
          <cell r="I1496">
            <v>29.4</v>
          </cell>
          <cell r="J1496">
            <v>18.8</v>
          </cell>
          <cell r="K1496">
            <v>22.6</v>
          </cell>
          <cell r="M1496" t="str">
            <v>GT</v>
          </cell>
          <cell r="N1496" t="str">
            <v>DFO</v>
          </cell>
          <cell r="P1496">
            <v>5</v>
          </cell>
          <cell r="Q1496">
            <v>1974</v>
          </cell>
          <cell r="R1496" t="str">
            <v>OP</v>
          </cell>
          <cell r="S1496">
            <v>0</v>
          </cell>
          <cell r="T1496" t="str">
            <v>N</v>
          </cell>
        </row>
        <row r="1497">
          <cell r="A1497" t="str">
            <v>MN</v>
          </cell>
          <cell r="B1497" t="str">
            <v>Le Sueur</v>
          </cell>
          <cell r="C1497">
            <v>9417</v>
          </cell>
          <cell r="D1497" t="str">
            <v>Interstate Power and Light Co</v>
          </cell>
          <cell r="E1497">
            <v>8025</v>
          </cell>
          <cell r="F1497" t="str">
            <v>Montgomery</v>
          </cell>
          <cell r="G1497">
            <v>22</v>
          </cell>
          <cell r="H1497" t="str">
            <v>1</v>
          </cell>
          <cell r="I1497">
            <v>29.4</v>
          </cell>
          <cell r="J1497">
            <v>19.8</v>
          </cell>
          <cell r="K1497">
            <v>24.2</v>
          </cell>
          <cell r="M1497" t="str">
            <v>GT</v>
          </cell>
          <cell r="N1497" t="str">
            <v>DFO</v>
          </cell>
          <cell r="P1497">
            <v>3</v>
          </cell>
          <cell r="Q1497">
            <v>1974</v>
          </cell>
          <cell r="R1497" t="str">
            <v>OP</v>
          </cell>
          <cell r="S1497">
            <v>0</v>
          </cell>
          <cell r="T1497" t="str">
            <v>N</v>
          </cell>
        </row>
        <row r="1498">
          <cell r="A1498" t="str">
            <v>MN</v>
          </cell>
          <cell r="B1498" t="str">
            <v>Lyon</v>
          </cell>
          <cell r="C1498">
            <v>11731</v>
          </cell>
          <cell r="D1498" t="str">
            <v>Marshall City of</v>
          </cell>
          <cell r="E1498">
            <v>1993</v>
          </cell>
          <cell r="F1498" t="str">
            <v>Marshall</v>
          </cell>
          <cell r="G1498">
            <v>22</v>
          </cell>
          <cell r="H1498" t="str">
            <v>6</v>
          </cell>
          <cell r="I1498">
            <v>18</v>
          </cell>
          <cell r="J1498">
            <v>16.05</v>
          </cell>
          <cell r="K1498">
            <v>18.09</v>
          </cell>
          <cell r="M1498" t="str">
            <v>GT</v>
          </cell>
          <cell r="N1498" t="str">
            <v>DFO</v>
          </cell>
          <cell r="P1498">
            <v>7</v>
          </cell>
          <cell r="Q1498">
            <v>1969</v>
          </cell>
          <cell r="R1498" t="str">
            <v>OP</v>
          </cell>
          <cell r="T1498" t="str">
            <v>N</v>
          </cell>
        </row>
        <row r="1499">
          <cell r="A1499" t="str">
            <v>MN</v>
          </cell>
          <cell r="B1499" t="str">
            <v>Clay</v>
          </cell>
          <cell r="C1499">
            <v>12894</v>
          </cell>
          <cell r="D1499" t="str">
            <v>Moorhead City of</v>
          </cell>
          <cell r="E1499">
            <v>1995</v>
          </cell>
          <cell r="F1499" t="str">
            <v>Moorhead</v>
          </cell>
          <cell r="G1499">
            <v>22</v>
          </cell>
          <cell r="H1499" t="str">
            <v>6</v>
          </cell>
          <cell r="I1499">
            <v>10</v>
          </cell>
          <cell r="J1499">
            <v>6.3</v>
          </cell>
          <cell r="K1499">
            <v>8.01</v>
          </cell>
          <cell r="M1499" t="str">
            <v>GT</v>
          </cell>
          <cell r="N1499" t="str">
            <v>DFO</v>
          </cell>
          <cell r="P1499">
            <v>1</v>
          </cell>
          <cell r="Q1499">
            <v>1961</v>
          </cell>
          <cell r="R1499" t="str">
            <v>OP</v>
          </cell>
          <cell r="T1499" t="str">
            <v>N</v>
          </cell>
        </row>
        <row r="1500">
          <cell r="A1500" t="str">
            <v>MN</v>
          </cell>
          <cell r="B1500" t="str">
            <v>Brown</v>
          </cell>
          <cell r="C1500">
            <v>13488</v>
          </cell>
          <cell r="D1500" t="str">
            <v>New Ulm Public Utilities Comm</v>
          </cell>
          <cell r="E1500">
            <v>2001</v>
          </cell>
          <cell r="F1500" t="str">
            <v>New Ulm</v>
          </cell>
          <cell r="G1500">
            <v>22</v>
          </cell>
          <cell r="H1500" t="str">
            <v>5</v>
          </cell>
          <cell r="I1500">
            <v>24</v>
          </cell>
          <cell r="J1500">
            <v>23</v>
          </cell>
          <cell r="K1500">
            <v>28</v>
          </cell>
          <cell r="M1500" t="str">
            <v>GT</v>
          </cell>
          <cell r="N1500" t="str">
            <v>DFO</v>
          </cell>
          <cell r="P1500">
            <v>5</v>
          </cell>
          <cell r="Q1500">
            <v>1975</v>
          </cell>
          <cell r="R1500" t="str">
            <v>OP</v>
          </cell>
          <cell r="T1500" t="str">
            <v>N</v>
          </cell>
        </row>
        <row r="1501">
          <cell r="A1501" t="str">
            <v>MN</v>
          </cell>
          <cell r="B1501" t="str">
            <v>Brown</v>
          </cell>
          <cell r="C1501">
            <v>13488</v>
          </cell>
          <cell r="D1501" t="str">
            <v>New Ulm Public Utilities Comm</v>
          </cell>
          <cell r="E1501">
            <v>2001</v>
          </cell>
          <cell r="F1501" t="str">
            <v>New Ulm</v>
          </cell>
          <cell r="G1501">
            <v>22</v>
          </cell>
          <cell r="H1501" t="str">
            <v>7</v>
          </cell>
          <cell r="I1501">
            <v>27.5</v>
          </cell>
          <cell r="J1501">
            <v>25</v>
          </cell>
          <cell r="K1501">
            <v>27</v>
          </cell>
          <cell r="M1501" t="str">
            <v>GT</v>
          </cell>
          <cell r="N1501" t="str">
            <v>DFO</v>
          </cell>
          <cell r="P1501">
            <v>5</v>
          </cell>
          <cell r="Q1501">
            <v>2001</v>
          </cell>
          <cell r="R1501" t="str">
            <v>OP</v>
          </cell>
          <cell r="T1501" t="str">
            <v>N</v>
          </cell>
        </row>
        <row r="1502">
          <cell r="A1502" t="str">
            <v>MN</v>
          </cell>
          <cell r="B1502" t="str">
            <v>Dakota</v>
          </cell>
          <cell r="C1502">
            <v>13781</v>
          </cell>
          <cell r="D1502" t="str">
            <v>Northern States Power Co</v>
          </cell>
          <cell r="E1502">
            <v>1913</v>
          </cell>
          <cell r="F1502" t="str">
            <v>Inver Hills</v>
          </cell>
          <cell r="G1502">
            <v>22</v>
          </cell>
          <cell r="H1502" t="str">
            <v>7</v>
          </cell>
          <cell r="I1502">
            <v>1.2</v>
          </cell>
          <cell r="J1502">
            <v>1.8</v>
          </cell>
          <cell r="K1502">
            <v>1.8</v>
          </cell>
          <cell r="M1502" t="str">
            <v>GT</v>
          </cell>
          <cell r="N1502" t="str">
            <v>DFO</v>
          </cell>
          <cell r="P1502">
            <v>6</v>
          </cell>
          <cell r="Q1502">
            <v>1997</v>
          </cell>
          <cell r="R1502" t="str">
            <v>SB</v>
          </cell>
          <cell r="T1502" t="str">
            <v>N</v>
          </cell>
        </row>
        <row r="1503">
          <cell r="A1503" t="str">
            <v>MN</v>
          </cell>
          <cell r="B1503" t="str">
            <v>Dakota</v>
          </cell>
          <cell r="C1503">
            <v>13781</v>
          </cell>
          <cell r="D1503" t="str">
            <v>Northern States Power Co</v>
          </cell>
          <cell r="E1503">
            <v>1913</v>
          </cell>
          <cell r="F1503" t="str">
            <v>Inver Hills</v>
          </cell>
          <cell r="G1503">
            <v>22</v>
          </cell>
          <cell r="H1503" t="str">
            <v>8</v>
          </cell>
          <cell r="I1503">
            <v>1.2</v>
          </cell>
          <cell r="J1503">
            <v>1.8</v>
          </cell>
          <cell r="K1503">
            <v>1.8</v>
          </cell>
          <cell r="M1503" t="str">
            <v>GT</v>
          </cell>
          <cell r="N1503" t="str">
            <v>DFO</v>
          </cell>
          <cell r="P1503">
            <v>6</v>
          </cell>
          <cell r="Q1503">
            <v>1997</v>
          </cell>
          <cell r="R1503" t="str">
            <v>SB</v>
          </cell>
          <cell r="T1503" t="str">
            <v>N</v>
          </cell>
        </row>
        <row r="1504">
          <cell r="A1504" t="str">
            <v>MN</v>
          </cell>
          <cell r="B1504" t="str">
            <v>Hennepin</v>
          </cell>
          <cell r="C1504">
            <v>13781</v>
          </cell>
          <cell r="D1504" t="str">
            <v>Northern States Power Co</v>
          </cell>
          <cell r="E1504">
            <v>7377</v>
          </cell>
          <cell r="F1504" t="str">
            <v>United Health Care</v>
          </cell>
          <cell r="G1504">
            <v>22</v>
          </cell>
          <cell r="H1504" t="str">
            <v>1</v>
          </cell>
          <cell r="I1504">
            <v>1.8</v>
          </cell>
          <cell r="J1504">
            <v>1.83</v>
          </cell>
          <cell r="K1504">
            <v>1.83</v>
          </cell>
          <cell r="M1504" t="str">
            <v>GT</v>
          </cell>
          <cell r="N1504" t="str">
            <v>DFO</v>
          </cell>
          <cell r="P1504">
            <v>7</v>
          </cell>
          <cell r="Q1504">
            <v>1993</v>
          </cell>
          <cell r="R1504" t="str">
            <v>SB</v>
          </cell>
          <cell r="T1504" t="str">
            <v>N</v>
          </cell>
        </row>
        <row r="1505">
          <cell r="A1505" t="str">
            <v>MN</v>
          </cell>
          <cell r="B1505" t="str">
            <v>Hennepin</v>
          </cell>
          <cell r="C1505">
            <v>13781</v>
          </cell>
          <cell r="D1505" t="str">
            <v>Northern States Power Co</v>
          </cell>
          <cell r="E1505">
            <v>7377</v>
          </cell>
          <cell r="F1505" t="str">
            <v>United Health Care</v>
          </cell>
          <cell r="G1505">
            <v>22</v>
          </cell>
          <cell r="H1505" t="str">
            <v>2</v>
          </cell>
          <cell r="I1505">
            <v>1.8</v>
          </cell>
          <cell r="J1505">
            <v>1.83</v>
          </cell>
          <cell r="K1505">
            <v>1.83</v>
          </cell>
          <cell r="M1505" t="str">
            <v>GT</v>
          </cell>
          <cell r="N1505" t="str">
            <v>DFO</v>
          </cell>
          <cell r="P1505">
            <v>7</v>
          </cell>
          <cell r="Q1505">
            <v>1993</v>
          </cell>
          <cell r="R1505" t="str">
            <v>SB</v>
          </cell>
          <cell r="T1505" t="str">
            <v>N</v>
          </cell>
        </row>
        <row r="1506">
          <cell r="A1506" t="str">
            <v>MN</v>
          </cell>
          <cell r="B1506" t="str">
            <v>Ramsey</v>
          </cell>
          <cell r="C1506">
            <v>13781</v>
          </cell>
          <cell r="D1506" t="str">
            <v>Northern States Power Co</v>
          </cell>
          <cell r="E1506">
            <v>7378</v>
          </cell>
          <cell r="F1506" t="str">
            <v>United Hospital</v>
          </cell>
          <cell r="G1506">
            <v>22</v>
          </cell>
          <cell r="H1506" t="str">
            <v>1</v>
          </cell>
          <cell r="I1506">
            <v>1.6</v>
          </cell>
          <cell r="J1506">
            <v>1.6</v>
          </cell>
          <cell r="K1506">
            <v>1.6</v>
          </cell>
          <cell r="M1506" t="str">
            <v>GT</v>
          </cell>
          <cell r="N1506" t="str">
            <v>DFO</v>
          </cell>
          <cell r="P1506">
            <v>10</v>
          </cell>
          <cell r="Q1506">
            <v>1992</v>
          </cell>
          <cell r="R1506" t="str">
            <v>SB</v>
          </cell>
          <cell r="T1506" t="str">
            <v>N</v>
          </cell>
        </row>
        <row r="1507">
          <cell r="A1507" t="str">
            <v>MN</v>
          </cell>
          <cell r="B1507" t="str">
            <v>Ramsey</v>
          </cell>
          <cell r="C1507">
            <v>13781</v>
          </cell>
          <cell r="D1507" t="str">
            <v>Northern States Power Co</v>
          </cell>
          <cell r="E1507">
            <v>7378</v>
          </cell>
          <cell r="F1507" t="str">
            <v>United Hospital</v>
          </cell>
          <cell r="G1507">
            <v>22</v>
          </cell>
          <cell r="H1507" t="str">
            <v>2</v>
          </cell>
          <cell r="I1507">
            <v>1.6</v>
          </cell>
          <cell r="J1507">
            <v>1.6</v>
          </cell>
          <cell r="K1507">
            <v>1.6</v>
          </cell>
          <cell r="M1507" t="str">
            <v>GT</v>
          </cell>
          <cell r="N1507" t="str">
            <v>DFO</v>
          </cell>
          <cell r="P1507">
            <v>10</v>
          </cell>
          <cell r="Q1507">
            <v>1992</v>
          </cell>
          <cell r="R1507" t="str">
            <v>SB</v>
          </cell>
          <cell r="T1507" t="str">
            <v>N</v>
          </cell>
        </row>
        <row r="1508">
          <cell r="A1508" t="str">
            <v>MN</v>
          </cell>
          <cell r="B1508" t="str">
            <v>Ramsey</v>
          </cell>
          <cell r="C1508">
            <v>13781</v>
          </cell>
          <cell r="D1508" t="str">
            <v>Northern States Power Co</v>
          </cell>
          <cell r="E1508">
            <v>7378</v>
          </cell>
          <cell r="F1508" t="str">
            <v>United Hospital</v>
          </cell>
          <cell r="G1508">
            <v>22</v>
          </cell>
          <cell r="H1508" t="str">
            <v>3</v>
          </cell>
          <cell r="I1508">
            <v>1.6</v>
          </cell>
          <cell r="J1508">
            <v>1.6</v>
          </cell>
          <cell r="K1508">
            <v>1.6</v>
          </cell>
          <cell r="M1508" t="str">
            <v>GT</v>
          </cell>
          <cell r="N1508" t="str">
            <v>DFO</v>
          </cell>
          <cell r="P1508">
            <v>10</v>
          </cell>
          <cell r="Q1508">
            <v>1992</v>
          </cell>
          <cell r="R1508" t="str">
            <v>SB</v>
          </cell>
          <cell r="T1508" t="str">
            <v>N</v>
          </cell>
        </row>
        <row r="1509">
          <cell r="A1509" t="str">
            <v>MN</v>
          </cell>
          <cell r="B1509" t="str">
            <v>Scott</v>
          </cell>
          <cell r="C1509">
            <v>13781</v>
          </cell>
          <cell r="D1509" t="str">
            <v>Northern States Power Co</v>
          </cell>
          <cell r="E1509">
            <v>8027</v>
          </cell>
          <cell r="F1509" t="str">
            <v>Blue Lake</v>
          </cell>
          <cell r="G1509">
            <v>22</v>
          </cell>
          <cell r="H1509" t="str">
            <v>1</v>
          </cell>
          <cell r="I1509">
            <v>56.7</v>
          </cell>
          <cell r="J1509">
            <v>41.47</v>
          </cell>
          <cell r="K1509">
            <v>55.57</v>
          </cell>
          <cell r="M1509" t="str">
            <v>GT</v>
          </cell>
          <cell r="N1509" t="str">
            <v>DFO</v>
          </cell>
          <cell r="P1509">
            <v>3</v>
          </cell>
          <cell r="Q1509">
            <v>1974</v>
          </cell>
          <cell r="R1509" t="str">
            <v>OP</v>
          </cell>
          <cell r="T1509" t="str">
            <v>N</v>
          </cell>
        </row>
        <row r="1510">
          <cell r="A1510" t="str">
            <v>MN</v>
          </cell>
          <cell r="B1510" t="str">
            <v>Scott</v>
          </cell>
          <cell r="C1510">
            <v>13781</v>
          </cell>
          <cell r="D1510" t="str">
            <v>Northern States Power Co</v>
          </cell>
          <cell r="E1510">
            <v>8027</v>
          </cell>
          <cell r="F1510" t="str">
            <v>Blue Lake</v>
          </cell>
          <cell r="G1510">
            <v>22</v>
          </cell>
          <cell r="H1510" t="str">
            <v>2</v>
          </cell>
          <cell r="I1510">
            <v>56.7</v>
          </cell>
          <cell r="J1510">
            <v>41.4</v>
          </cell>
          <cell r="K1510">
            <v>55</v>
          </cell>
          <cell r="M1510" t="str">
            <v>GT</v>
          </cell>
          <cell r="N1510" t="str">
            <v>DFO</v>
          </cell>
          <cell r="P1510">
            <v>3</v>
          </cell>
          <cell r="Q1510">
            <v>1974</v>
          </cell>
          <cell r="R1510" t="str">
            <v>OP</v>
          </cell>
          <cell r="T1510" t="str">
            <v>N</v>
          </cell>
        </row>
        <row r="1511">
          <cell r="A1511" t="str">
            <v>MN</v>
          </cell>
          <cell r="B1511" t="str">
            <v>Scott</v>
          </cell>
          <cell r="C1511">
            <v>13781</v>
          </cell>
          <cell r="D1511" t="str">
            <v>Northern States Power Co</v>
          </cell>
          <cell r="E1511">
            <v>8027</v>
          </cell>
          <cell r="F1511" t="str">
            <v>Blue Lake</v>
          </cell>
          <cell r="G1511">
            <v>22</v>
          </cell>
          <cell r="H1511" t="str">
            <v>3</v>
          </cell>
          <cell r="I1511">
            <v>56.7</v>
          </cell>
          <cell r="J1511">
            <v>39.4</v>
          </cell>
          <cell r="K1511">
            <v>55</v>
          </cell>
          <cell r="M1511" t="str">
            <v>GT</v>
          </cell>
          <cell r="N1511" t="str">
            <v>DFO</v>
          </cell>
          <cell r="P1511">
            <v>3</v>
          </cell>
          <cell r="Q1511">
            <v>1974</v>
          </cell>
          <cell r="R1511" t="str">
            <v>OP</v>
          </cell>
          <cell r="T1511" t="str">
            <v>N</v>
          </cell>
        </row>
        <row r="1512">
          <cell r="A1512" t="str">
            <v>MN</v>
          </cell>
          <cell r="B1512" t="str">
            <v>Scott</v>
          </cell>
          <cell r="C1512">
            <v>13781</v>
          </cell>
          <cell r="D1512" t="str">
            <v>Northern States Power Co</v>
          </cell>
          <cell r="E1512">
            <v>8027</v>
          </cell>
          <cell r="F1512" t="str">
            <v>Blue Lake</v>
          </cell>
          <cell r="G1512">
            <v>22</v>
          </cell>
          <cell r="H1512" t="str">
            <v>4</v>
          </cell>
          <cell r="I1512">
            <v>56.7</v>
          </cell>
          <cell r="J1512">
            <v>52</v>
          </cell>
          <cell r="K1512">
            <v>67</v>
          </cell>
          <cell r="M1512" t="str">
            <v>GT</v>
          </cell>
          <cell r="N1512" t="str">
            <v>DFO</v>
          </cell>
          <cell r="P1512">
            <v>4</v>
          </cell>
          <cell r="Q1512">
            <v>1974</v>
          </cell>
          <cell r="R1512" t="str">
            <v>OP</v>
          </cell>
          <cell r="T1512" t="str">
            <v>N</v>
          </cell>
        </row>
        <row r="1513">
          <cell r="A1513" t="str">
            <v>MN</v>
          </cell>
          <cell r="B1513" t="str">
            <v>Cottonwood</v>
          </cell>
          <cell r="C1513">
            <v>20806</v>
          </cell>
          <cell r="D1513" t="str">
            <v>Windom City of</v>
          </cell>
          <cell r="E1513">
            <v>2023</v>
          </cell>
          <cell r="F1513" t="str">
            <v>Windom</v>
          </cell>
          <cell r="G1513">
            <v>22</v>
          </cell>
          <cell r="H1513" t="str">
            <v>GT1</v>
          </cell>
          <cell r="I1513">
            <v>3</v>
          </cell>
          <cell r="J1513">
            <v>2.5</v>
          </cell>
          <cell r="K1513">
            <v>3</v>
          </cell>
          <cell r="M1513" t="str">
            <v>GT</v>
          </cell>
          <cell r="N1513" t="str">
            <v>DFO</v>
          </cell>
          <cell r="P1513">
            <v>6</v>
          </cell>
          <cell r="Q1513">
            <v>1980</v>
          </cell>
          <cell r="R1513" t="str">
            <v>OP</v>
          </cell>
          <cell r="T1513" t="str">
            <v>N</v>
          </cell>
        </row>
        <row r="1514">
          <cell r="A1514" t="str">
            <v>MO</v>
          </cell>
          <cell r="B1514" t="str">
            <v>Vernon</v>
          </cell>
          <cell r="C1514">
            <v>770</v>
          </cell>
          <cell r="D1514" t="str">
            <v>Aquila, Inc.</v>
          </cell>
          <cell r="E1514">
            <v>2090</v>
          </cell>
          <cell r="F1514" t="str">
            <v>Nevada</v>
          </cell>
          <cell r="G1514">
            <v>22</v>
          </cell>
          <cell r="H1514" t="str">
            <v>1</v>
          </cell>
          <cell r="I1514">
            <v>22</v>
          </cell>
          <cell r="J1514">
            <v>20</v>
          </cell>
          <cell r="K1514">
            <v>20</v>
          </cell>
          <cell r="M1514" t="str">
            <v>GT</v>
          </cell>
          <cell r="N1514" t="str">
            <v>DFO</v>
          </cell>
          <cell r="P1514">
            <v>6</v>
          </cell>
          <cell r="Q1514">
            <v>1974</v>
          </cell>
          <cell r="R1514" t="str">
            <v>OP</v>
          </cell>
          <cell r="S1514">
            <v>0</v>
          </cell>
          <cell r="T1514" t="str">
            <v>N</v>
          </cell>
        </row>
        <row r="1515">
          <cell r="A1515" t="str">
            <v>MO</v>
          </cell>
          <cell r="B1515" t="str">
            <v>Buchanan</v>
          </cell>
          <cell r="C1515">
            <v>770</v>
          </cell>
          <cell r="D1515" t="str">
            <v>Aquila, Inc.</v>
          </cell>
          <cell r="E1515">
            <v>2098</v>
          </cell>
          <cell r="F1515" t="str">
            <v>Lake Road</v>
          </cell>
          <cell r="G1515">
            <v>22</v>
          </cell>
          <cell r="H1515" t="str">
            <v>6</v>
          </cell>
          <cell r="I1515">
            <v>18.899999999999999</v>
          </cell>
          <cell r="J1515">
            <v>20</v>
          </cell>
          <cell r="K1515">
            <v>20</v>
          </cell>
          <cell r="M1515" t="str">
            <v>GT</v>
          </cell>
          <cell r="N1515" t="str">
            <v>DFO</v>
          </cell>
          <cell r="P1515">
            <v>5</v>
          </cell>
          <cell r="Q1515">
            <v>1989</v>
          </cell>
          <cell r="R1515" t="str">
            <v>OP</v>
          </cell>
          <cell r="S1515">
            <v>0</v>
          </cell>
          <cell r="T1515" t="str">
            <v>N</v>
          </cell>
        </row>
        <row r="1516">
          <cell r="A1516" t="str">
            <v>MO</v>
          </cell>
          <cell r="B1516" t="str">
            <v>Buchanan</v>
          </cell>
          <cell r="C1516">
            <v>770</v>
          </cell>
          <cell r="D1516" t="str">
            <v>Aquila, Inc.</v>
          </cell>
          <cell r="E1516">
            <v>2098</v>
          </cell>
          <cell r="F1516" t="str">
            <v>Lake Road</v>
          </cell>
          <cell r="G1516">
            <v>22</v>
          </cell>
          <cell r="H1516" t="str">
            <v>7</v>
          </cell>
          <cell r="I1516">
            <v>18.899999999999999</v>
          </cell>
          <cell r="J1516">
            <v>20</v>
          </cell>
          <cell r="K1516">
            <v>20</v>
          </cell>
          <cell r="M1516" t="str">
            <v>GT</v>
          </cell>
          <cell r="N1516" t="str">
            <v>DFO</v>
          </cell>
          <cell r="P1516">
            <v>12</v>
          </cell>
          <cell r="Q1516">
            <v>1990</v>
          </cell>
          <cell r="R1516" t="str">
            <v>OP</v>
          </cell>
          <cell r="S1516">
            <v>0</v>
          </cell>
          <cell r="T1516" t="str">
            <v>N</v>
          </cell>
        </row>
        <row r="1517">
          <cell r="A1517" t="str">
            <v>MO</v>
          </cell>
          <cell r="B1517" t="str">
            <v>Putnam</v>
          </cell>
          <cell r="C1517">
            <v>924</v>
          </cell>
          <cell r="D1517" t="str">
            <v>Associated Electric Coop Inc</v>
          </cell>
          <cell r="E1517">
            <v>6563</v>
          </cell>
          <cell r="F1517" t="str">
            <v>Unionville</v>
          </cell>
          <cell r="G1517">
            <v>22</v>
          </cell>
          <cell r="H1517" t="str">
            <v>1</v>
          </cell>
          <cell r="I1517">
            <v>23</v>
          </cell>
          <cell r="J1517">
            <v>22.5</v>
          </cell>
          <cell r="K1517">
            <v>22.5</v>
          </cell>
          <cell r="M1517" t="str">
            <v>GT</v>
          </cell>
          <cell r="N1517" t="str">
            <v>DFO</v>
          </cell>
          <cell r="P1517">
            <v>6</v>
          </cell>
          <cell r="Q1517">
            <v>1976</v>
          </cell>
          <cell r="R1517" t="str">
            <v>SB</v>
          </cell>
          <cell r="T1517" t="str">
            <v>N</v>
          </cell>
        </row>
        <row r="1518">
          <cell r="A1518" t="str">
            <v>MO</v>
          </cell>
          <cell r="B1518" t="str">
            <v>Putnam</v>
          </cell>
          <cell r="C1518">
            <v>924</v>
          </cell>
          <cell r="D1518" t="str">
            <v>Associated Electric Coop Inc</v>
          </cell>
          <cell r="E1518">
            <v>6563</v>
          </cell>
          <cell r="F1518" t="str">
            <v>Unionville</v>
          </cell>
          <cell r="G1518">
            <v>22</v>
          </cell>
          <cell r="H1518" t="str">
            <v>2</v>
          </cell>
          <cell r="I1518">
            <v>23</v>
          </cell>
          <cell r="J1518">
            <v>22.5</v>
          </cell>
          <cell r="K1518">
            <v>22.5</v>
          </cell>
          <cell r="M1518" t="str">
            <v>GT</v>
          </cell>
          <cell r="N1518" t="str">
            <v>DFO</v>
          </cell>
          <cell r="P1518">
            <v>6</v>
          </cell>
          <cell r="Q1518">
            <v>1976</v>
          </cell>
          <cell r="R1518" t="str">
            <v>SB</v>
          </cell>
          <cell r="T1518" t="str">
            <v>N</v>
          </cell>
        </row>
        <row r="1519">
          <cell r="A1519" t="str">
            <v>MO</v>
          </cell>
          <cell r="B1519" t="str">
            <v>Jackson</v>
          </cell>
          <cell r="C1519">
            <v>9231</v>
          </cell>
          <cell r="D1519" t="str">
            <v>Independence City of</v>
          </cell>
          <cell r="E1519">
            <v>2134</v>
          </cell>
          <cell r="F1519" t="str">
            <v>Jackson Square</v>
          </cell>
          <cell r="G1519">
            <v>22</v>
          </cell>
          <cell r="H1519" t="str">
            <v>1</v>
          </cell>
          <cell r="I1519">
            <v>18</v>
          </cell>
          <cell r="J1519">
            <v>15</v>
          </cell>
          <cell r="K1519">
            <v>15</v>
          </cell>
          <cell r="M1519" t="str">
            <v>GT</v>
          </cell>
          <cell r="N1519" t="str">
            <v>DFO</v>
          </cell>
          <cell r="P1519">
            <v>6</v>
          </cell>
          <cell r="Q1519">
            <v>1969</v>
          </cell>
          <cell r="R1519" t="str">
            <v>OP</v>
          </cell>
          <cell r="S1519">
            <v>0</v>
          </cell>
          <cell r="T1519" t="str">
            <v>N</v>
          </cell>
        </row>
        <row r="1520">
          <cell r="A1520" t="str">
            <v>MO</v>
          </cell>
          <cell r="B1520" t="str">
            <v>Jackson</v>
          </cell>
          <cell r="C1520">
            <v>9231</v>
          </cell>
          <cell r="D1520" t="str">
            <v>Independence City of</v>
          </cell>
          <cell r="E1520">
            <v>2134</v>
          </cell>
          <cell r="F1520" t="str">
            <v>Jackson Square</v>
          </cell>
          <cell r="G1520">
            <v>22</v>
          </cell>
          <cell r="H1520" t="str">
            <v>2</v>
          </cell>
          <cell r="I1520">
            <v>18</v>
          </cell>
          <cell r="J1520">
            <v>15</v>
          </cell>
          <cell r="K1520">
            <v>15</v>
          </cell>
          <cell r="M1520" t="str">
            <v>GT</v>
          </cell>
          <cell r="N1520" t="str">
            <v>DFO</v>
          </cell>
          <cell r="P1520">
            <v>6</v>
          </cell>
          <cell r="Q1520">
            <v>1969</v>
          </cell>
          <cell r="R1520" t="str">
            <v>OP</v>
          </cell>
          <cell r="S1520">
            <v>0</v>
          </cell>
          <cell r="T1520" t="str">
            <v>N</v>
          </cell>
        </row>
        <row r="1521">
          <cell r="A1521" t="str">
            <v>MO</v>
          </cell>
          <cell r="B1521" t="str">
            <v>Jackson</v>
          </cell>
          <cell r="C1521">
            <v>9231</v>
          </cell>
          <cell r="D1521" t="str">
            <v>Independence City of</v>
          </cell>
          <cell r="E1521">
            <v>2136</v>
          </cell>
          <cell r="F1521" t="str">
            <v>Station I</v>
          </cell>
          <cell r="G1521">
            <v>22</v>
          </cell>
          <cell r="H1521" t="str">
            <v>1</v>
          </cell>
          <cell r="I1521">
            <v>19</v>
          </cell>
          <cell r="J1521">
            <v>19</v>
          </cell>
          <cell r="K1521">
            <v>19</v>
          </cell>
          <cell r="M1521" t="str">
            <v>GT</v>
          </cell>
          <cell r="N1521" t="str">
            <v>DFO</v>
          </cell>
          <cell r="P1521">
            <v>6</v>
          </cell>
          <cell r="Q1521">
            <v>1972</v>
          </cell>
          <cell r="R1521" t="str">
            <v>OP</v>
          </cell>
          <cell r="S1521">
            <v>0</v>
          </cell>
          <cell r="T1521" t="str">
            <v>N</v>
          </cell>
        </row>
        <row r="1522">
          <cell r="A1522" t="str">
            <v>MO</v>
          </cell>
          <cell r="B1522" t="str">
            <v>Jackson</v>
          </cell>
          <cell r="C1522">
            <v>9231</v>
          </cell>
          <cell r="D1522" t="str">
            <v>Independence City of</v>
          </cell>
          <cell r="E1522">
            <v>2136</v>
          </cell>
          <cell r="F1522" t="str">
            <v>Station I</v>
          </cell>
          <cell r="G1522">
            <v>22</v>
          </cell>
          <cell r="H1522" t="str">
            <v>2</v>
          </cell>
          <cell r="I1522">
            <v>19</v>
          </cell>
          <cell r="J1522">
            <v>19</v>
          </cell>
          <cell r="K1522">
            <v>19</v>
          </cell>
          <cell r="M1522" t="str">
            <v>GT</v>
          </cell>
          <cell r="N1522" t="str">
            <v>DFO</v>
          </cell>
          <cell r="P1522">
            <v>6</v>
          </cell>
          <cell r="Q1522">
            <v>1972</v>
          </cell>
          <cell r="R1522" t="str">
            <v>OP</v>
          </cell>
          <cell r="S1522">
            <v>0</v>
          </cell>
          <cell r="T1522" t="str">
            <v>N</v>
          </cell>
        </row>
        <row r="1523">
          <cell r="A1523" t="str">
            <v>MO</v>
          </cell>
          <cell r="B1523" t="str">
            <v>Jackson</v>
          </cell>
          <cell r="C1523">
            <v>10000</v>
          </cell>
          <cell r="D1523" t="str">
            <v>Kansas City Power &amp; Light Co</v>
          </cell>
          <cell r="E1523">
            <v>2081</v>
          </cell>
          <cell r="F1523" t="str">
            <v>Northeast</v>
          </cell>
          <cell r="G1523">
            <v>22</v>
          </cell>
          <cell r="H1523" t="str">
            <v>11</v>
          </cell>
          <cell r="I1523">
            <v>50</v>
          </cell>
          <cell r="J1523">
            <v>56</v>
          </cell>
          <cell r="K1523">
            <v>65</v>
          </cell>
          <cell r="M1523" t="str">
            <v>GT</v>
          </cell>
          <cell r="N1523" t="str">
            <v>DFO</v>
          </cell>
          <cell r="P1523">
            <v>5</v>
          </cell>
          <cell r="Q1523">
            <v>1972</v>
          </cell>
          <cell r="R1523" t="str">
            <v>OP</v>
          </cell>
          <cell r="S1523">
            <v>0</v>
          </cell>
          <cell r="T1523" t="str">
            <v>N</v>
          </cell>
        </row>
        <row r="1524">
          <cell r="A1524" t="str">
            <v>MO</v>
          </cell>
          <cell r="B1524" t="str">
            <v>Jackson</v>
          </cell>
          <cell r="C1524">
            <v>10000</v>
          </cell>
          <cell r="D1524" t="str">
            <v>Kansas City Power &amp; Light Co</v>
          </cell>
          <cell r="E1524">
            <v>2081</v>
          </cell>
          <cell r="F1524" t="str">
            <v>Northeast</v>
          </cell>
          <cell r="G1524">
            <v>22</v>
          </cell>
          <cell r="H1524" t="str">
            <v>12</v>
          </cell>
          <cell r="I1524">
            <v>64</v>
          </cell>
          <cell r="J1524">
            <v>55</v>
          </cell>
          <cell r="K1524">
            <v>65</v>
          </cell>
          <cell r="M1524" t="str">
            <v>GT</v>
          </cell>
          <cell r="N1524" t="str">
            <v>DFO</v>
          </cell>
          <cell r="P1524">
            <v>5</v>
          </cell>
          <cell r="Q1524">
            <v>1972</v>
          </cell>
          <cell r="R1524" t="str">
            <v>OP</v>
          </cell>
          <cell r="S1524">
            <v>0</v>
          </cell>
          <cell r="T1524" t="str">
            <v>N</v>
          </cell>
        </row>
        <row r="1525">
          <cell r="A1525" t="str">
            <v>MO</v>
          </cell>
          <cell r="B1525" t="str">
            <v>Jackson</v>
          </cell>
          <cell r="C1525">
            <v>10000</v>
          </cell>
          <cell r="D1525" t="str">
            <v>Kansas City Power &amp; Light Co</v>
          </cell>
          <cell r="E1525">
            <v>2081</v>
          </cell>
          <cell r="F1525" t="str">
            <v>Northeast</v>
          </cell>
          <cell r="G1525">
            <v>22</v>
          </cell>
          <cell r="H1525" t="str">
            <v>13</v>
          </cell>
          <cell r="I1525">
            <v>50</v>
          </cell>
          <cell r="J1525">
            <v>56</v>
          </cell>
          <cell r="K1525">
            <v>65</v>
          </cell>
          <cell r="M1525" t="str">
            <v>GT</v>
          </cell>
          <cell r="N1525" t="str">
            <v>DFO</v>
          </cell>
          <cell r="P1525">
            <v>5</v>
          </cell>
          <cell r="Q1525">
            <v>1975</v>
          </cell>
          <cell r="R1525" t="str">
            <v>OP</v>
          </cell>
          <cell r="S1525">
            <v>0</v>
          </cell>
          <cell r="T1525" t="str">
            <v>N</v>
          </cell>
        </row>
        <row r="1526">
          <cell r="A1526" t="str">
            <v>MO</v>
          </cell>
          <cell r="B1526" t="str">
            <v>Jackson</v>
          </cell>
          <cell r="C1526">
            <v>10000</v>
          </cell>
          <cell r="D1526" t="str">
            <v>Kansas City Power &amp; Light Co</v>
          </cell>
          <cell r="E1526">
            <v>2081</v>
          </cell>
          <cell r="F1526" t="str">
            <v>Northeast</v>
          </cell>
          <cell r="G1526">
            <v>22</v>
          </cell>
          <cell r="H1526" t="str">
            <v>14</v>
          </cell>
          <cell r="I1526">
            <v>64</v>
          </cell>
          <cell r="J1526">
            <v>58</v>
          </cell>
          <cell r="K1526">
            <v>65</v>
          </cell>
          <cell r="M1526" t="str">
            <v>GT</v>
          </cell>
          <cell r="N1526" t="str">
            <v>DFO</v>
          </cell>
          <cell r="P1526">
            <v>5</v>
          </cell>
          <cell r="Q1526">
            <v>1975</v>
          </cell>
          <cell r="R1526" t="str">
            <v>OP</v>
          </cell>
          <cell r="S1526">
            <v>0</v>
          </cell>
          <cell r="T1526" t="str">
            <v>N</v>
          </cell>
        </row>
        <row r="1527">
          <cell r="A1527" t="str">
            <v>MO</v>
          </cell>
          <cell r="B1527" t="str">
            <v>Jackson</v>
          </cell>
          <cell r="C1527">
            <v>10000</v>
          </cell>
          <cell r="D1527" t="str">
            <v>Kansas City Power &amp; Light Co</v>
          </cell>
          <cell r="E1527">
            <v>2081</v>
          </cell>
          <cell r="F1527" t="str">
            <v>Northeast</v>
          </cell>
          <cell r="G1527">
            <v>22</v>
          </cell>
          <cell r="H1527" t="str">
            <v>15</v>
          </cell>
          <cell r="I1527">
            <v>64</v>
          </cell>
          <cell r="J1527">
            <v>58</v>
          </cell>
          <cell r="K1527">
            <v>65</v>
          </cell>
          <cell r="M1527" t="str">
            <v>GT</v>
          </cell>
          <cell r="N1527" t="str">
            <v>DFO</v>
          </cell>
          <cell r="P1527">
            <v>6</v>
          </cell>
          <cell r="Q1527">
            <v>1976</v>
          </cell>
          <cell r="R1527" t="str">
            <v>OP</v>
          </cell>
          <cell r="S1527">
            <v>0</v>
          </cell>
          <cell r="T1527" t="str">
            <v>N</v>
          </cell>
        </row>
        <row r="1528">
          <cell r="A1528" t="str">
            <v>MO</v>
          </cell>
          <cell r="B1528" t="str">
            <v>Jackson</v>
          </cell>
          <cell r="C1528">
            <v>10000</v>
          </cell>
          <cell r="D1528" t="str">
            <v>Kansas City Power &amp; Light Co</v>
          </cell>
          <cell r="E1528">
            <v>2081</v>
          </cell>
          <cell r="F1528" t="str">
            <v>Northeast</v>
          </cell>
          <cell r="G1528">
            <v>22</v>
          </cell>
          <cell r="H1528" t="str">
            <v>16</v>
          </cell>
          <cell r="I1528">
            <v>64</v>
          </cell>
          <cell r="J1528">
            <v>58</v>
          </cell>
          <cell r="K1528">
            <v>65</v>
          </cell>
          <cell r="M1528" t="str">
            <v>GT</v>
          </cell>
          <cell r="N1528" t="str">
            <v>DFO</v>
          </cell>
          <cell r="P1528">
            <v>6</v>
          </cell>
          <cell r="Q1528">
            <v>1976</v>
          </cell>
          <cell r="R1528" t="str">
            <v>OP</v>
          </cell>
          <cell r="S1528">
            <v>0</v>
          </cell>
          <cell r="T1528" t="str">
            <v>N</v>
          </cell>
        </row>
        <row r="1529">
          <cell r="A1529" t="str">
            <v>MO</v>
          </cell>
          <cell r="B1529" t="str">
            <v>Jackson</v>
          </cell>
          <cell r="C1529">
            <v>10000</v>
          </cell>
          <cell r="D1529" t="str">
            <v>Kansas City Power &amp; Light Co</v>
          </cell>
          <cell r="E1529">
            <v>2081</v>
          </cell>
          <cell r="F1529" t="str">
            <v>Northeast</v>
          </cell>
          <cell r="G1529">
            <v>22</v>
          </cell>
          <cell r="H1529" t="str">
            <v>17</v>
          </cell>
          <cell r="I1529">
            <v>64</v>
          </cell>
          <cell r="J1529">
            <v>59</v>
          </cell>
          <cell r="K1529">
            <v>65</v>
          </cell>
          <cell r="M1529" t="str">
            <v>GT</v>
          </cell>
          <cell r="N1529" t="str">
            <v>DFO</v>
          </cell>
          <cell r="P1529">
            <v>5</v>
          </cell>
          <cell r="Q1529">
            <v>1977</v>
          </cell>
          <cell r="R1529" t="str">
            <v>OP</v>
          </cell>
          <cell r="S1529">
            <v>0</v>
          </cell>
          <cell r="T1529" t="str">
            <v>N</v>
          </cell>
        </row>
        <row r="1530">
          <cell r="A1530" t="str">
            <v>MO</v>
          </cell>
          <cell r="B1530" t="str">
            <v>Jackson</v>
          </cell>
          <cell r="C1530">
            <v>10000</v>
          </cell>
          <cell r="D1530" t="str">
            <v>Kansas City Power &amp; Light Co</v>
          </cell>
          <cell r="E1530">
            <v>2081</v>
          </cell>
          <cell r="F1530" t="str">
            <v>Northeast</v>
          </cell>
          <cell r="G1530">
            <v>22</v>
          </cell>
          <cell r="H1530" t="str">
            <v>18</v>
          </cell>
          <cell r="I1530">
            <v>64</v>
          </cell>
          <cell r="J1530">
            <v>58</v>
          </cell>
          <cell r="K1530">
            <v>65</v>
          </cell>
          <cell r="M1530" t="str">
            <v>GT</v>
          </cell>
          <cell r="N1530" t="str">
            <v>DFO</v>
          </cell>
          <cell r="P1530">
            <v>5</v>
          </cell>
          <cell r="Q1530">
            <v>1977</v>
          </cell>
          <cell r="R1530" t="str">
            <v>OP</v>
          </cell>
          <cell r="S1530">
            <v>0</v>
          </cell>
          <cell r="T1530" t="str">
            <v>N</v>
          </cell>
        </row>
        <row r="1531">
          <cell r="A1531" t="str">
            <v>MO</v>
          </cell>
          <cell r="B1531" t="str">
            <v>Greene</v>
          </cell>
          <cell r="C1531">
            <v>17833</v>
          </cell>
          <cell r="D1531" t="str">
            <v>Springfield City of</v>
          </cell>
          <cell r="E1531">
            <v>2162</v>
          </cell>
          <cell r="F1531" t="str">
            <v>Main Street</v>
          </cell>
          <cell r="G1531">
            <v>22</v>
          </cell>
          <cell r="H1531" t="str">
            <v>1</v>
          </cell>
          <cell r="I1531">
            <v>15.3</v>
          </cell>
          <cell r="J1531">
            <v>12</v>
          </cell>
          <cell r="K1531">
            <v>12</v>
          </cell>
          <cell r="M1531" t="str">
            <v>GT</v>
          </cell>
          <cell r="N1531" t="str">
            <v>DFO</v>
          </cell>
          <cell r="P1531">
            <v>1</v>
          </cell>
          <cell r="Q1531">
            <v>1968</v>
          </cell>
          <cell r="R1531" t="str">
            <v>OP</v>
          </cell>
          <cell r="S1531">
            <v>0</v>
          </cell>
          <cell r="T1531" t="str">
            <v>N</v>
          </cell>
        </row>
        <row r="1532">
          <cell r="A1532" t="str">
            <v>MO</v>
          </cell>
          <cell r="B1532" t="str">
            <v>Cole</v>
          </cell>
          <cell r="C1532">
            <v>19436</v>
          </cell>
          <cell r="D1532" t="str">
            <v>Union Electric Co</v>
          </cell>
          <cell r="E1532">
            <v>2082</v>
          </cell>
          <cell r="F1532" t="str">
            <v>Fairgrounds</v>
          </cell>
          <cell r="G1532">
            <v>22</v>
          </cell>
          <cell r="H1532" t="str">
            <v>1</v>
          </cell>
          <cell r="I1532">
            <v>68.3</v>
          </cell>
          <cell r="J1532">
            <v>55</v>
          </cell>
          <cell r="K1532">
            <v>61</v>
          </cell>
          <cell r="M1532" t="str">
            <v>GT</v>
          </cell>
          <cell r="N1532" t="str">
            <v>DFO</v>
          </cell>
          <cell r="P1532">
            <v>8</v>
          </cell>
          <cell r="Q1532">
            <v>1974</v>
          </cell>
          <cell r="R1532" t="str">
            <v>OP</v>
          </cell>
          <cell r="S1532">
            <v>0</v>
          </cell>
          <cell r="T1532" t="str">
            <v>N</v>
          </cell>
        </row>
        <row r="1533">
          <cell r="A1533" t="str">
            <v>MO</v>
          </cell>
          <cell r="B1533" t="str">
            <v>St Louis</v>
          </cell>
          <cell r="C1533">
            <v>19436</v>
          </cell>
          <cell r="D1533" t="str">
            <v>Union Electric Co</v>
          </cell>
          <cell r="E1533">
            <v>2102</v>
          </cell>
          <cell r="F1533" t="str">
            <v>Howard Bend</v>
          </cell>
          <cell r="G1533">
            <v>22</v>
          </cell>
          <cell r="H1533" t="str">
            <v>1</v>
          </cell>
          <cell r="I1533">
            <v>47.4</v>
          </cell>
          <cell r="J1533">
            <v>43</v>
          </cell>
          <cell r="K1533">
            <v>46</v>
          </cell>
          <cell r="M1533" t="str">
            <v>GT</v>
          </cell>
          <cell r="N1533" t="str">
            <v>DFO</v>
          </cell>
          <cell r="P1533">
            <v>7</v>
          </cell>
          <cell r="Q1533">
            <v>1973</v>
          </cell>
          <cell r="R1533" t="str">
            <v>OP</v>
          </cell>
          <cell r="S1533">
            <v>0</v>
          </cell>
          <cell r="T1533" t="str">
            <v>N</v>
          </cell>
        </row>
        <row r="1534">
          <cell r="A1534" t="str">
            <v>MO</v>
          </cell>
          <cell r="B1534" t="str">
            <v>St Louis</v>
          </cell>
          <cell r="C1534">
            <v>19436</v>
          </cell>
          <cell r="D1534" t="str">
            <v>Union Electric Co</v>
          </cell>
          <cell r="E1534">
            <v>2104</v>
          </cell>
          <cell r="F1534" t="str">
            <v>Meramec</v>
          </cell>
          <cell r="G1534">
            <v>22</v>
          </cell>
          <cell r="H1534" t="str">
            <v>GT1</v>
          </cell>
          <cell r="I1534">
            <v>62</v>
          </cell>
          <cell r="J1534">
            <v>55</v>
          </cell>
          <cell r="K1534">
            <v>61</v>
          </cell>
          <cell r="M1534" t="str">
            <v>GT</v>
          </cell>
          <cell r="N1534" t="str">
            <v>DFO</v>
          </cell>
          <cell r="P1534">
            <v>6</v>
          </cell>
          <cell r="Q1534">
            <v>1974</v>
          </cell>
          <cell r="R1534" t="str">
            <v>OP</v>
          </cell>
          <cell r="S1534">
            <v>0</v>
          </cell>
          <cell r="T1534" t="str">
            <v>N</v>
          </cell>
        </row>
        <row r="1535">
          <cell r="A1535" t="str">
            <v>MO</v>
          </cell>
          <cell r="B1535" t="str">
            <v>Audrain</v>
          </cell>
          <cell r="C1535">
            <v>19436</v>
          </cell>
          <cell r="D1535" t="str">
            <v>Union Electric Co</v>
          </cell>
          <cell r="E1535">
            <v>6650</v>
          </cell>
          <cell r="F1535" t="str">
            <v>Mexico</v>
          </cell>
          <cell r="G1535">
            <v>22</v>
          </cell>
          <cell r="H1535" t="str">
            <v>1</v>
          </cell>
          <cell r="I1535">
            <v>60.7</v>
          </cell>
          <cell r="J1535">
            <v>55</v>
          </cell>
          <cell r="K1535">
            <v>61</v>
          </cell>
          <cell r="M1535" t="str">
            <v>GT</v>
          </cell>
          <cell r="N1535" t="str">
            <v>DFO</v>
          </cell>
          <cell r="P1535">
            <v>9</v>
          </cell>
          <cell r="Q1535">
            <v>1978</v>
          </cell>
          <cell r="R1535" t="str">
            <v>OP</v>
          </cell>
          <cell r="S1535">
            <v>0</v>
          </cell>
          <cell r="T1535" t="str">
            <v>N</v>
          </cell>
        </row>
        <row r="1536">
          <cell r="A1536" t="str">
            <v>MO</v>
          </cell>
          <cell r="B1536" t="str">
            <v>Randolph</v>
          </cell>
          <cell r="C1536">
            <v>19436</v>
          </cell>
          <cell r="D1536" t="str">
            <v>Union Electric Co</v>
          </cell>
          <cell r="E1536">
            <v>6651</v>
          </cell>
          <cell r="F1536" t="str">
            <v>Moberly</v>
          </cell>
          <cell r="G1536">
            <v>22</v>
          </cell>
          <cell r="H1536" t="str">
            <v>1</v>
          </cell>
          <cell r="I1536">
            <v>60.6</v>
          </cell>
          <cell r="J1536">
            <v>55</v>
          </cell>
          <cell r="K1536">
            <v>61</v>
          </cell>
          <cell r="M1536" t="str">
            <v>GT</v>
          </cell>
          <cell r="N1536" t="str">
            <v>DFO</v>
          </cell>
          <cell r="P1536">
            <v>8</v>
          </cell>
          <cell r="Q1536">
            <v>1978</v>
          </cell>
          <cell r="R1536" t="str">
            <v>OP</v>
          </cell>
          <cell r="S1536">
            <v>0</v>
          </cell>
          <cell r="T1536" t="str">
            <v>N</v>
          </cell>
        </row>
        <row r="1537">
          <cell r="A1537" t="str">
            <v>MO</v>
          </cell>
          <cell r="B1537" t="str">
            <v>Cole</v>
          </cell>
          <cell r="C1537">
            <v>19436</v>
          </cell>
          <cell r="D1537" t="str">
            <v>Union Electric Co</v>
          </cell>
          <cell r="E1537">
            <v>6652</v>
          </cell>
          <cell r="F1537" t="str">
            <v>Moreau</v>
          </cell>
          <cell r="G1537">
            <v>22</v>
          </cell>
          <cell r="H1537" t="str">
            <v>1</v>
          </cell>
          <cell r="I1537">
            <v>60.8</v>
          </cell>
          <cell r="J1537">
            <v>55</v>
          </cell>
          <cell r="K1537">
            <v>61</v>
          </cell>
          <cell r="M1537" t="str">
            <v>GT</v>
          </cell>
          <cell r="N1537" t="str">
            <v>DFO</v>
          </cell>
          <cell r="P1537">
            <v>8</v>
          </cell>
          <cell r="Q1537">
            <v>1978</v>
          </cell>
          <cell r="R1537" t="str">
            <v>OP</v>
          </cell>
          <cell r="S1537">
            <v>0</v>
          </cell>
          <cell r="T1537" t="str">
            <v>N</v>
          </cell>
        </row>
        <row r="1538">
          <cell r="A1538" t="str">
            <v>MS</v>
          </cell>
          <cell r="B1538" t="str">
            <v>Hinds</v>
          </cell>
          <cell r="C1538">
            <v>12685</v>
          </cell>
          <cell r="D1538" t="str">
            <v>Entergy Mississippi Inc</v>
          </cell>
          <cell r="E1538">
            <v>2053</v>
          </cell>
          <cell r="F1538" t="str">
            <v>Rex Brown</v>
          </cell>
          <cell r="G1538">
            <v>22</v>
          </cell>
          <cell r="H1538" t="str">
            <v>GT1</v>
          </cell>
          <cell r="I1538">
            <v>10</v>
          </cell>
          <cell r="J1538">
            <v>9</v>
          </cell>
          <cell r="K1538">
            <v>11</v>
          </cell>
          <cell r="M1538" t="str">
            <v>GT</v>
          </cell>
          <cell r="N1538" t="str">
            <v>DFO</v>
          </cell>
          <cell r="P1538">
            <v>11</v>
          </cell>
          <cell r="Q1538">
            <v>1968</v>
          </cell>
          <cell r="R1538" t="str">
            <v>OP</v>
          </cell>
          <cell r="S1538">
            <v>0</v>
          </cell>
          <cell r="T1538" t="str">
            <v>N</v>
          </cell>
        </row>
        <row r="1539">
          <cell r="A1539" t="str">
            <v>MS</v>
          </cell>
          <cell r="B1539" t="str">
            <v>Jasper</v>
          </cell>
          <cell r="C1539">
            <v>17568</v>
          </cell>
          <cell r="D1539" t="str">
            <v>South Mississippi El Pwr Assn</v>
          </cell>
          <cell r="E1539">
            <v>2071</v>
          </cell>
          <cell r="F1539" t="str">
            <v>Paulding</v>
          </cell>
          <cell r="G1539">
            <v>22</v>
          </cell>
          <cell r="H1539" t="str">
            <v>1</v>
          </cell>
          <cell r="I1539">
            <v>20</v>
          </cell>
          <cell r="J1539">
            <v>16</v>
          </cell>
          <cell r="K1539">
            <v>20</v>
          </cell>
          <cell r="M1539" t="str">
            <v>GT</v>
          </cell>
          <cell r="N1539" t="str">
            <v>DFO</v>
          </cell>
          <cell r="P1539">
            <v>1</v>
          </cell>
          <cell r="Q1539">
            <v>1972</v>
          </cell>
          <cell r="R1539" t="str">
            <v>OP</v>
          </cell>
          <cell r="S1539">
            <v>0</v>
          </cell>
          <cell r="T1539" t="str">
            <v>N</v>
          </cell>
        </row>
        <row r="1540">
          <cell r="A1540" t="str">
            <v>NC</v>
          </cell>
          <cell r="B1540" t="str">
            <v>Anson</v>
          </cell>
          <cell r="C1540">
            <v>3046</v>
          </cell>
          <cell r="D1540" t="str">
            <v>Progress Energy Carolinas Inc</v>
          </cell>
          <cell r="E1540">
            <v>2707</v>
          </cell>
          <cell r="F1540" t="str">
            <v>Blewett</v>
          </cell>
          <cell r="G1540">
            <v>22</v>
          </cell>
          <cell r="H1540" t="str">
            <v>GT1</v>
          </cell>
          <cell r="I1540">
            <v>17.5</v>
          </cell>
          <cell r="J1540">
            <v>13</v>
          </cell>
          <cell r="K1540">
            <v>17</v>
          </cell>
          <cell r="M1540" t="str">
            <v>GT</v>
          </cell>
          <cell r="N1540" t="str">
            <v>DFO</v>
          </cell>
          <cell r="P1540">
            <v>5</v>
          </cell>
          <cell r="Q1540">
            <v>1971</v>
          </cell>
          <cell r="R1540" t="str">
            <v>OP</v>
          </cell>
          <cell r="S1540">
            <v>0</v>
          </cell>
          <cell r="T1540" t="str">
            <v>N</v>
          </cell>
        </row>
        <row r="1541">
          <cell r="A1541" t="str">
            <v>NC</v>
          </cell>
          <cell r="B1541" t="str">
            <v>Anson</v>
          </cell>
          <cell r="C1541">
            <v>3046</v>
          </cell>
          <cell r="D1541" t="str">
            <v>Progress Energy Carolinas Inc</v>
          </cell>
          <cell r="E1541">
            <v>2707</v>
          </cell>
          <cell r="F1541" t="str">
            <v>Blewett</v>
          </cell>
          <cell r="G1541">
            <v>22</v>
          </cell>
          <cell r="H1541" t="str">
            <v>GT2</v>
          </cell>
          <cell r="I1541">
            <v>17.5</v>
          </cell>
          <cell r="J1541">
            <v>13</v>
          </cell>
          <cell r="K1541">
            <v>17</v>
          </cell>
          <cell r="M1541" t="str">
            <v>GT</v>
          </cell>
          <cell r="N1541" t="str">
            <v>DFO</v>
          </cell>
          <cell r="P1541">
            <v>5</v>
          </cell>
          <cell r="Q1541">
            <v>1971</v>
          </cell>
          <cell r="R1541" t="str">
            <v>OP</v>
          </cell>
          <cell r="S1541">
            <v>0</v>
          </cell>
          <cell r="T1541" t="str">
            <v>N</v>
          </cell>
        </row>
        <row r="1542">
          <cell r="A1542" t="str">
            <v>NC</v>
          </cell>
          <cell r="B1542" t="str">
            <v>Anson</v>
          </cell>
          <cell r="C1542">
            <v>3046</v>
          </cell>
          <cell r="D1542" t="str">
            <v>Progress Energy Carolinas Inc</v>
          </cell>
          <cell r="E1542">
            <v>2707</v>
          </cell>
          <cell r="F1542" t="str">
            <v>Blewett</v>
          </cell>
          <cell r="G1542">
            <v>22</v>
          </cell>
          <cell r="H1542" t="str">
            <v>GT3</v>
          </cell>
          <cell r="I1542">
            <v>17.5</v>
          </cell>
          <cell r="J1542">
            <v>13</v>
          </cell>
          <cell r="K1542">
            <v>17</v>
          </cell>
          <cell r="M1542" t="str">
            <v>GT</v>
          </cell>
          <cell r="N1542" t="str">
            <v>DFO</v>
          </cell>
          <cell r="P1542">
            <v>5</v>
          </cell>
          <cell r="Q1542">
            <v>1971</v>
          </cell>
          <cell r="R1542" t="str">
            <v>OP</v>
          </cell>
          <cell r="S1542">
            <v>0</v>
          </cell>
          <cell r="T1542" t="str">
            <v>N</v>
          </cell>
        </row>
        <row r="1543">
          <cell r="A1543" t="str">
            <v>NC</v>
          </cell>
          <cell r="B1543" t="str">
            <v>Anson</v>
          </cell>
          <cell r="C1543">
            <v>3046</v>
          </cell>
          <cell r="D1543" t="str">
            <v>Progress Energy Carolinas Inc</v>
          </cell>
          <cell r="E1543">
            <v>2707</v>
          </cell>
          <cell r="F1543" t="str">
            <v>Blewett</v>
          </cell>
          <cell r="G1543">
            <v>22</v>
          </cell>
          <cell r="H1543" t="str">
            <v>GT4</v>
          </cell>
          <cell r="I1543">
            <v>17.5</v>
          </cell>
          <cell r="J1543">
            <v>13</v>
          </cell>
          <cell r="K1543">
            <v>17</v>
          </cell>
          <cell r="M1543" t="str">
            <v>GT</v>
          </cell>
          <cell r="N1543" t="str">
            <v>DFO</v>
          </cell>
          <cell r="P1543">
            <v>7</v>
          </cell>
          <cell r="Q1543">
            <v>1971</v>
          </cell>
          <cell r="R1543" t="str">
            <v>OP</v>
          </cell>
          <cell r="S1543">
            <v>0</v>
          </cell>
          <cell r="T1543" t="str">
            <v>N</v>
          </cell>
        </row>
        <row r="1544">
          <cell r="A1544" t="str">
            <v>NC</v>
          </cell>
          <cell r="B1544" t="str">
            <v>Wayne</v>
          </cell>
          <cell r="C1544">
            <v>3046</v>
          </cell>
          <cell r="D1544" t="str">
            <v>Progress Energy Carolinas Inc</v>
          </cell>
          <cell r="E1544">
            <v>2709</v>
          </cell>
          <cell r="F1544" t="str">
            <v>Lee</v>
          </cell>
          <cell r="G1544">
            <v>22</v>
          </cell>
          <cell r="H1544" t="str">
            <v>GT1</v>
          </cell>
          <cell r="I1544">
            <v>16.3</v>
          </cell>
          <cell r="J1544">
            <v>14</v>
          </cell>
          <cell r="K1544">
            <v>18</v>
          </cell>
          <cell r="M1544" t="str">
            <v>GT</v>
          </cell>
          <cell r="N1544" t="str">
            <v>DFO</v>
          </cell>
          <cell r="P1544">
            <v>3</v>
          </cell>
          <cell r="Q1544">
            <v>1968</v>
          </cell>
          <cell r="R1544" t="str">
            <v>OP</v>
          </cell>
          <cell r="S1544">
            <v>0</v>
          </cell>
          <cell r="T1544" t="str">
            <v>N</v>
          </cell>
        </row>
        <row r="1545">
          <cell r="A1545" t="str">
            <v>NC</v>
          </cell>
          <cell r="B1545" t="str">
            <v>Wayne</v>
          </cell>
          <cell r="C1545">
            <v>3046</v>
          </cell>
          <cell r="D1545" t="str">
            <v>Progress Energy Carolinas Inc</v>
          </cell>
          <cell r="E1545">
            <v>2709</v>
          </cell>
          <cell r="F1545" t="str">
            <v>Lee</v>
          </cell>
          <cell r="G1545">
            <v>22</v>
          </cell>
          <cell r="H1545" t="str">
            <v>GT2</v>
          </cell>
          <cell r="I1545">
            <v>29.9</v>
          </cell>
          <cell r="J1545">
            <v>27</v>
          </cell>
          <cell r="K1545">
            <v>32</v>
          </cell>
          <cell r="M1545" t="str">
            <v>GT</v>
          </cell>
          <cell r="N1545" t="str">
            <v>DFO</v>
          </cell>
          <cell r="P1545">
            <v>5</v>
          </cell>
          <cell r="Q1545">
            <v>1971</v>
          </cell>
          <cell r="R1545" t="str">
            <v>OP</v>
          </cell>
          <cell r="S1545">
            <v>0</v>
          </cell>
          <cell r="T1545" t="str">
            <v>N</v>
          </cell>
        </row>
        <row r="1546">
          <cell r="A1546" t="str">
            <v>NC</v>
          </cell>
          <cell r="B1546" t="str">
            <v>Wayne</v>
          </cell>
          <cell r="C1546">
            <v>3046</v>
          </cell>
          <cell r="D1546" t="str">
            <v>Progress Energy Carolinas Inc</v>
          </cell>
          <cell r="E1546">
            <v>2709</v>
          </cell>
          <cell r="F1546" t="str">
            <v>Lee</v>
          </cell>
          <cell r="G1546">
            <v>22</v>
          </cell>
          <cell r="H1546" t="str">
            <v>GT3</v>
          </cell>
          <cell r="I1546">
            <v>29.9</v>
          </cell>
          <cell r="J1546">
            <v>25</v>
          </cell>
          <cell r="K1546">
            <v>32</v>
          </cell>
          <cell r="M1546" t="str">
            <v>GT</v>
          </cell>
          <cell r="N1546" t="str">
            <v>DFO</v>
          </cell>
          <cell r="P1546">
            <v>8</v>
          </cell>
          <cell r="Q1546">
            <v>1971</v>
          </cell>
          <cell r="R1546" t="str">
            <v>OP</v>
          </cell>
          <cell r="S1546">
            <v>0</v>
          </cell>
          <cell r="T1546" t="str">
            <v>N</v>
          </cell>
        </row>
        <row r="1547">
          <cell r="A1547" t="str">
            <v>NC</v>
          </cell>
          <cell r="B1547" t="str">
            <v>Wayne</v>
          </cell>
          <cell r="C1547">
            <v>3046</v>
          </cell>
          <cell r="D1547" t="str">
            <v>Progress Energy Carolinas Inc</v>
          </cell>
          <cell r="E1547">
            <v>2709</v>
          </cell>
          <cell r="F1547" t="str">
            <v>Lee</v>
          </cell>
          <cell r="G1547">
            <v>22</v>
          </cell>
          <cell r="H1547" t="str">
            <v>GT4</v>
          </cell>
          <cell r="I1547">
            <v>29.9</v>
          </cell>
          <cell r="J1547">
            <v>25</v>
          </cell>
          <cell r="K1547">
            <v>32</v>
          </cell>
          <cell r="M1547" t="str">
            <v>GT</v>
          </cell>
          <cell r="N1547" t="str">
            <v>DFO</v>
          </cell>
          <cell r="P1547">
            <v>8</v>
          </cell>
          <cell r="Q1547">
            <v>1971</v>
          </cell>
          <cell r="R1547" t="str">
            <v>OP</v>
          </cell>
          <cell r="S1547">
            <v>0</v>
          </cell>
          <cell r="T1547" t="str">
            <v>N</v>
          </cell>
        </row>
        <row r="1548">
          <cell r="A1548" t="str">
            <v>NC</v>
          </cell>
          <cell r="B1548" t="str">
            <v>Carteret</v>
          </cell>
          <cell r="C1548">
            <v>3046</v>
          </cell>
          <cell r="D1548" t="str">
            <v>Progress Energy Carolinas Inc</v>
          </cell>
          <cell r="E1548">
            <v>2711</v>
          </cell>
          <cell r="F1548" t="str">
            <v>Morehead</v>
          </cell>
          <cell r="G1548">
            <v>22</v>
          </cell>
          <cell r="H1548" t="str">
            <v>GT1</v>
          </cell>
          <cell r="I1548">
            <v>16.3</v>
          </cell>
          <cell r="J1548">
            <v>15</v>
          </cell>
          <cell r="K1548">
            <v>18</v>
          </cell>
          <cell r="M1548" t="str">
            <v>GT</v>
          </cell>
          <cell r="N1548" t="str">
            <v>DFO</v>
          </cell>
          <cell r="P1548">
            <v>1</v>
          </cell>
          <cell r="Q1548">
            <v>1968</v>
          </cell>
          <cell r="R1548" t="str">
            <v>OP</v>
          </cell>
          <cell r="S1548">
            <v>0</v>
          </cell>
          <cell r="T1548" t="str">
            <v>N</v>
          </cell>
        </row>
        <row r="1549">
          <cell r="A1549" t="str">
            <v>NC</v>
          </cell>
          <cell r="B1549" t="str">
            <v>Person</v>
          </cell>
          <cell r="C1549">
            <v>3046</v>
          </cell>
          <cell r="D1549" t="str">
            <v>Progress Energy Carolinas Inc</v>
          </cell>
          <cell r="E1549">
            <v>2712</v>
          </cell>
          <cell r="F1549" t="str">
            <v>Roxboro</v>
          </cell>
          <cell r="G1549">
            <v>22</v>
          </cell>
          <cell r="H1549" t="str">
            <v>GT1</v>
          </cell>
          <cell r="I1549">
            <v>16.3</v>
          </cell>
          <cell r="J1549">
            <v>15</v>
          </cell>
          <cell r="K1549">
            <v>18</v>
          </cell>
          <cell r="M1549" t="str">
            <v>GT</v>
          </cell>
          <cell r="N1549" t="str">
            <v>DFO</v>
          </cell>
          <cell r="P1549">
            <v>2</v>
          </cell>
          <cell r="Q1549">
            <v>1968</v>
          </cell>
          <cell r="R1549" t="str">
            <v>OP</v>
          </cell>
          <cell r="S1549">
            <v>0</v>
          </cell>
          <cell r="T1549" t="str">
            <v>N</v>
          </cell>
        </row>
        <row r="1550">
          <cell r="A1550" t="str">
            <v>NC</v>
          </cell>
          <cell r="B1550" t="str">
            <v>New Hanover</v>
          </cell>
          <cell r="C1550">
            <v>3046</v>
          </cell>
          <cell r="D1550" t="str">
            <v>Progress Energy Carolinas Inc</v>
          </cell>
          <cell r="E1550">
            <v>2713</v>
          </cell>
          <cell r="F1550" t="str">
            <v>L V Sutton</v>
          </cell>
          <cell r="G1550">
            <v>22</v>
          </cell>
          <cell r="H1550" t="str">
            <v>GT1</v>
          </cell>
          <cell r="I1550">
            <v>16.3</v>
          </cell>
          <cell r="J1550">
            <v>13</v>
          </cell>
          <cell r="K1550">
            <v>18</v>
          </cell>
          <cell r="M1550" t="str">
            <v>GT</v>
          </cell>
          <cell r="N1550" t="str">
            <v>DFO</v>
          </cell>
          <cell r="P1550">
            <v>2</v>
          </cell>
          <cell r="Q1550">
            <v>1968</v>
          </cell>
          <cell r="R1550" t="str">
            <v>OP</v>
          </cell>
          <cell r="S1550">
            <v>0</v>
          </cell>
          <cell r="T1550" t="str">
            <v>N</v>
          </cell>
        </row>
        <row r="1551">
          <cell r="A1551" t="str">
            <v>NC</v>
          </cell>
          <cell r="B1551" t="str">
            <v>New Hanover</v>
          </cell>
          <cell r="C1551">
            <v>3046</v>
          </cell>
          <cell r="D1551" t="str">
            <v>Progress Energy Carolinas Inc</v>
          </cell>
          <cell r="E1551">
            <v>2713</v>
          </cell>
          <cell r="F1551" t="str">
            <v>L V Sutton</v>
          </cell>
          <cell r="G1551">
            <v>22</v>
          </cell>
          <cell r="H1551" t="str">
            <v>GTA</v>
          </cell>
          <cell r="I1551">
            <v>37.5</v>
          </cell>
          <cell r="J1551">
            <v>26</v>
          </cell>
          <cell r="K1551">
            <v>33</v>
          </cell>
          <cell r="M1551" t="str">
            <v>GT</v>
          </cell>
          <cell r="N1551" t="str">
            <v>DFO</v>
          </cell>
          <cell r="P1551">
            <v>6</v>
          </cell>
          <cell r="Q1551">
            <v>1969</v>
          </cell>
          <cell r="R1551" t="str">
            <v>OP</v>
          </cell>
          <cell r="S1551">
            <v>0</v>
          </cell>
          <cell r="T1551" t="str">
            <v>N</v>
          </cell>
        </row>
        <row r="1552">
          <cell r="A1552" t="str">
            <v>NC</v>
          </cell>
          <cell r="B1552" t="str">
            <v>New Hanover</v>
          </cell>
          <cell r="C1552">
            <v>3046</v>
          </cell>
          <cell r="D1552" t="str">
            <v>Progress Energy Carolinas Inc</v>
          </cell>
          <cell r="E1552">
            <v>2713</v>
          </cell>
          <cell r="F1552" t="str">
            <v>L V Sutton</v>
          </cell>
          <cell r="G1552">
            <v>22</v>
          </cell>
          <cell r="H1552" t="str">
            <v>GTB</v>
          </cell>
          <cell r="I1552">
            <v>37.5</v>
          </cell>
          <cell r="J1552">
            <v>25</v>
          </cell>
          <cell r="K1552">
            <v>33</v>
          </cell>
          <cell r="M1552" t="str">
            <v>GT</v>
          </cell>
          <cell r="N1552" t="str">
            <v>DFO</v>
          </cell>
          <cell r="P1552">
            <v>5</v>
          </cell>
          <cell r="Q1552">
            <v>1969</v>
          </cell>
          <cell r="R1552" t="str">
            <v>OP</v>
          </cell>
          <cell r="S1552">
            <v>0</v>
          </cell>
          <cell r="T1552" t="str">
            <v>N</v>
          </cell>
        </row>
        <row r="1553">
          <cell r="A1553" t="str">
            <v>NC</v>
          </cell>
          <cell r="B1553" t="str">
            <v>Robeson</v>
          </cell>
          <cell r="C1553">
            <v>3046</v>
          </cell>
          <cell r="D1553" t="str">
            <v>Progress Energy Carolinas Inc</v>
          </cell>
          <cell r="E1553">
            <v>2716</v>
          </cell>
          <cell r="F1553" t="str">
            <v>W H Weatherspoon</v>
          </cell>
          <cell r="G1553">
            <v>22</v>
          </cell>
          <cell r="H1553" t="str">
            <v>GT1</v>
          </cell>
          <cell r="I1553">
            <v>39.700000000000003</v>
          </cell>
          <cell r="J1553">
            <v>35</v>
          </cell>
          <cell r="K1553">
            <v>42</v>
          </cell>
          <cell r="M1553" t="str">
            <v>GT</v>
          </cell>
          <cell r="N1553" t="str">
            <v>DFO</v>
          </cell>
          <cell r="O1553" t="str">
            <v>NG</v>
          </cell>
          <cell r="P1553">
            <v>5</v>
          </cell>
          <cell r="Q1553">
            <v>1970</v>
          </cell>
          <cell r="R1553" t="str">
            <v>OP</v>
          </cell>
          <cell r="S1553">
            <v>0</v>
          </cell>
          <cell r="T1553" t="str">
            <v>N</v>
          </cell>
        </row>
        <row r="1554">
          <cell r="A1554" t="str">
            <v>NC</v>
          </cell>
          <cell r="B1554" t="str">
            <v>Robeson</v>
          </cell>
          <cell r="C1554">
            <v>3046</v>
          </cell>
          <cell r="D1554" t="str">
            <v>Progress Energy Carolinas Inc</v>
          </cell>
          <cell r="E1554">
            <v>2716</v>
          </cell>
          <cell r="F1554" t="str">
            <v>W H Weatherspoon</v>
          </cell>
          <cell r="G1554">
            <v>22</v>
          </cell>
          <cell r="H1554" t="str">
            <v>GT2</v>
          </cell>
          <cell r="I1554">
            <v>39.700000000000003</v>
          </cell>
          <cell r="J1554">
            <v>35</v>
          </cell>
          <cell r="K1554">
            <v>42</v>
          </cell>
          <cell r="M1554" t="str">
            <v>GT</v>
          </cell>
          <cell r="N1554" t="str">
            <v>DFO</v>
          </cell>
          <cell r="O1554" t="str">
            <v>NG</v>
          </cell>
          <cell r="P1554">
            <v>5</v>
          </cell>
          <cell r="Q1554">
            <v>1970</v>
          </cell>
          <cell r="R1554" t="str">
            <v>OP</v>
          </cell>
          <cell r="S1554">
            <v>0</v>
          </cell>
          <cell r="T1554" t="str">
            <v>N</v>
          </cell>
        </row>
        <row r="1555">
          <cell r="A1555" t="str">
            <v>NC</v>
          </cell>
          <cell r="B1555" t="str">
            <v>Robeson</v>
          </cell>
          <cell r="C1555">
            <v>3046</v>
          </cell>
          <cell r="D1555" t="str">
            <v>Progress Energy Carolinas Inc</v>
          </cell>
          <cell r="E1555">
            <v>2716</v>
          </cell>
          <cell r="F1555" t="str">
            <v>W H Weatherspoon</v>
          </cell>
          <cell r="G1555">
            <v>22</v>
          </cell>
          <cell r="H1555" t="str">
            <v>GT3</v>
          </cell>
          <cell r="I1555">
            <v>48.6</v>
          </cell>
          <cell r="J1555">
            <v>34</v>
          </cell>
          <cell r="K1555">
            <v>42</v>
          </cell>
          <cell r="M1555" t="str">
            <v>GT</v>
          </cell>
          <cell r="N1555" t="str">
            <v>DFO</v>
          </cell>
          <cell r="O1555" t="str">
            <v>NG</v>
          </cell>
          <cell r="P1555">
            <v>4</v>
          </cell>
          <cell r="Q1555">
            <v>1971</v>
          </cell>
          <cell r="R1555" t="str">
            <v>OP</v>
          </cell>
          <cell r="S1555">
            <v>0</v>
          </cell>
          <cell r="T1555" t="str">
            <v>N</v>
          </cell>
        </row>
        <row r="1556">
          <cell r="A1556" t="str">
            <v>NC</v>
          </cell>
          <cell r="B1556" t="str">
            <v>Robeson</v>
          </cell>
          <cell r="C1556">
            <v>3046</v>
          </cell>
          <cell r="D1556" t="str">
            <v>Progress Energy Carolinas Inc</v>
          </cell>
          <cell r="E1556">
            <v>2716</v>
          </cell>
          <cell r="F1556" t="str">
            <v>W H Weatherspoon</v>
          </cell>
          <cell r="G1556">
            <v>22</v>
          </cell>
          <cell r="H1556" t="str">
            <v>GT4</v>
          </cell>
          <cell r="I1556">
            <v>48.6</v>
          </cell>
          <cell r="J1556">
            <v>34</v>
          </cell>
          <cell r="K1556">
            <v>42</v>
          </cell>
          <cell r="M1556" t="str">
            <v>GT</v>
          </cell>
          <cell r="N1556" t="str">
            <v>DFO</v>
          </cell>
          <cell r="O1556" t="str">
            <v>NG</v>
          </cell>
          <cell r="P1556">
            <v>4</v>
          </cell>
          <cell r="Q1556">
            <v>1971</v>
          </cell>
          <cell r="R1556" t="str">
            <v>OP</v>
          </cell>
          <cell r="S1556">
            <v>0</v>
          </cell>
          <cell r="T1556" t="str">
            <v>N</v>
          </cell>
        </row>
        <row r="1557">
          <cell r="A1557" t="str">
            <v>NC</v>
          </cell>
          <cell r="B1557" t="str">
            <v>Pitt</v>
          </cell>
          <cell r="C1557">
            <v>5534</v>
          </cell>
          <cell r="D1557" t="str">
            <v>DSM Pharmaceuticals Inc</v>
          </cell>
          <cell r="E1557">
            <v>54887</v>
          </cell>
          <cell r="F1557" t="str">
            <v>DSM Pharmaceuticals</v>
          </cell>
          <cell r="G1557">
            <v>325</v>
          </cell>
          <cell r="H1557" t="str">
            <v>GEN1</v>
          </cell>
          <cell r="I1557">
            <v>4</v>
          </cell>
          <cell r="J1557">
            <v>3.5</v>
          </cell>
          <cell r="K1557">
            <v>4</v>
          </cell>
          <cell r="M1557" t="str">
            <v>GT</v>
          </cell>
          <cell r="N1557" t="str">
            <v>DFO</v>
          </cell>
          <cell r="O1557" t="str">
            <v>NG</v>
          </cell>
          <cell r="P1557">
            <v>8</v>
          </cell>
          <cell r="Q1557">
            <v>1993</v>
          </cell>
          <cell r="R1557" t="str">
            <v>SB</v>
          </cell>
          <cell r="S1557">
            <v>0</v>
          </cell>
          <cell r="T1557" t="str">
            <v>Y</v>
          </cell>
        </row>
        <row r="1558">
          <cell r="A1558" t="str">
            <v>NC</v>
          </cell>
          <cell r="B1558" t="str">
            <v>Dare</v>
          </cell>
          <cell r="C1558">
            <v>19876</v>
          </cell>
          <cell r="D1558" t="str">
            <v>Dominion Virginia Power</v>
          </cell>
          <cell r="E1558">
            <v>2757</v>
          </cell>
          <cell r="F1558" t="str">
            <v>Kitty Hawk</v>
          </cell>
          <cell r="G1558">
            <v>22</v>
          </cell>
          <cell r="H1558" t="str">
            <v>GT1</v>
          </cell>
          <cell r="I1558">
            <v>23.8</v>
          </cell>
          <cell r="J1558">
            <v>16</v>
          </cell>
          <cell r="K1558">
            <v>28</v>
          </cell>
          <cell r="M1558" t="str">
            <v>GT</v>
          </cell>
          <cell r="N1558" t="str">
            <v>DFO</v>
          </cell>
          <cell r="P1558">
            <v>3</v>
          </cell>
          <cell r="Q1558">
            <v>1971</v>
          </cell>
          <cell r="R1558" t="str">
            <v>OP</v>
          </cell>
          <cell r="S1558">
            <v>0</v>
          </cell>
          <cell r="T1558" t="str">
            <v>N</v>
          </cell>
        </row>
        <row r="1559">
          <cell r="A1559" t="str">
            <v>NC</v>
          </cell>
          <cell r="B1559" t="str">
            <v>Dare</v>
          </cell>
          <cell r="C1559">
            <v>19876</v>
          </cell>
          <cell r="D1559" t="str">
            <v>Dominion Virginia Power</v>
          </cell>
          <cell r="E1559">
            <v>2757</v>
          </cell>
          <cell r="F1559" t="str">
            <v>Kitty Hawk</v>
          </cell>
          <cell r="G1559">
            <v>22</v>
          </cell>
          <cell r="H1559" t="str">
            <v>GT2</v>
          </cell>
          <cell r="I1559">
            <v>23.8</v>
          </cell>
          <cell r="J1559">
            <v>16</v>
          </cell>
          <cell r="K1559">
            <v>28</v>
          </cell>
          <cell r="M1559" t="str">
            <v>GT</v>
          </cell>
          <cell r="N1559" t="str">
            <v>DFO</v>
          </cell>
          <cell r="P1559">
            <v>6</v>
          </cell>
          <cell r="Q1559">
            <v>1971</v>
          </cell>
          <cell r="R1559" t="str">
            <v>OP</v>
          </cell>
          <cell r="S1559">
            <v>0</v>
          </cell>
          <cell r="T1559" t="str">
            <v>N</v>
          </cell>
        </row>
        <row r="1560">
          <cell r="A1560" t="str">
            <v>ND</v>
          </cell>
          <cell r="B1560" t="str">
            <v>Stutsman</v>
          </cell>
          <cell r="C1560">
            <v>14232</v>
          </cell>
          <cell r="D1560" t="str">
            <v>Otter Tail Power Co</v>
          </cell>
          <cell r="E1560">
            <v>2801</v>
          </cell>
          <cell r="F1560" t="str">
            <v>Jamestown</v>
          </cell>
          <cell r="G1560">
            <v>22</v>
          </cell>
          <cell r="H1560" t="str">
            <v>1</v>
          </cell>
          <cell r="I1560">
            <v>24.1</v>
          </cell>
          <cell r="J1560">
            <v>23.22</v>
          </cell>
          <cell r="K1560">
            <v>28.8</v>
          </cell>
          <cell r="M1560" t="str">
            <v>GT</v>
          </cell>
          <cell r="N1560" t="str">
            <v>DFO</v>
          </cell>
          <cell r="P1560">
            <v>5</v>
          </cell>
          <cell r="Q1560">
            <v>1976</v>
          </cell>
          <cell r="R1560" t="str">
            <v>SB</v>
          </cell>
          <cell r="T1560" t="str">
            <v>N</v>
          </cell>
        </row>
        <row r="1561">
          <cell r="A1561" t="str">
            <v>ND</v>
          </cell>
          <cell r="B1561" t="str">
            <v>Stutsman</v>
          </cell>
          <cell r="C1561">
            <v>14232</v>
          </cell>
          <cell r="D1561" t="str">
            <v>Otter Tail Power Co</v>
          </cell>
          <cell r="E1561">
            <v>2801</v>
          </cell>
          <cell r="F1561" t="str">
            <v>Jamestown</v>
          </cell>
          <cell r="G1561">
            <v>22</v>
          </cell>
          <cell r="H1561" t="str">
            <v>2</v>
          </cell>
          <cell r="I1561">
            <v>24.1</v>
          </cell>
          <cell r="J1561">
            <v>23.27</v>
          </cell>
          <cell r="K1561">
            <v>28.8</v>
          </cell>
          <cell r="M1561" t="str">
            <v>GT</v>
          </cell>
          <cell r="N1561" t="str">
            <v>DFO</v>
          </cell>
          <cell r="P1561">
            <v>12</v>
          </cell>
          <cell r="Q1561">
            <v>1978</v>
          </cell>
          <cell r="R1561" t="str">
            <v>SB</v>
          </cell>
          <cell r="T1561" t="str">
            <v>N</v>
          </cell>
        </row>
        <row r="1562">
          <cell r="A1562" t="str">
            <v>NE</v>
          </cell>
          <cell r="B1562" t="str">
            <v>Thayer</v>
          </cell>
          <cell r="C1562">
            <v>13337</v>
          </cell>
          <cell r="D1562" t="str">
            <v>Nebraska Public Power District</v>
          </cell>
          <cell r="E1562">
            <v>2266</v>
          </cell>
          <cell r="F1562" t="str">
            <v>Hebron</v>
          </cell>
          <cell r="G1562">
            <v>22</v>
          </cell>
          <cell r="H1562" t="str">
            <v>1</v>
          </cell>
          <cell r="I1562">
            <v>56.7</v>
          </cell>
          <cell r="J1562">
            <v>51</v>
          </cell>
          <cell r="K1562">
            <v>55</v>
          </cell>
          <cell r="M1562" t="str">
            <v>GT</v>
          </cell>
          <cell r="N1562" t="str">
            <v>DFO</v>
          </cell>
          <cell r="P1562">
            <v>6</v>
          </cell>
          <cell r="Q1562">
            <v>1973</v>
          </cell>
          <cell r="R1562" t="str">
            <v>OP</v>
          </cell>
          <cell r="T1562" t="str">
            <v>N</v>
          </cell>
        </row>
        <row r="1563">
          <cell r="A1563" t="str">
            <v>NE</v>
          </cell>
          <cell r="B1563" t="str">
            <v>Red Willow</v>
          </cell>
          <cell r="C1563">
            <v>13337</v>
          </cell>
          <cell r="D1563" t="str">
            <v>Nebraska Public Power District</v>
          </cell>
          <cell r="E1563">
            <v>2271</v>
          </cell>
          <cell r="F1563" t="str">
            <v>McCook</v>
          </cell>
          <cell r="G1563">
            <v>22</v>
          </cell>
          <cell r="H1563" t="str">
            <v>1</v>
          </cell>
          <cell r="I1563">
            <v>56.7</v>
          </cell>
          <cell r="J1563">
            <v>50</v>
          </cell>
          <cell r="K1563">
            <v>53</v>
          </cell>
          <cell r="M1563" t="str">
            <v>GT</v>
          </cell>
          <cell r="N1563" t="str">
            <v>DFO</v>
          </cell>
          <cell r="P1563">
            <v>6</v>
          </cell>
          <cell r="Q1563">
            <v>1973</v>
          </cell>
          <cell r="R1563" t="str">
            <v>OP</v>
          </cell>
          <cell r="T1563" t="str">
            <v>N</v>
          </cell>
        </row>
        <row r="1564">
          <cell r="A1564" t="str">
            <v>NE</v>
          </cell>
          <cell r="B1564" t="str">
            <v>Douglas</v>
          </cell>
          <cell r="C1564">
            <v>14127</v>
          </cell>
          <cell r="D1564" t="str">
            <v>Omaha Public Power District</v>
          </cell>
          <cell r="E1564">
            <v>2290</v>
          </cell>
          <cell r="F1564" t="str">
            <v>Jones Street</v>
          </cell>
          <cell r="G1564">
            <v>22</v>
          </cell>
          <cell r="H1564" t="str">
            <v>1</v>
          </cell>
          <cell r="I1564">
            <v>65</v>
          </cell>
          <cell r="J1564">
            <v>59.2</v>
          </cell>
          <cell r="K1564">
            <v>64.7</v>
          </cell>
          <cell r="M1564" t="str">
            <v>GT</v>
          </cell>
          <cell r="N1564" t="str">
            <v>DFO</v>
          </cell>
          <cell r="P1564">
            <v>6</v>
          </cell>
          <cell r="Q1564">
            <v>1973</v>
          </cell>
          <cell r="R1564" t="str">
            <v>OP</v>
          </cell>
          <cell r="T1564" t="str">
            <v>N</v>
          </cell>
        </row>
        <row r="1565">
          <cell r="A1565" t="str">
            <v>NE</v>
          </cell>
          <cell r="B1565" t="str">
            <v>Douglas</v>
          </cell>
          <cell r="C1565">
            <v>14127</v>
          </cell>
          <cell r="D1565" t="str">
            <v>Omaha Public Power District</v>
          </cell>
          <cell r="E1565">
            <v>2290</v>
          </cell>
          <cell r="F1565" t="str">
            <v>Jones Street</v>
          </cell>
          <cell r="G1565">
            <v>22</v>
          </cell>
          <cell r="H1565" t="str">
            <v>2</v>
          </cell>
          <cell r="I1565">
            <v>65</v>
          </cell>
          <cell r="J1565">
            <v>59.2</v>
          </cell>
          <cell r="K1565">
            <v>64.7</v>
          </cell>
          <cell r="M1565" t="str">
            <v>GT</v>
          </cell>
          <cell r="N1565" t="str">
            <v>DFO</v>
          </cell>
          <cell r="P1565">
            <v>6</v>
          </cell>
          <cell r="Q1565">
            <v>1973</v>
          </cell>
          <cell r="R1565" t="str">
            <v>OP</v>
          </cell>
          <cell r="T1565" t="str">
            <v>N</v>
          </cell>
        </row>
        <row r="1566">
          <cell r="A1566" t="str">
            <v>NE</v>
          </cell>
          <cell r="B1566" t="str">
            <v>Sarpy</v>
          </cell>
          <cell r="C1566">
            <v>14127</v>
          </cell>
          <cell r="D1566" t="str">
            <v>Omaha Public Power District</v>
          </cell>
          <cell r="E1566">
            <v>2292</v>
          </cell>
          <cell r="F1566" t="str">
            <v>Sarpy County</v>
          </cell>
          <cell r="G1566">
            <v>22</v>
          </cell>
          <cell r="H1566" t="str">
            <v>1</v>
          </cell>
          <cell r="I1566">
            <v>55.4</v>
          </cell>
          <cell r="J1566">
            <v>55.2</v>
          </cell>
          <cell r="K1566">
            <v>62.3</v>
          </cell>
          <cell r="M1566" t="str">
            <v>GT</v>
          </cell>
          <cell r="N1566" t="str">
            <v>DFO</v>
          </cell>
          <cell r="O1566" t="str">
            <v>NG</v>
          </cell>
          <cell r="P1566">
            <v>6</v>
          </cell>
          <cell r="Q1566">
            <v>1972</v>
          </cell>
          <cell r="R1566" t="str">
            <v>OP</v>
          </cell>
          <cell r="T1566" t="str">
            <v>N</v>
          </cell>
        </row>
        <row r="1567">
          <cell r="A1567" t="str">
            <v>NE</v>
          </cell>
          <cell r="B1567" t="str">
            <v>Sarpy</v>
          </cell>
          <cell r="C1567">
            <v>14127</v>
          </cell>
          <cell r="D1567" t="str">
            <v>Omaha Public Power District</v>
          </cell>
          <cell r="E1567">
            <v>2292</v>
          </cell>
          <cell r="F1567" t="str">
            <v>Sarpy County</v>
          </cell>
          <cell r="G1567">
            <v>22</v>
          </cell>
          <cell r="H1567" t="str">
            <v>2</v>
          </cell>
          <cell r="I1567">
            <v>55.4</v>
          </cell>
          <cell r="J1567">
            <v>55.2</v>
          </cell>
          <cell r="K1567">
            <v>62.3</v>
          </cell>
          <cell r="M1567" t="str">
            <v>GT</v>
          </cell>
          <cell r="N1567" t="str">
            <v>DFO</v>
          </cell>
          <cell r="O1567" t="str">
            <v>NG</v>
          </cell>
          <cell r="P1567">
            <v>6</v>
          </cell>
          <cell r="Q1567">
            <v>1972</v>
          </cell>
          <cell r="R1567" t="str">
            <v>OP</v>
          </cell>
          <cell r="T1567" t="str">
            <v>N</v>
          </cell>
        </row>
        <row r="1568">
          <cell r="A1568" t="str">
            <v>NE</v>
          </cell>
          <cell r="B1568" t="str">
            <v>Sarpy</v>
          </cell>
          <cell r="C1568">
            <v>14127</v>
          </cell>
          <cell r="D1568" t="str">
            <v>Omaha Public Power District</v>
          </cell>
          <cell r="E1568">
            <v>2292</v>
          </cell>
          <cell r="F1568" t="str">
            <v>Sarpy County</v>
          </cell>
          <cell r="G1568">
            <v>22</v>
          </cell>
          <cell r="H1568" t="str">
            <v>3</v>
          </cell>
          <cell r="I1568">
            <v>105.6</v>
          </cell>
          <cell r="J1568">
            <v>105.5</v>
          </cell>
          <cell r="K1568">
            <v>119.8</v>
          </cell>
          <cell r="M1568" t="str">
            <v>GT</v>
          </cell>
          <cell r="N1568" t="str">
            <v>DFO</v>
          </cell>
          <cell r="O1568" t="str">
            <v>NG</v>
          </cell>
          <cell r="P1568">
            <v>5</v>
          </cell>
          <cell r="Q1568">
            <v>1996</v>
          </cell>
          <cell r="R1568" t="str">
            <v>OP</v>
          </cell>
          <cell r="T1568" t="str">
            <v>N</v>
          </cell>
        </row>
        <row r="1569">
          <cell r="A1569" t="str">
            <v>NE</v>
          </cell>
          <cell r="B1569" t="str">
            <v>Sarpy</v>
          </cell>
          <cell r="C1569">
            <v>14127</v>
          </cell>
          <cell r="D1569" t="str">
            <v>Omaha Public Power District</v>
          </cell>
          <cell r="E1569">
            <v>2292</v>
          </cell>
          <cell r="F1569" t="str">
            <v>Sarpy County</v>
          </cell>
          <cell r="G1569">
            <v>22</v>
          </cell>
          <cell r="H1569" t="str">
            <v>4</v>
          </cell>
          <cell r="I1569">
            <v>58.9</v>
          </cell>
          <cell r="J1569">
            <v>47.5</v>
          </cell>
          <cell r="K1569">
            <v>52.5</v>
          </cell>
          <cell r="M1569" t="str">
            <v>GT</v>
          </cell>
          <cell r="N1569" t="str">
            <v>DFO</v>
          </cell>
          <cell r="O1569" t="str">
            <v>NG</v>
          </cell>
          <cell r="P1569">
            <v>5</v>
          </cell>
          <cell r="Q1569">
            <v>2000</v>
          </cell>
          <cell r="R1569" t="str">
            <v>OP</v>
          </cell>
          <cell r="T1569" t="str">
            <v>N</v>
          </cell>
        </row>
        <row r="1570">
          <cell r="A1570" t="str">
            <v>NE</v>
          </cell>
          <cell r="B1570" t="str">
            <v>Sarpy</v>
          </cell>
          <cell r="C1570">
            <v>14127</v>
          </cell>
          <cell r="D1570" t="str">
            <v>Omaha Public Power District</v>
          </cell>
          <cell r="E1570">
            <v>2292</v>
          </cell>
          <cell r="F1570" t="str">
            <v>Sarpy County</v>
          </cell>
          <cell r="G1570">
            <v>22</v>
          </cell>
          <cell r="H1570" t="str">
            <v>5</v>
          </cell>
          <cell r="I1570">
            <v>58.9</v>
          </cell>
          <cell r="J1570">
            <v>47.5</v>
          </cell>
          <cell r="K1570">
            <v>52.5</v>
          </cell>
          <cell r="M1570" t="str">
            <v>GT</v>
          </cell>
          <cell r="N1570" t="str">
            <v>DFO</v>
          </cell>
          <cell r="O1570" t="str">
            <v>NG</v>
          </cell>
          <cell r="P1570">
            <v>5</v>
          </cell>
          <cell r="Q1570">
            <v>2000</v>
          </cell>
          <cell r="R1570" t="str">
            <v>OP</v>
          </cell>
          <cell r="T1570" t="str">
            <v>N</v>
          </cell>
        </row>
        <row r="1571">
          <cell r="A1571" t="str">
            <v>NH</v>
          </cell>
          <cell r="B1571" t="str">
            <v>Coos</v>
          </cell>
          <cell r="C1571">
            <v>15472</v>
          </cell>
          <cell r="D1571" t="str">
            <v>Public Service Co of NH</v>
          </cell>
          <cell r="E1571">
            <v>2362</v>
          </cell>
          <cell r="F1571" t="str">
            <v>Lost Nation</v>
          </cell>
          <cell r="G1571">
            <v>22</v>
          </cell>
          <cell r="H1571" t="str">
            <v>GT1</v>
          </cell>
          <cell r="I1571">
            <v>18</v>
          </cell>
          <cell r="J1571">
            <v>14.1</v>
          </cell>
          <cell r="K1571">
            <v>18.100000000000001</v>
          </cell>
          <cell r="M1571" t="str">
            <v>GT</v>
          </cell>
          <cell r="N1571" t="str">
            <v>DFO</v>
          </cell>
          <cell r="P1571">
            <v>9</v>
          </cell>
          <cell r="Q1571">
            <v>1969</v>
          </cell>
          <cell r="R1571" t="str">
            <v>OP</v>
          </cell>
          <cell r="S1571">
            <v>0</v>
          </cell>
          <cell r="T1571" t="str">
            <v>N</v>
          </cell>
        </row>
        <row r="1572">
          <cell r="A1572" t="str">
            <v>NJ</v>
          </cell>
          <cell r="B1572" t="str">
            <v>Middlesex</v>
          </cell>
          <cell r="C1572">
            <v>15864</v>
          </cell>
          <cell r="D1572" t="str">
            <v>Reliant Energy NJ Holding LLC</v>
          </cell>
          <cell r="E1572">
            <v>2385</v>
          </cell>
          <cell r="F1572" t="str">
            <v>Werner</v>
          </cell>
          <cell r="G1572">
            <v>22</v>
          </cell>
          <cell r="H1572" t="str">
            <v>GT1</v>
          </cell>
          <cell r="I1572">
            <v>53</v>
          </cell>
          <cell r="J1572">
            <v>53</v>
          </cell>
          <cell r="K1572">
            <v>73</v>
          </cell>
          <cell r="M1572" t="str">
            <v>GT</v>
          </cell>
          <cell r="N1572" t="str">
            <v>DFO</v>
          </cell>
          <cell r="P1572">
            <v>3</v>
          </cell>
          <cell r="Q1572">
            <v>1972</v>
          </cell>
          <cell r="R1572" t="str">
            <v>SB</v>
          </cell>
          <cell r="T1572" t="str">
            <v>Y</v>
          </cell>
        </row>
        <row r="1573">
          <cell r="A1573" t="str">
            <v>NJ</v>
          </cell>
          <cell r="B1573" t="str">
            <v>Middlesex</v>
          </cell>
          <cell r="C1573">
            <v>15864</v>
          </cell>
          <cell r="D1573" t="str">
            <v>Reliant Energy NJ Holding LLC</v>
          </cell>
          <cell r="E1573">
            <v>2385</v>
          </cell>
          <cell r="F1573" t="str">
            <v>Werner</v>
          </cell>
          <cell r="G1573">
            <v>22</v>
          </cell>
          <cell r="H1573" t="str">
            <v>GT2</v>
          </cell>
          <cell r="I1573">
            <v>53</v>
          </cell>
          <cell r="J1573">
            <v>53</v>
          </cell>
          <cell r="K1573">
            <v>73</v>
          </cell>
          <cell r="M1573" t="str">
            <v>GT</v>
          </cell>
          <cell r="N1573" t="str">
            <v>DFO</v>
          </cell>
          <cell r="P1573">
            <v>4</v>
          </cell>
          <cell r="Q1573">
            <v>1972</v>
          </cell>
          <cell r="R1573" t="str">
            <v>SB</v>
          </cell>
          <cell r="T1573" t="str">
            <v>Y</v>
          </cell>
        </row>
        <row r="1574">
          <cell r="A1574" t="str">
            <v>NJ</v>
          </cell>
          <cell r="B1574" t="str">
            <v>Middlesex</v>
          </cell>
          <cell r="C1574">
            <v>15864</v>
          </cell>
          <cell r="D1574" t="str">
            <v>Reliant Energy NJ Holding LLC</v>
          </cell>
          <cell r="E1574">
            <v>2385</v>
          </cell>
          <cell r="F1574" t="str">
            <v>Werner</v>
          </cell>
          <cell r="G1574">
            <v>22</v>
          </cell>
          <cell r="H1574" t="str">
            <v>GT3</v>
          </cell>
          <cell r="I1574">
            <v>53</v>
          </cell>
          <cell r="J1574">
            <v>53</v>
          </cell>
          <cell r="K1574">
            <v>73</v>
          </cell>
          <cell r="M1574" t="str">
            <v>GT</v>
          </cell>
          <cell r="N1574" t="str">
            <v>DFO</v>
          </cell>
          <cell r="P1574">
            <v>5</v>
          </cell>
          <cell r="Q1574">
            <v>1972</v>
          </cell>
          <cell r="R1574" t="str">
            <v>OS</v>
          </cell>
          <cell r="T1574" t="str">
            <v>Y</v>
          </cell>
        </row>
        <row r="1575">
          <cell r="A1575" t="str">
            <v>NJ</v>
          </cell>
          <cell r="B1575" t="str">
            <v>Middlesex</v>
          </cell>
          <cell r="C1575">
            <v>15864</v>
          </cell>
          <cell r="D1575" t="str">
            <v>Reliant Energy NJ Holding LLC</v>
          </cell>
          <cell r="E1575">
            <v>2385</v>
          </cell>
          <cell r="F1575" t="str">
            <v>Werner</v>
          </cell>
          <cell r="G1575">
            <v>22</v>
          </cell>
          <cell r="H1575" t="str">
            <v>GT4</v>
          </cell>
          <cell r="I1575">
            <v>53</v>
          </cell>
          <cell r="J1575">
            <v>53</v>
          </cell>
          <cell r="K1575">
            <v>73</v>
          </cell>
          <cell r="M1575" t="str">
            <v>GT</v>
          </cell>
          <cell r="N1575" t="str">
            <v>DFO</v>
          </cell>
          <cell r="P1575">
            <v>6</v>
          </cell>
          <cell r="Q1575">
            <v>1972</v>
          </cell>
          <cell r="R1575" t="str">
            <v>SB</v>
          </cell>
          <cell r="T1575" t="str">
            <v>Y</v>
          </cell>
        </row>
        <row r="1576">
          <cell r="A1576" t="str">
            <v>NJ</v>
          </cell>
          <cell r="B1576" t="str">
            <v>Cumberland</v>
          </cell>
          <cell r="C1576">
            <v>19856</v>
          </cell>
          <cell r="D1576" t="str">
            <v>Vineland City of</v>
          </cell>
          <cell r="E1576">
            <v>6776</v>
          </cell>
          <cell r="F1576" t="str">
            <v>West Station</v>
          </cell>
          <cell r="G1576">
            <v>22</v>
          </cell>
          <cell r="H1576" t="str">
            <v>1</v>
          </cell>
          <cell r="I1576">
            <v>27</v>
          </cell>
          <cell r="J1576">
            <v>26</v>
          </cell>
          <cell r="K1576">
            <v>32</v>
          </cell>
          <cell r="M1576" t="str">
            <v>GT</v>
          </cell>
          <cell r="N1576" t="str">
            <v>DFO</v>
          </cell>
          <cell r="P1576">
            <v>6</v>
          </cell>
          <cell r="Q1576">
            <v>1972</v>
          </cell>
          <cell r="R1576" t="str">
            <v>OP</v>
          </cell>
          <cell r="T1576" t="str">
            <v>N</v>
          </cell>
        </row>
        <row r="1577">
          <cell r="A1577" t="str">
            <v>NM</v>
          </cell>
          <cell r="B1577" t="str">
            <v>San Miguel</v>
          </cell>
          <cell r="C1577">
            <v>15473</v>
          </cell>
          <cell r="D1577" t="str">
            <v>Public Service Co of NM</v>
          </cell>
          <cell r="E1577">
            <v>2447</v>
          </cell>
          <cell r="F1577" t="str">
            <v>Las Vegas</v>
          </cell>
          <cell r="G1577">
            <v>22</v>
          </cell>
          <cell r="H1577" t="str">
            <v>1</v>
          </cell>
          <cell r="I1577">
            <v>20</v>
          </cell>
          <cell r="J1577">
            <v>20</v>
          </cell>
          <cell r="K1577">
            <v>20</v>
          </cell>
          <cell r="M1577" t="str">
            <v>GT</v>
          </cell>
          <cell r="N1577" t="str">
            <v>DFO</v>
          </cell>
          <cell r="P1577">
            <v>1</v>
          </cell>
          <cell r="Q1577">
            <v>1973</v>
          </cell>
          <cell r="R1577" t="str">
            <v>SB</v>
          </cell>
          <cell r="T1577" t="str">
            <v>N</v>
          </cell>
        </row>
        <row r="1578">
          <cell r="A1578" t="str">
            <v>NV</v>
          </cell>
          <cell r="B1578" t="str">
            <v>Storey</v>
          </cell>
          <cell r="C1578">
            <v>17166</v>
          </cell>
          <cell r="D1578" t="str">
            <v>Sierra Pacific Power Co</v>
          </cell>
          <cell r="E1578">
            <v>2336</v>
          </cell>
          <cell r="F1578" t="str">
            <v>Tracy</v>
          </cell>
          <cell r="G1578">
            <v>22</v>
          </cell>
          <cell r="H1578" t="str">
            <v>GT1</v>
          </cell>
          <cell r="I1578">
            <v>12.5</v>
          </cell>
          <cell r="J1578">
            <v>10</v>
          </cell>
          <cell r="K1578">
            <v>10</v>
          </cell>
          <cell r="M1578" t="str">
            <v>GT</v>
          </cell>
          <cell r="N1578" t="str">
            <v>DFO</v>
          </cell>
          <cell r="P1578">
            <v>88</v>
          </cell>
          <cell r="Q1578">
            <v>1961</v>
          </cell>
          <cell r="R1578" t="str">
            <v>OP</v>
          </cell>
          <cell r="T1578" t="str">
            <v>N</v>
          </cell>
        </row>
        <row r="1579">
          <cell r="A1579" t="str">
            <v>NV</v>
          </cell>
          <cell r="B1579" t="str">
            <v>Storey</v>
          </cell>
          <cell r="C1579">
            <v>17166</v>
          </cell>
          <cell r="D1579" t="str">
            <v>Sierra Pacific Power Co</v>
          </cell>
          <cell r="E1579">
            <v>2336</v>
          </cell>
          <cell r="F1579" t="str">
            <v>Tracy</v>
          </cell>
          <cell r="G1579">
            <v>22</v>
          </cell>
          <cell r="H1579" t="str">
            <v>GT2</v>
          </cell>
          <cell r="I1579">
            <v>12.5</v>
          </cell>
          <cell r="J1579">
            <v>10</v>
          </cell>
          <cell r="K1579">
            <v>10</v>
          </cell>
          <cell r="M1579" t="str">
            <v>GT</v>
          </cell>
          <cell r="N1579" t="str">
            <v>DFO</v>
          </cell>
          <cell r="P1579">
            <v>1</v>
          </cell>
          <cell r="Q1579">
            <v>1962</v>
          </cell>
          <cell r="R1579" t="str">
            <v>OP</v>
          </cell>
          <cell r="T1579" t="str">
            <v>N</v>
          </cell>
        </row>
        <row r="1580">
          <cell r="A1580" t="str">
            <v>NY</v>
          </cell>
          <cell r="B1580" t="str">
            <v>Kings</v>
          </cell>
          <cell r="C1580">
            <v>4226</v>
          </cell>
          <cell r="D1580" t="str">
            <v>Consolidated Edison Co-NY Inc</v>
          </cell>
          <cell r="E1580">
            <v>2496</v>
          </cell>
          <cell r="F1580" t="str">
            <v>Hudson Avenue</v>
          </cell>
          <cell r="G1580">
            <v>22</v>
          </cell>
          <cell r="H1580" t="str">
            <v>4</v>
          </cell>
          <cell r="I1580">
            <v>16.3</v>
          </cell>
          <cell r="J1580">
            <v>13.6</v>
          </cell>
          <cell r="K1580">
            <v>17</v>
          </cell>
          <cell r="M1580" t="str">
            <v>GT</v>
          </cell>
          <cell r="N1580" t="str">
            <v>DFO</v>
          </cell>
          <cell r="P1580">
            <v>7</v>
          </cell>
          <cell r="Q1580">
            <v>1970</v>
          </cell>
          <cell r="R1580" t="str">
            <v>OP</v>
          </cell>
          <cell r="T1580" t="str">
            <v>N</v>
          </cell>
        </row>
        <row r="1581">
          <cell r="A1581" t="str">
            <v>NY</v>
          </cell>
          <cell r="B1581" t="str">
            <v>Kings</v>
          </cell>
          <cell r="C1581">
            <v>4226</v>
          </cell>
          <cell r="D1581" t="str">
            <v>Consolidated Edison Co-NY Inc</v>
          </cell>
          <cell r="E1581">
            <v>2496</v>
          </cell>
          <cell r="F1581" t="str">
            <v>Hudson Avenue</v>
          </cell>
          <cell r="G1581">
            <v>22</v>
          </cell>
          <cell r="H1581" t="str">
            <v>GT3</v>
          </cell>
          <cell r="I1581">
            <v>16.3</v>
          </cell>
          <cell r="J1581">
            <v>14</v>
          </cell>
          <cell r="K1581">
            <v>19.100000000000001</v>
          </cell>
          <cell r="M1581" t="str">
            <v>GT</v>
          </cell>
          <cell r="N1581" t="str">
            <v>DFO</v>
          </cell>
          <cell r="P1581">
            <v>7</v>
          </cell>
          <cell r="Q1581">
            <v>1970</v>
          </cell>
          <cell r="R1581" t="str">
            <v>OP</v>
          </cell>
          <cell r="T1581" t="str">
            <v>N</v>
          </cell>
        </row>
        <row r="1582">
          <cell r="A1582" t="str">
            <v>NY</v>
          </cell>
          <cell r="B1582" t="str">
            <v>Kings</v>
          </cell>
          <cell r="C1582">
            <v>4226</v>
          </cell>
          <cell r="D1582" t="str">
            <v>Consolidated Edison Co-NY Inc</v>
          </cell>
          <cell r="E1582">
            <v>2496</v>
          </cell>
          <cell r="F1582" t="str">
            <v>Hudson Avenue</v>
          </cell>
          <cell r="G1582">
            <v>22</v>
          </cell>
          <cell r="H1582" t="str">
            <v>GT5</v>
          </cell>
          <cell r="I1582">
            <v>16.3</v>
          </cell>
          <cell r="J1582">
            <v>14</v>
          </cell>
          <cell r="K1582">
            <v>17.3</v>
          </cell>
          <cell r="M1582" t="str">
            <v>GT</v>
          </cell>
          <cell r="N1582" t="str">
            <v>DFO</v>
          </cell>
          <cell r="P1582">
            <v>7</v>
          </cell>
          <cell r="Q1582">
            <v>1970</v>
          </cell>
          <cell r="R1582" t="str">
            <v>OP</v>
          </cell>
          <cell r="T1582" t="str">
            <v>N</v>
          </cell>
        </row>
        <row r="1583">
          <cell r="A1583" t="str">
            <v>NY</v>
          </cell>
          <cell r="B1583" t="str">
            <v>Nassau</v>
          </cell>
          <cell r="C1583">
            <v>6775</v>
          </cell>
          <cell r="D1583" t="str">
            <v>Freeport Village of Inc</v>
          </cell>
          <cell r="E1583">
            <v>2679</v>
          </cell>
          <cell r="F1583" t="str">
            <v>Plant No 2</v>
          </cell>
          <cell r="G1583">
            <v>22</v>
          </cell>
          <cell r="H1583" t="str">
            <v>3</v>
          </cell>
          <cell r="I1583">
            <v>18.100000000000001</v>
          </cell>
          <cell r="J1583">
            <v>16.8</v>
          </cell>
          <cell r="K1583">
            <v>18</v>
          </cell>
          <cell r="M1583" t="str">
            <v>GT</v>
          </cell>
          <cell r="N1583" t="str">
            <v>DFO</v>
          </cell>
          <cell r="P1583">
            <v>5</v>
          </cell>
          <cell r="Q1583">
            <v>1973</v>
          </cell>
          <cell r="R1583" t="str">
            <v>OP</v>
          </cell>
          <cell r="T1583" t="str">
            <v>N</v>
          </cell>
        </row>
        <row r="1584">
          <cell r="A1584" t="str">
            <v>NY</v>
          </cell>
          <cell r="B1584" t="str">
            <v>Kings</v>
          </cell>
          <cell r="C1584">
            <v>14185</v>
          </cell>
          <cell r="D1584" t="str">
            <v>Orion Power Holding of New York</v>
          </cell>
          <cell r="E1584">
            <v>2494</v>
          </cell>
          <cell r="F1584" t="str">
            <v>Gowanus Gas Turbines Generating</v>
          </cell>
          <cell r="G1584">
            <v>22</v>
          </cell>
          <cell r="H1584" t="str">
            <v>GT11</v>
          </cell>
          <cell r="I1584">
            <v>20</v>
          </cell>
          <cell r="J1584">
            <v>19</v>
          </cell>
          <cell r="K1584">
            <v>23</v>
          </cell>
          <cell r="M1584" t="str">
            <v>GT</v>
          </cell>
          <cell r="N1584" t="str">
            <v>DFO</v>
          </cell>
          <cell r="O1584" t="str">
            <v>KER</v>
          </cell>
          <cell r="P1584">
            <v>6</v>
          </cell>
          <cell r="Q1584">
            <v>1971</v>
          </cell>
          <cell r="R1584" t="str">
            <v>OP</v>
          </cell>
          <cell r="T1584" t="str">
            <v>Y</v>
          </cell>
        </row>
        <row r="1585">
          <cell r="A1585" t="str">
            <v>NY</v>
          </cell>
          <cell r="B1585" t="str">
            <v>Kings</v>
          </cell>
          <cell r="C1585">
            <v>14185</v>
          </cell>
          <cell r="D1585" t="str">
            <v>Orion Power Holding of New York</v>
          </cell>
          <cell r="E1585">
            <v>2494</v>
          </cell>
          <cell r="F1585" t="str">
            <v>Gowanus Gas Turbines Generating</v>
          </cell>
          <cell r="G1585">
            <v>22</v>
          </cell>
          <cell r="H1585" t="str">
            <v>GT12</v>
          </cell>
          <cell r="I1585">
            <v>20</v>
          </cell>
          <cell r="J1585">
            <v>17</v>
          </cell>
          <cell r="K1585">
            <v>22</v>
          </cell>
          <cell r="M1585" t="str">
            <v>GT</v>
          </cell>
          <cell r="N1585" t="str">
            <v>DFO</v>
          </cell>
          <cell r="O1585" t="str">
            <v>KER</v>
          </cell>
          <cell r="P1585">
            <v>6</v>
          </cell>
          <cell r="Q1585">
            <v>1971</v>
          </cell>
          <cell r="R1585" t="str">
            <v>OP</v>
          </cell>
          <cell r="T1585" t="str">
            <v>Y</v>
          </cell>
        </row>
        <row r="1586">
          <cell r="A1586" t="str">
            <v>NY</v>
          </cell>
          <cell r="B1586" t="str">
            <v>Kings</v>
          </cell>
          <cell r="C1586">
            <v>14185</v>
          </cell>
          <cell r="D1586" t="str">
            <v>Orion Power Holding of New York</v>
          </cell>
          <cell r="E1586">
            <v>2494</v>
          </cell>
          <cell r="F1586" t="str">
            <v>Gowanus Gas Turbines Generating</v>
          </cell>
          <cell r="G1586">
            <v>22</v>
          </cell>
          <cell r="H1586" t="str">
            <v>GT13</v>
          </cell>
          <cell r="I1586">
            <v>20</v>
          </cell>
          <cell r="J1586">
            <v>17</v>
          </cell>
          <cell r="K1586">
            <v>23</v>
          </cell>
          <cell r="M1586" t="str">
            <v>GT</v>
          </cell>
          <cell r="N1586" t="str">
            <v>DFO</v>
          </cell>
          <cell r="O1586" t="str">
            <v>KER</v>
          </cell>
          <cell r="P1586">
            <v>6</v>
          </cell>
          <cell r="Q1586">
            <v>1971</v>
          </cell>
          <cell r="R1586" t="str">
            <v>OP</v>
          </cell>
          <cell r="T1586" t="str">
            <v>Y</v>
          </cell>
        </row>
        <row r="1587">
          <cell r="A1587" t="str">
            <v>NY</v>
          </cell>
          <cell r="B1587" t="str">
            <v>Kings</v>
          </cell>
          <cell r="C1587">
            <v>14185</v>
          </cell>
          <cell r="D1587" t="str">
            <v>Orion Power Holding of New York</v>
          </cell>
          <cell r="E1587">
            <v>2494</v>
          </cell>
          <cell r="F1587" t="str">
            <v>Gowanus Gas Turbines Generating</v>
          </cell>
          <cell r="G1587">
            <v>22</v>
          </cell>
          <cell r="H1587" t="str">
            <v>GT14</v>
          </cell>
          <cell r="I1587">
            <v>20</v>
          </cell>
          <cell r="J1587">
            <v>17</v>
          </cell>
          <cell r="K1587">
            <v>22</v>
          </cell>
          <cell r="M1587" t="str">
            <v>GT</v>
          </cell>
          <cell r="N1587" t="str">
            <v>DFO</v>
          </cell>
          <cell r="O1587" t="str">
            <v>KER</v>
          </cell>
          <cell r="P1587">
            <v>6</v>
          </cell>
          <cell r="Q1587">
            <v>1971</v>
          </cell>
          <cell r="R1587" t="str">
            <v>OP</v>
          </cell>
          <cell r="T1587" t="str">
            <v>Y</v>
          </cell>
        </row>
        <row r="1588">
          <cell r="A1588" t="str">
            <v>NY</v>
          </cell>
          <cell r="B1588" t="str">
            <v>Kings</v>
          </cell>
          <cell r="C1588">
            <v>14185</v>
          </cell>
          <cell r="D1588" t="str">
            <v>Orion Power Holding of New York</v>
          </cell>
          <cell r="E1588">
            <v>2494</v>
          </cell>
          <cell r="F1588" t="str">
            <v>Gowanus Gas Turbines Generating</v>
          </cell>
          <cell r="G1588">
            <v>22</v>
          </cell>
          <cell r="H1588" t="str">
            <v>GT15</v>
          </cell>
          <cell r="I1588">
            <v>20</v>
          </cell>
          <cell r="J1588">
            <v>17</v>
          </cell>
          <cell r="K1588">
            <v>23</v>
          </cell>
          <cell r="M1588" t="str">
            <v>GT</v>
          </cell>
          <cell r="N1588" t="str">
            <v>DFO</v>
          </cell>
          <cell r="O1588" t="str">
            <v>KER</v>
          </cell>
          <cell r="P1588">
            <v>6</v>
          </cell>
          <cell r="Q1588">
            <v>1971</v>
          </cell>
          <cell r="R1588" t="str">
            <v>OP</v>
          </cell>
          <cell r="T1588" t="str">
            <v>Y</v>
          </cell>
        </row>
        <row r="1589">
          <cell r="A1589" t="str">
            <v>NY</v>
          </cell>
          <cell r="B1589" t="str">
            <v>Kings</v>
          </cell>
          <cell r="C1589">
            <v>14185</v>
          </cell>
          <cell r="D1589" t="str">
            <v>Orion Power Holding of New York</v>
          </cell>
          <cell r="E1589">
            <v>2494</v>
          </cell>
          <cell r="F1589" t="str">
            <v>Gowanus Gas Turbines Generating</v>
          </cell>
          <cell r="G1589">
            <v>22</v>
          </cell>
          <cell r="H1589" t="str">
            <v>GT16</v>
          </cell>
          <cell r="I1589">
            <v>20</v>
          </cell>
          <cell r="J1589">
            <v>18</v>
          </cell>
          <cell r="K1589">
            <v>22</v>
          </cell>
          <cell r="M1589" t="str">
            <v>GT</v>
          </cell>
          <cell r="N1589" t="str">
            <v>DFO</v>
          </cell>
          <cell r="O1589" t="str">
            <v>KER</v>
          </cell>
          <cell r="P1589">
            <v>6</v>
          </cell>
          <cell r="Q1589">
            <v>1971</v>
          </cell>
          <cell r="R1589" t="str">
            <v>OP</v>
          </cell>
          <cell r="T1589" t="str">
            <v>Y</v>
          </cell>
        </row>
        <row r="1590">
          <cell r="A1590" t="str">
            <v>NY</v>
          </cell>
          <cell r="B1590" t="str">
            <v>Kings</v>
          </cell>
          <cell r="C1590">
            <v>14185</v>
          </cell>
          <cell r="D1590" t="str">
            <v>Orion Power Holding of New York</v>
          </cell>
          <cell r="E1590">
            <v>2494</v>
          </cell>
          <cell r="F1590" t="str">
            <v>Gowanus Gas Turbines Generating</v>
          </cell>
          <cell r="G1590">
            <v>22</v>
          </cell>
          <cell r="H1590" t="str">
            <v>GT17</v>
          </cell>
          <cell r="I1590">
            <v>20</v>
          </cell>
          <cell r="J1590">
            <v>18</v>
          </cell>
          <cell r="K1590">
            <v>23</v>
          </cell>
          <cell r="M1590" t="str">
            <v>GT</v>
          </cell>
          <cell r="N1590" t="str">
            <v>DFO</v>
          </cell>
          <cell r="O1590" t="str">
            <v>KER</v>
          </cell>
          <cell r="P1590">
            <v>6</v>
          </cell>
          <cell r="Q1590">
            <v>1971</v>
          </cell>
          <cell r="R1590" t="str">
            <v>OP</v>
          </cell>
          <cell r="T1590" t="str">
            <v>Y</v>
          </cell>
        </row>
        <row r="1591">
          <cell r="A1591" t="str">
            <v>NY</v>
          </cell>
          <cell r="B1591" t="str">
            <v>Kings</v>
          </cell>
          <cell r="C1591">
            <v>14185</v>
          </cell>
          <cell r="D1591" t="str">
            <v>Orion Power Holding of New York</v>
          </cell>
          <cell r="E1591">
            <v>2494</v>
          </cell>
          <cell r="F1591" t="str">
            <v>Gowanus Gas Turbines Generating</v>
          </cell>
          <cell r="G1591">
            <v>22</v>
          </cell>
          <cell r="H1591" t="str">
            <v>GT18</v>
          </cell>
          <cell r="I1591">
            <v>20</v>
          </cell>
          <cell r="J1591">
            <v>16</v>
          </cell>
          <cell r="K1591">
            <v>23</v>
          </cell>
          <cell r="M1591" t="str">
            <v>GT</v>
          </cell>
          <cell r="N1591" t="str">
            <v>DFO</v>
          </cell>
          <cell r="O1591" t="str">
            <v>KER</v>
          </cell>
          <cell r="P1591">
            <v>6</v>
          </cell>
          <cell r="Q1591">
            <v>1971</v>
          </cell>
          <cell r="R1591" t="str">
            <v>OP</v>
          </cell>
          <cell r="T1591" t="str">
            <v>Y</v>
          </cell>
        </row>
        <row r="1592">
          <cell r="A1592" t="str">
            <v>NY</v>
          </cell>
          <cell r="B1592" t="str">
            <v>Kings</v>
          </cell>
          <cell r="C1592">
            <v>14185</v>
          </cell>
          <cell r="D1592" t="str">
            <v>Orion Power Holding of New York</v>
          </cell>
          <cell r="E1592">
            <v>2494</v>
          </cell>
          <cell r="F1592" t="str">
            <v>Gowanus Gas Turbines Generating</v>
          </cell>
          <cell r="G1592">
            <v>22</v>
          </cell>
          <cell r="H1592" t="str">
            <v>GT41</v>
          </cell>
          <cell r="I1592">
            <v>20</v>
          </cell>
          <cell r="J1592">
            <v>16</v>
          </cell>
          <cell r="K1592">
            <v>23</v>
          </cell>
          <cell r="M1592" t="str">
            <v>GT</v>
          </cell>
          <cell r="N1592" t="str">
            <v>DFO</v>
          </cell>
          <cell r="O1592" t="str">
            <v>KER</v>
          </cell>
          <cell r="P1592">
            <v>7</v>
          </cell>
          <cell r="Q1592">
            <v>1971</v>
          </cell>
          <cell r="R1592" t="str">
            <v>OP</v>
          </cell>
          <cell r="T1592" t="str">
            <v>Y</v>
          </cell>
        </row>
        <row r="1593">
          <cell r="A1593" t="str">
            <v>NY</v>
          </cell>
          <cell r="B1593" t="str">
            <v>Kings</v>
          </cell>
          <cell r="C1593">
            <v>14185</v>
          </cell>
          <cell r="D1593" t="str">
            <v>Orion Power Holding of New York</v>
          </cell>
          <cell r="E1593">
            <v>2494</v>
          </cell>
          <cell r="F1593" t="str">
            <v>Gowanus Gas Turbines Generating</v>
          </cell>
          <cell r="G1593">
            <v>22</v>
          </cell>
          <cell r="H1593" t="str">
            <v>GT42</v>
          </cell>
          <cell r="I1593">
            <v>20</v>
          </cell>
          <cell r="J1593">
            <v>17</v>
          </cell>
          <cell r="K1593">
            <v>23</v>
          </cell>
          <cell r="M1593" t="str">
            <v>GT</v>
          </cell>
          <cell r="N1593" t="str">
            <v>DFO</v>
          </cell>
          <cell r="O1593" t="str">
            <v>KER</v>
          </cell>
          <cell r="P1593">
            <v>7</v>
          </cell>
          <cell r="Q1593">
            <v>1971</v>
          </cell>
          <cell r="R1593" t="str">
            <v>OP</v>
          </cell>
          <cell r="T1593" t="str">
            <v>Y</v>
          </cell>
        </row>
        <row r="1594">
          <cell r="A1594" t="str">
            <v>NY</v>
          </cell>
          <cell r="B1594" t="str">
            <v>Kings</v>
          </cell>
          <cell r="C1594">
            <v>14185</v>
          </cell>
          <cell r="D1594" t="str">
            <v>Orion Power Holding of New York</v>
          </cell>
          <cell r="E1594">
            <v>2494</v>
          </cell>
          <cell r="F1594" t="str">
            <v>Gowanus Gas Turbines Generating</v>
          </cell>
          <cell r="G1594">
            <v>22</v>
          </cell>
          <cell r="H1594" t="str">
            <v>GT43</v>
          </cell>
          <cell r="I1594">
            <v>20</v>
          </cell>
          <cell r="J1594">
            <v>15</v>
          </cell>
          <cell r="K1594">
            <v>21</v>
          </cell>
          <cell r="M1594" t="str">
            <v>GT</v>
          </cell>
          <cell r="N1594" t="str">
            <v>DFO</v>
          </cell>
          <cell r="O1594" t="str">
            <v>KER</v>
          </cell>
          <cell r="P1594">
            <v>7</v>
          </cell>
          <cell r="Q1594">
            <v>1971</v>
          </cell>
          <cell r="R1594" t="str">
            <v>OP</v>
          </cell>
          <cell r="T1594" t="str">
            <v>Y</v>
          </cell>
        </row>
        <row r="1595">
          <cell r="A1595" t="str">
            <v>NY</v>
          </cell>
          <cell r="B1595" t="str">
            <v>Kings</v>
          </cell>
          <cell r="C1595">
            <v>14185</v>
          </cell>
          <cell r="D1595" t="str">
            <v>Orion Power Holding of New York</v>
          </cell>
          <cell r="E1595">
            <v>2494</v>
          </cell>
          <cell r="F1595" t="str">
            <v>Gowanus Gas Turbines Generating</v>
          </cell>
          <cell r="G1595">
            <v>22</v>
          </cell>
          <cell r="H1595" t="str">
            <v>GT44</v>
          </cell>
          <cell r="I1595">
            <v>20</v>
          </cell>
          <cell r="J1595">
            <v>17</v>
          </cell>
          <cell r="K1595">
            <v>22</v>
          </cell>
          <cell r="M1595" t="str">
            <v>GT</v>
          </cell>
          <cell r="N1595" t="str">
            <v>DFO</v>
          </cell>
          <cell r="O1595" t="str">
            <v>KER</v>
          </cell>
          <cell r="P1595">
            <v>7</v>
          </cell>
          <cell r="Q1595">
            <v>1971</v>
          </cell>
          <cell r="R1595" t="str">
            <v>OP</v>
          </cell>
          <cell r="T1595" t="str">
            <v>Y</v>
          </cell>
        </row>
        <row r="1596">
          <cell r="A1596" t="str">
            <v>NY</v>
          </cell>
          <cell r="B1596" t="str">
            <v>Kings</v>
          </cell>
          <cell r="C1596">
            <v>14185</v>
          </cell>
          <cell r="D1596" t="str">
            <v>Orion Power Holding of New York</v>
          </cell>
          <cell r="E1596">
            <v>2494</v>
          </cell>
          <cell r="F1596" t="str">
            <v>Gowanus Gas Turbines Generating</v>
          </cell>
          <cell r="G1596">
            <v>22</v>
          </cell>
          <cell r="H1596" t="str">
            <v>GT45</v>
          </cell>
          <cell r="I1596">
            <v>20</v>
          </cell>
          <cell r="J1596">
            <v>16</v>
          </cell>
          <cell r="K1596">
            <v>20</v>
          </cell>
          <cell r="M1596" t="str">
            <v>GT</v>
          </cell>
          <cell r="N1596" t="str">
            <v>DFO</v>
          </cell>
          <cell r="O1596" t="str">
            <v>KER</v>
          </cell>
          <cell r="P1596">
            <v>7</v>
          </cell>
          <cell r="Q1596">
            <v>1971</v>
          </cell>
          <cell r="R1596" t="str">
            <v>OP</v>
          </cell>
          <cell r="T1596" t="str">
            <v>Y</v>
          </cell>
        </row>
        <row r="1597">
          <cell r="A1597" t="str">
            <v>NY</v>
          </cell>
          <cell r="B1597" t="str">
            <v>Kings</v>
          </cell>
          <cell r="C1597">
            <v>14185</v>
          </cell>
          <cell r="D1597" t="str">
            <v>Orion Power Holding of New York</v>
          </cell>
          <cell r="E1597">
            <v>2494</v>
          </cell>
          <cell r="F1597" t="str">
            <v>Gowanus Gas Turbines Generating</v>
          </cell>
          <cell r="G1597">
            <v>22</v>
          </cell>
          <cell r="H1597" t="str">
            <v>GT46</v>
          </cell>
          <cell r="I1597">
            <v>20</v>
          </cell>
          <cell r="J1597">
            <v>16</v>
          </cell>
          <cell r="K1597">
            <v>23</v>
          </cell>
          <cell r="M1597" t="str">
            <v>GT</v>
          </cell>
          <cell r="N1597" t="str">
            <v>DFO</v>
          </cell>
          <cell r="O1597" t="str">
            <v>KER</v>
          </cell>
          <cell r="P1597">
            <v>7</v>
          </cell>
          <cell r="Q1597">
            <v>1971</v>
          </cell>
          <cell r="R1597" t="str">
            <v>OP</v>
          </cell>
          <cell r="T1597" t="str">
            <v>Y</v>
          </cell>
        </row>
        <row r="1598">
          <cell r="A1598" t="str">
            <v>NY</v>
          </cell>
          <cell r="B1598" t="str">
            <v>Kings</v>
          </cell>
          <cell r="C1598">
            <v>14185</v>
          </cell>
          <cell r="D1598" t="str">
            <v>Orion Power Holding of New York</v>
          </cell>
          <cell r="E1598">
            <v>2494</v>
          </cell>
          <cell r="F1598" t="str">
            <v>Gowanus Gas Turbines Generating</v>
          </cell>
          <cell r="G1598">
            <v>22</v>
          </cell>
          <cell r="H1598" t="str">
            <v>GT47</v>
          </cell>
          <cell r="I1598">
            <v>20</v>
          </cell>
          <cell r="J1598">
            <v>16</v>
          </cell>
          <cell r="K1598">
            <v>22</v>
          </cell>
          <cell r="M1598" t="str">
            <v>GT</v>
          </cell>
          <cell r="N1598" t="str">
            <v>DFO</v>
          </cell>
          <cell r="O1598" t="str">
            <v>KER</v>
          </cell>
          <cell r="P1598">
            <v>7</v>
          </cell>
          <cell r="Q1598">
            <v>1971</v>
          </cell>
          <cell r="R1598" t="str">
            <v>OP</v>
          </cell>
          <cell r="T1598" t="str">
            <v>Y</v>
          </cell>
        </row>
        <row r="1599">
          <cell r="A1599" t="str">
            <v>NY</v>
          </cell>
          <cell r="B1599" t="str">
            <v>Kings</v>
          </cell>
          <cell r="C1599">
            <v>14185</v>
          </cell>
          <cell r="D1599" t="str">
            <v>Orion Power Holding of New York</v>
          </cell>
          <cell r="E1599">
            <v>2494</v>
          </cell>
          <cell r="F1599" t="str">
            <v>Gowanus Gas Turbines Generating</v>
          </cell>
          <cell r="G1599">
            <v>22</v>
          </cell>
          <cell r="H1599" t="str">
            <v>GT48</v>
          </cell>
          <cell r="I1599">
            <v>20</v>
          </cell>
          <cell r="J1599">
            <v>19</v>
          </cell>
          <cell r="K1599">
            <v>23</v>
          </cell>
          <cell r="M1599" t="str">
            <v>GT</v>
          </cell>
          <cell r="N1599" t="str">
            <v>DFO</v>
          </cell>
          <cell r="O1599" t="str">
            <v>KER</v>
          </cell>
          <cell r="P1599">
            <v>7</v>
          </cell>
          <cell r="Q1599">
            <v>1971</v>
          </cell>
          <cell r="R1599" t="str">
            <v>OP</v>
          </cell>
          <cell r="T1599" t="str">
            <v>Y</v>
          </cell>
        </row>
        <row r="1600">
          <cell r="A1600" t="str">
            <v>NY</v>
          </cell>
          <cell r="B1600" t="str">
            <v>Suffolk</v>
          </cell>
          <cell r="C1600">
            <v>15322</v>
          </cell>
          <cell r="D1600" t="str">
            <v>PPL Shoreham Energy LLC</v>
          </cell>
          <cell r="E1600">
            <v>55787</v>
          </cell>
          <cell r="F1600" t="str">
            <v>PPL Shoreham Energy LLC</v>
          </cell>
          <cell r="G1600">
            <v>22</v>
          </cell>
          <cell r="H1600" t="str">
            <v>CT01</v>
          </cell>
          <cell r="I1600">
            <v>50</v>
          </cell>
          <cell r="J1600">
            <v>42.5</v>
          </cell>
          <cell r="K1600">
            <v>49</v>
          </cell>
          <cell r="M1600" t="str">
            <v>GT</v>
          </cell>
          <cell r="N1600" t="str">
            <v>DFO</v>
          </cell>
          <cell r="O1600" t="str">
            <v>KER</v>
          </cell>
          <cell r="P1600">
            <v>7</v>
          </cell>
          <cell r="Q1600">
            <v>2002</v>
          </cell>
          <cell r="R1600" t="str">
            <v>OP</v>
          </cell>
          <cell r="T1600" t="str">
            <v>Y</v>
          </cell>
        </row>
        <row r="1601">
          <cell r="A1601" t="str">
            <v>NY</v>
          </cell>
          <cell r="B1601" t="str">
            <v>Suffolk</v>
          </cell>
          <cell r="C1601">
            <v>15322</v>
          </cell>
          <cell r="D1601" t="str">
            <v>PPL Shoreham Energy LLC</v>
          </cell>
          <cell r="E1601">
            <v>55787</v>
          </cell>
          <cell r="F1601" t="str">
            <v>PPL Shoreham Energy LLC</v>
          </cell>
          <cell r="G1601">
            <v>22</v>
          </cell>
          <cell r="H1601" t="str">
            <v>CT02</v>
          </cell>
          <cell r="I1601">
            <v>50</v>
          </cell>
          <cell r="J1601">
            <v>42.5</v>
          </cell>
          <cell r="K1601">
            <v>49</v>
          </cell>
          <cell r="M1601" t="str">
            <v>GT</v>
          </cell>
          <cell r="N1601" t="str">
            <v>DFO</v>
          </cell>
          <cell r="O1601" t="str">
            <v>KER</v>
          </cell>
          <cell r="P1601">
            <v>7</v>
          </cell>
          <cell r="Q1601">
            <v>2002</v>
          </cell>
          <cell r="R1601" t="str">
            <v>OP</v>
          </cell>
          <cell r="T1601" t="str">
            <v>Y</v>
          </cell>
        </row>
        <row r="1602">
          <cell r="A1602" t="str">
            <v>NY</v>
          </cell>
          <cell r="B1602" t="str">
            <v>Monroe</v>
          </cell>
          <cell r="C1602">
            <v>16183</v>
          </cell>
          <cell r="D1602" t="str">
            <v>Rochester Gas &amp; Electric Corp</v>
          </cell>
          <cell r="E1602">
            <v>2640</v>
          </cell>
          <cell r="F1602" t="str">
            <v>Rochester 3</v>
          </cell>
          <cell r="G1602">
            <v>22</v>
          </cell>
          <cell r="H1602" t="str">
            <v>13</v>
          </cell>
          <cell r="I1602">
            <v>19</v>
          </cell>
          <cell r="J1602">
            <v>14</v>
          </cell>
          <cell r="K1602">
            <v>18</v>
          </cell>
          <cell r="M1602" t="str">
            <v>GT</v>
          </cell>
          <cell r="N1602" t="str">
            <v>DFO</v>
          </cell>
          <cell r="P1602">
            <v>6</v>
          </cell>
          <cell r="Q1602">
            <v>1969</v>
          </cell>
          <cell r="R1602" t="str">
            <v>OP</v>
          </cell>
          <cell r="T1602" t="str">
            <v>N</v>
          </cell>
        </row>
        <row r="1603">
          <cell r="A1603" t="str">
            <v>NY</v>
          </cell>
          <cell r="B1603" t="str">
            <v>Suffolk</v>
          </cell>
          <cell r="C1603">
            <v>26751</v>
          </cell>
          <cell r="D1603" t="str">
            <v>KeySpan Generation  LLC</v>
          </cell>
          <cell r="E1603">
            <v>2512</v>
          </cell>
          <cell r="F1603" t="str">
            <v>East Hampton</v>
          </cell>
          <cell r="G1603">
            <v>22</v>
          </cell>
          <cell r="H1603" t="str">
            <v>1</v>
          </cell>
          <cell r="I1603">
            <v>21.3</v>
          </cell>
          <cell r="J1603">
            <v>19.2</v>
          </cell>
          <cell r="K1603">
            <v>24.6</v>
          </cell>
          <cell r="M1603" t="str">
            <v>GT</v>
          </cell>
          <cell r="N1603" t="str">
            <v>DFO</v>
          </cell>
          <cell r="P1603">
            <v>12</v>
          </cell>
          <cell r="Q1603">
            <v>1970</v>
          </cell>
          <cell r="R1603" t="str">
            <v>OP</v>
          </cell>
          <cell r="T1603" t="str">
            <v>N</v>
          </cell>
        </row>
        <row r="1604">
          <cell r="A1604" t="str">
            <v>NY</v>
          </cell>
          <cell r="B1604" t="str">
            <v>Nassau</v>
          </cell>
          <cell r="C1604">
            <v>26751</v>
          </cell>
          <cell r="D1604" t="str">
            <v>KeySpan Generation  LLC</v>
          </cell>
          <cell r="E1604">
            <v>2514</v>
          </cell>
          <cell r="F1604" t="str">
            <v>Glenwood</v>
          </cell>
          <cell r="G1604">
            <v>22</v>
          </cell>
          <cell r="H1604" t="str">
            <v>GT2</v>
          </cell>
          <cell r="I1604">
            <v>55</v>
          </cell>
          <cell r="J1604">
            <v>52.7</v>
          </cell>
          <cell r="K1604">
            <v>64</v>
          </cell>
          <cell r="M1604" t="str">
            <v>GT</v>
          </cell>
          <cell r="N1604" t="str">
            <v>DFO</v>
          </cell>
          <cell r="P1604">
            <v>6</v>
          </cell>
          <cell r="Q1604">
            <v>1972</v>
          </cell>
          <cell r="R1604" t="str">
            <v>OP</v>
          </cell>
          <cell r="T1604" t="str">
            <v>N</v>
          </cell>
        </row>
        <row r="1605">
          <cell r="A1605" t="str">
            <v>NY</v>
          </cell>
          <cell r="B1605" t="str">
            <v>Nassau</v>
          </cell>
          <cell r="C1605">
            <v>26751</v>
          </cell>
          <cell r="D1605" t="str">
            <v>KeySpan Generation  LLC</v>
          </cell>
          <cell r="E1605">
            <v>2514</v>
          </cell>
          <cell r="F1605" t="str">
            <v>Glenwood</v>
          </cell>
          <cell r="G1605">
            <v>22</v>
          </cell>
          <cell r="H1605" t="str">
            <v>GT3</v>
          </cell>
          <cell r="I1605">
            <v>55</v>
          </cell>
          <cell r="J1605">
            <v>52.7</v>
          </cell>
          <cell r="K1605">
            <v>66.099999999999994</v>
          </cell>
          <cell r="M1605" t="str">
            <v>GT</v>
          </cell>
          <cell r="N1605" t="str">
            <v>DFO</v>
          </cell>
          <cell r="P1605">
            <v>6</v>
          </cell>
          <cell r="Q1605">
            <v>1972</v>
          </cell>
          <cell r="R1605" t="str">
            <v>OP</v>
          </cell>
          <cell r="T1605" t="str">
            <v>N</v>
          </cell>
        </row>
        <row r="1606">
          <cell r="A1606" t="str">
            <v>NY</v>
          </cell>
          <cell r="B1606" t="str">
            <v>Suffolk</v>
          </cell>
          <cell r="C1606">
            <v>26751</v>
          </cell>
          <cell r="D1606" t="str">
            <v>KeySpan Generation  LLC</v>
          </cell>
          <cell r="E1606">
            <v>2516</v>
          </cell>
          <cell r="F1606" t="str">
            <v>Northport</v>
          </cell>
          <cell r="G1606">
            <v>22</v>
          </cell>
          <cell r="H1606" t="str">
            <v>GT1</v>
          </cell>
          <cell r="I1606">
            <v>16</v>
          </cell>
          <cell r="J1606">
            <v>13.3</v>
          </cell>
          <cell r="K1606">
            <v>16</v>
          </cell>
          <cell r="M1606" t="str">
            <v>GT</v>
          </cell>
          <cell r="N1606" t="str">
            <v>DFO</v>
          </cell>
          <cell r="P1606">
            <v>3</v>
          </cell>
          <cell r="Q1606">
            <v>1967</v>
          </cell>
          <cell r="R1606" t="str">
            <v>OP</v>
          </cell>
          <cell r="T1606" t="str">
            <v>N</v>
          </cell>
        </row>
        <row r="1607">
          <cell r="A1607" t="str">
            <v>NY</v>
          </cell>
          <cell r="B1607" t="str">
            <v>Suffolk</v>
          </cell>
          <cell r="C1607">
            <v>26751</v>
          </cell>
          <cell r="D1607" t="str">
            <v>KeySpan Generation  LLC</v>
          </cell>
          <cell r="E1607">
            <v>2517</v>
          </cell>
          <cell r="F1607" t="str">
            <v>Port Jefferson</v>
          </cell>
          <cell r="G1607">
            <v>22</v>
          </cell>
          <cell r="H1607" t="str">
            <v>GT1</v>
          </cell>
          <cell r="I1607">
            <v>16</v>
          </cell>
          <cell r="J1607">
            <v>12.8</v>
          </cell>
          <cell r="K1607">
            <v>18.399999999999999</v>
          </cell>
          <cell r="M1607" t="str">
            <v>GT</v>
          </cell>
          <cell r="N1607" t="str">
            <v>DFO</v>
          </cell>
          <cell r="P1607">
            <v>12</v>
          </cell>
          <cell r="Q1607">
            <v>1966</v>
          </cell>
          <cell r="R1607" t="str">
            <v>OP</v>
          </cell>
          <cell r="T1607" t="str">
            <v>N</v>
          </cell>
        </row>
        <row r="1608">
          <cell r="A1608" t="str">
            <v>NY</v>
          </cell>
          <cell r="B1608" t="str">
            <v>Suffolk</v>
          </cell>
          <cell r="C1608">
            <v>26751</v>
          </cell>
          <cell r="D1608" t="str">
            <v>KeySpan Generation  LLC</v>
          </cell>
          <cell r="E1608">
            <v>2518</v>
          </cell>
          <cell r="F1608" t="str">
            <v>Shoreham</v>
          </cell>
          <cell r="G1608">
            <v>22</v>
          </cell>
          <cell r="H1608" t="str">
            <v>GT1</v>
          </cell>
          <cell r="I1608">
            <v>52.9</v>
          </cell>
          <cell r="J1608">
            <v>45.7</v>
          </cell>
          <cell r="K1608">
            <v>63.6</v>
          </cell>
          <cell r="M1608" t="str">
            <v>GT</v>
          </cell>
          <cell r="N1608" t="str">
            <v>DFO</v>
          </cell>
          <cell r="P1608">
            <v>7</v>
          </cell>
          <cell r="Q1608">
            <v>1971</v>
          </cell>
          <cell r="R1608" t="str">
            <v>OP</v>
          </cell>
          <cell r="T1608" t="str">
            <v>N</v>
          </cell>
        </row>
        <row r="1609">
          <cell r="A1609" t="str">
            <v>NY</v>
          </cell>
          <cell r="B1609" t="str">
            <v>Suffolk</v>
          </cell>
          <cell r="C1609">
            <v>26751</v>
          </cell>
          <cell r="D1609" t="str">
            <v>KeySpan Generation  LLC</v>
          </cell>
          <cell r="E1609">
            <v>2518</v>
          </cell>
          <cell r="F1609" t="str">
            <v>Shoreham</v>
          </cell>
          <cell r="G1609">
            <v>22</v>
          </cell>
          <cell r="H1609" t="str">
            <v>GT2</v>
          </cell>
          <cell r="I1609">
            <v>18.600000000000001</v>
          </cell>
          <cell r="J1609">
            <v>16.8</v>
          </cell>
          <cell r="K1609">
            <v>21.4</v>
          </cell>
          <cell r="M1609" t="str">
            <v>GT</v>
          </cell>
          <cell r="N1609" t="str">
            <v>DFO</v>
          </cell>
          <cell r="P1609">
            <v>4</v>
          </cell>
          <cell r="Q1609">
            <v>1966</v>
          </cell>
          <cell r="R1609" t="str">
            <v>OP</v>
          </cell>
          <cell r="T1609" t="str">
            <v>N</v>
          </cell>
        </row>
        <row r="1610">
          <cell r="A1610" t="str">
            <v>NY</v>
          </cell>
          <cell r="B1610" t="str">
            <v>Suffolk</v>
          </cell>
          <cell r="C1610">
            <v>26751</v>
          </cell>
          <cell r="D1610" t="str">
            <v>KeySpan Generation  LLC</v>
          </cell>
          <cell r="E1610">
            <v>2519</v>
          </cell>
          <cell r="F1610" t="str">
            <v>South Hampton</v>
          </cell>
          <cell r="G1610">
            <v>22</v>
          </cell>
          <cell r="H1610" t="str">
            <v>1</v>
          </cell>
          <cell r="I1610">
            <v>11.5</v>
          </cell>
          <cell r="J1610">
            <v>7.8</v>
          </cell>
          <cell r="K1610">
            <v>13.6</v>
          </cell>
          <cell r="M1610" t="str">
            <v>GT</v>
          </cell>
          <cell r="N1610" t="str">
            <v>DFO</v>
          </cell>
          <cell r="P1610">
            <v>3</v>
          </cell>
          <cell r="Q1610">
            <v>1963</v>
          </cell>
          <cell r="R1610" t="str">
            <v>OP</v>
          </cell>
          <cell r="T1610" t="str">
            <v>N</v>
          </cell>
        </row>
        <row r="1611">
          <cell r="A1611" t="str">
            <v>NY</v>
          </cell>
          <cell r="B1611" t="str">
            <v>Suffolk</v>
          </cell>
          <cell r="C1611">
            <v>26751</v>
          </cell>
          <cell r="D1611" t="str">
            <v>KeySpan Generation  LLC</v>
          </cell>
          <cell r="E1611">
            <v>2520</v>
          </cell>
          <cell r="F1611" t="str">
            <v>Southold</v>
          </cell>
          <cell r="G1611">
            <v>22</v>
          </cell>
          <cell r="H1611" t="str">
            <v>1</v>
          </cell>
          <cell r="I1611">
            <v>14</v>
          </cell>
          <cell r="J1611">
            <v>11.8</v>
          </cell>
          <cell r="K1611">
            <v>14</v>
          </cell>
          <cell r="M1611" t="str">
            <v>GT</v>
          </cell>
          <cell r="N1611" t="str">
            <v>DFO</v>
          </cell>
          <cell r="P1611">
            <v>8</v>
          </cell>
          <cell r="Q1611">
            <v>1964</v>
          </cell>
          <cell r="R1611" t="str">
            <v>OP</v>
          </cell>
          <cell r="T1611" t="str">
            <v>N</v>
          </cell>
        </row>
        <row r="1612">
          <cell r="A1612" t="str">
            <v>NY</v>
          </cell>
          <cell r="B1612" t="str">
            <v>Suffolk</v>
          </cell>
          <cell r="C1612">
            <v>26751</v>
          </cell>
          <cell r="D1612" t="str">
            <v>KeySpan Generation  LLC</v>
          </cell>
          <cell r="E1612">
            <v>2521</v>
          </cell>
          <cell r="F1612" t="str">
            <v>West Babylon</v>
          </cell>
          <cell r="G1612">
            <v>22</v>
          </cell>
          <cell r="H1612" t="str">
            <v>4</v>
          </cell>
          <cell r="I1612">
            <v>52.4</v>
          </cell>
          <cell r="J1612">
            <v>48.3</v>
          </cell>
          <cell r="K1612">
            <v>62.9</v>
          </cell>
          <cell r="M1612" t="str">
            <v>GT</v>
          </cell>
          <cell r="N1612" t="str">
            <v>DFO</v>
          </cell>
          <cell r="P1612">
            <v>8</v>
          </cell>
          <cell r="Q1612">
            <v>1971</v>
          </cell>
          <cell r="R1612" t="str">
            <v>OP</v>
          </cell>
          <cell r="T1612" t="str">
            <v>N</v>
          </cell>
        </row>
        <row r="1613">
          <cell r="A1613" t="str">
            <v>NY</v>
          </cell>
          <cell r="B1613" t="str">
            <v>Suffolk</v>
          </cell>
          <cell r="C1613">
            <v>26751</v>
          </cell>
          <cell r="D1613" t="str">
            <v>KeySpan Generation  LLC</v>
          </cell>
          <cell r="E1613">
            <v>7146</v>
          </cell>
          <cell r="F1613" t="str">
            <v>Wading River</v>
          </cell>
          <cell r="G1613">
            <v>22</v>
          </cell>
          <cell r="H1613" t="str">
            <v>1</v>
          </cell>
          <cell r="I1613">
            <v>79.5</v>
          </cell>
          <cell r="J1613">
            <v>78.3</v>
          </cell>
          <cell r="K1613">
            <v>99.7</v>
          </cell>
          <cell r="M1613" t="str">
            <v>GT</v>
          </cell>
          <cell r="N1613" t="str">
            <v>DFO</v>
          </cell>
          <cell r="P1613">
            <v>8</v>
          </cell>
          <cell r="Q1613">
            <v>1989</v>
          </cell>
          <cell r="R1613" t="str">
            <v>OP</v>
          </cell>
          <cell r="T1613" t="str">
            <v>N</v>
          </cell>
        </row>
        <row r="1614">
          <cell r="A1614" t="str">
            <v>NY</v>
          </cell>
          <cell r="B1614" t="str">
            <v>Suffolk</v>
          </cell>
          <cell r="C1614">
            <v>26751</v>
          </cell>
          <cell r="D1614" t="str">
            <v>KeySpan Generation  LLC</v>
          </cell>
          <cell r="E1614">
            <v>7146</v>
          </cell>
          <cell r="F1614" t="str">
            <v>Wading River</v>
          </cell>
          <cell r="G1614">
            <v>22</v>
          </cell>
          <cell r="H1614" t="str">
            <v>02</v>
          </cell>
          <cell r="I1614">
            <v>79.5</v>
          </cell>
          <cell r="J1614">
            <v>79.400000000000006</v>
          </cell>
          <cell r="K1614">
            <v>94.5</v>
          </cell>
          <cell r="M1614" t="str">
            <v>GT</v>
          </cell>
          <cell r="N1614" t="str">
            <v>DFO</v>
          </cell>
          <cell r="P1614">
            <v>8</v>
          </cell>
          <cell r="Q1614">
            <v>1989</v>
          </cell>
          <cell r="R1614" t="str">
            <v>OP</v>
          </cell>
          <cell r="T1614" t="str">
            <v>N</v>
          </cell>
        </row>
        <row r="1615">
          <cell r="A1615" t="str">
            <v>NY</v>
          </cell>
          <cell r="B1615" t="str">
            <v>Suffolk</v>
          </cell>
          <cell r="C1615">
            <v>26751</v>
          </cell>
          <cell r="D1615" t="str">
            <v>KeySpan Generation  LLC</v>
          </cell>
          <cell r="E1615">
            <v>7146</v>
          </cell>
          <cell r="F1615" t="str">
            <v>Wading River</v>
          </cell>
          <cell r="G1615">
            <v>22</v>
          </cell>
          <cell r="H1615" t="str">
            <v>03</v>
          </cell>
          <cell r="I1615">
            <v>79.5</v>
          </cell>
          <cell r="J1615">
            <v>77.5</v>
          </cell>
          <cell r="K1615">
            <v>101.1</v>
          </cell>
          <cell r="M1615" t="str">
            <v>GT</v>
          </cell>
          <cell r="N1615" t="str">
            <v>DFO</v>
          </cell>
          <cell r="P1615">
            <v>8</v>
          </cell>
          <cell r="Q1615">
            <v>1989</v>
          </cell>
          <cell r="R1615" t="str">
            <v>OP</v>
          </cell>
          <cell r="T1615" t="str">
            <v>N</v>
          </cell>
        </row>
        <row r="1616">
          <cell r="A1616" t="str">
            <v>NY</v>
          </cell>
          <cell r="B1616" t="str">
            <v>Suffolk</v>
          </cell>
          <cell r="C1616">
            <v>26751</v>
          </cell>
          <cell r="D1616" t="str">
            <v>KeySpan Generation  LLC</v>
          </cell>
          <cell r="E1616">
            <v>8007</v>
          </cell>
          <cell r="F1616" t="str">
            <v>Holtsville</v>
          </cell>
          <cell r="G1616">
            <v>22</v>
          </cell>
          <cell r="H1616" t="str">
            <v>1</v>
          </cell>
          <cell r="I1616">
            <v>56.7</v>
          </cell>
          <cell r="J1616">
            <v>48.4</v>
          </cell>
          <cell r="K1616">
            <v>61</v>
          </cell>
          <cell r="M1616" t="str">
            <v>GT</v>
          </cell>
          <cell r="N1616" t="str">
            <v>DFO</v>
          </cell>
          <cell r="P1616">
            <v>7</v>
          </cell>
          <cell r="Q1616">
            <v>1974</v>
          </cell>
          <cell r="R1616" t="str">
            <v>OP</v>
          </cell>
          <cell r="T1616" t="str">
            <v>N</v>
          </cell>
        </row>
        <row r="1617">
          <cell r="A1617" t="str">
            <v>NY</v>
          </cell>
          <cell r="B1617" t="str">
            <v>Suffolk</v>
          </cell>
          <cell r="C1617">
            <v>26751</v>
          </cell>
          <cell r="D1617" t="str">
            <v>KeySpan Generation  LLC</v>
          </cell>
          <cell r="E1617">
            <v>8007</v>
          </cell>
          <cell r="F1617" t="str">
            <v>Holtsville</v>
          </cell>
          <cell r="G1617">
            <v>22</v>
          </cell>
          <cell r="H1617" t="str">
            <v>2</v>
          </cell>
          <cell r="I1617">
            <v>56.7</v>
          </cell>
          <cell r="J1617">
            <v>54</v>
          </cell>
          <cell r="K1617">
            <v>62.9</v>
          </cell>
          <cell r="M1617" t="str">
            <v>GT</v>
          </cell>
          <cell r="N1617" t="str">
            <v>DFO</v>
          </cell>
          <cell r="P1617">
            <v>7</v>
          </cell>
          <cell r="Q1617">
            <v>1974</v>
          </cell>
          <cell r="R1617" t="str">
            <v>OP</v>
          </cell>
          <cell r="T1617" t="str">
            <v>N</v>
          </cell>
        </row>
        <row r="1618">
          <cell r="A1618" t="str">
            <v>NY</v>
          </cell>
          <cell r="B1618" t="str">
            <v>Suffolk</v>
          </cell>
          <cell r="C1618">
            <v>26751</v>
          </cell>
          <cell r="D1618" t="str">
            <v>KeySpan Generation  LLC</v>
          </cell>
          <cell r="E1618">
            <v>8007</v>
          </cell>
          <cell r="F1618" t="str">
            <v>Holtsville</v>
          </cell>
          <cell r="G1618">
            <v>22</v>
          </cell>
          <cell r="H1618" t="str">
            <v>3</v>
          </cell>
          <cell r="I1618">
            <v>56.7</v>
          </cell>
          <cell r="J1618">
            <v>50.1</v>
          </cell>
          <cell r="K1618">
            <v>64.7</v>
          </cell>
          <cell r="M1618" t="str">
            <v>GT</v>
          </cell>
          <cell r="N1618" t="str">
            <v>DFO</v>
          </cell>
          <cell r="P1618">
            <v>7</v>
          </cell>
          <cell r="Q1618">
            <v>1974</v>
          </cell>
          <cell r="R1618" t="str">
            <v>OP</v>
          </cell>
          <cell r="T1618" t="str">
            <v>N</v>
          </cell>
        </row>
        <row r="1619">
          <cell r="A1619" t="str">
            <v>NY</v>
          </cell>
          <cell r="B1619" t="str">
            <v>Suffolk</v>
          </cell>
          <cell r="C1619">
            <v>26751</v>
          </cell>
          <cell r="D1619" t="str">
            <v>KeySpan Generation  LLC</v>
          </cell>
          <cell r="E1619">
            <v>8007</v>
          </cell>
          <cell r="F1619" t="str">
            <v>Holtsville</v>
          </cell>
          <cell r="G1619">
            <v>22</v>
          </cell>
          <cell r="H1619" t="str">
            <v>4</v>
          </cell>
          <cell r="I1619">
            <v>56.7</v>
          </cell>
          <cell r="J1619">
            <v>51.6</v>
          </cell>
          <cell r="K1619">
            <v>65.5</v>
          </cell>
          <cell r="M1619" t="str">
            <v>GT</v>
          </cell>
          <cell r="N1619" t="str">
            <v>DFO</v>
          </cell>
          <cell r="P1619">
            <v>7</v>
          </cell>
          <cell r="Q1619">
            <v>1974</v>
          </cell>
          <cell r="R1619" t="str">
            <v>OP</v>
          </cell>
          <cell r="T1619" t="str">
            <v>N</v>
          </cell>
        </row>
        <row r="1620">
          <cell r="A1620" t="str">
            <v>NY</v>
          </cell>
          <cell r="B1620" t="str">
            <v>Suffolk</v>
          </cell>
          <cell r="C1620">
            <v>26751</v>
          </cell>
          <cell r="D1620" t="str">
            <v>KeySpan Generation  LLC</v>
          </cell>
          <cell r="E1620">
            <v>8007</v>
          </cell>
          <cell r="F1620" t="str">
            <v>Holtsville</v>
          </cell>
          <cell r="G1620">
            <v>22</v>
          </cell>
          <cell r="H1620" t="str">
            <v>5</v>
          </cell>
          <cell r="I1620">
            <v>56.7</v>
          </cell>
          <cell r="J1620">
            <v>51</v>
          </cell>
          <cell r="K1620">
            <v>66.8</v>
          </cell>
          <cell r="M1620" t="str">
            <v>GT</v>
          </cell>
          <cell r="N1620" t="str">
            <v>DFO</v>
          </cell>
          <cell r="P1620">
            <v>7</v>
          </cell>
          <cell r="Q1620">
            <v>1974</v>
          </cell>
          <cell r="R1620" t="str">
            <v>OP</v>
          </cell>
          <cell r="T1620" t="str">
            <v>N</v>
          </cell>
        </row>
        <row r="1621">
          <cell r="A1621" t="str">
            <v>NY</v>
          </cell>
          <cell r="B1621" t="str">
            <v>Suffolk</v>
          </cell>
          <cell r="C1621">
            <v>26751</v>
          </cell>
          <cell r="D1621" t="str">
            <v>KeySpan Generation  LLC</v>
          </cell>
          <cell r="E1621">
            <v>8007</v>
          </cell>
          <cell r="F1621" t="str">
            <v>Holtsville</v>
          </cell>
          <cell r="G1621">
            <v>22</v>
          </cell>
          <cell r="H1621" t="str">
            <v>6</v>
          </cell>
          <cell r="I1621">
            <v>56.7</v>
          </cell>
          <cell r="J1621">
            <v>51.2</v>
          </cell>
          <cell r="K1621">
            <v>66.2</v>
          </cell>
          <cell r="M1621" t="str">
            <v>GT</v>
          </cell>
          <cell r="N1621" t="str">
            <v>DFO</v>
          </cell>
          <cell r="P1621">
            <v>7</v>
          </cell>
          <cell r="Q1621">
            <v>1975</v>
          </cell>
          <cell r="R1621" t="str">
            <v>OP</v>
          </cell>
          <cell r="T1621" t="str">
            <v>N</v>
          </cell>
        </row>
        <row r="1622">
          <cell r="A1622" t="str">
            <v>NY</v>
          </cell>
          <cell r="B1622" t="str">
            <v>Suffolk</v>
          </cell>
          <cell r="C1622">
            <v>26751</v>
          </cell>
          <cell r="D1622" t="str">
            <v>KeySpan Generation  LLC</v>
          </cell>
          <cell r="E1622">
            <v>8007</v>
          </cell>
          <cell r="F1622" t="str">
            <v>Holtsville</v>
          </cell>
          <cell r="G1622">
            <v>22</v>
          </cell>
          <cell r="H1622" t="str">
            <v>7</v>
          </cell>
          <cell r="I1622">
            <v>56.7</v>
          </cell>
          <cell r="J1622">
            <v>53.4</v>
          </cell>
          <cell r="K1622">
            <v>65.7</v>
          </cell>
          <cell r="M1622" t="str">
            <v>GT</v>
          </cell>
          <cell r="N1622" t="str">
            <v>DFO</v>
          </cell>
          <cell r="P1622">
            <v>7</v>
          </cell>
          <cell r="Q1622">
            <v>1975</v>
          </cell>
          <cell r="R1622" t="str">
            <v>OP</v>
          </cell>
          <cell r="T1622" t="str">
            <v>N</v>
          </cell>
        </row>
        <row r="1623">
          <cell r="A1623" t="str">
            <v>NY</v>
          </cell>
          <cell r="B1623" t="str">
            <v>Suffolk</v>
          </cell>
          <cell r="C1623">
            <v>26751</v>
          </cell>
          <cell r="D1623" t="str">
            <v>KeySpan Generation  LLC</v>
          </cell>
          <cell r="E1623">
            <v>8007</v>
          </cell>
          <cell r="F1623" t="str">
            <v>Holtsville</v>
          </cell>
          <cell r="G1623">
            <v>22</v>
          </cell>
          <cell r="H1623" t="str">
            <v>8</v>
          </cell>
          <cell r="I1623">
            <v>56.7</v>
          </cell>
          <cell r="J1623">
            <v>49.9</v>
          </cell>
          <cell r="K1623">
            <v>57.3</v>
          </cell>
          <cell r="M1623" t="str">
            <v>GT</v>
          </cell>
          <cell r="N1623" t="str">
            <v>DFO</v>
          </cell>
          <cell r="P1623">
            <v>7</v>
          </cell>
          <cell r="Q1623">
            <v>1975</v>
          </cell>
          <cell r="R1623" t="str">
            <v>OP</v>
          </cell>
          <cell r="T1623" t="str">
            <v>N</v>
          </cell>
        </row>
        <row r="1624">
          <cell r="A1624" t="str">
            <v>NY</v>
          </cell>
          <cell r="B1624" t="str">
            <v>Suffolk</v>
          </cell>
          <cell r="C1624">
            <v>26751</v>
          </cell>
          <cell r="D1624" t="str">
            <v>KeySpan Generation  LLC</v>
          </cell>
          <cell r="E1624">
            <v>8007</v>
          </cell>
          <cell r="F1624" t="str">
            <v>Holtsville</v>
          </cell>
          <cell r="G1624">
            <v>22</v>
          </cell>
          <cell r="H1624" t="str">
            <v>9</v>
          </cell>
          <cell r="I1624">
            <v>56.7</v>
          </cell>
          <cell r="J1624">
            <v>55.7</v>
          </cell>
          <cell r="K1624">
            <v>63.3</v>
          </cell>
          <cell r="M1624" t="str">
            <v>GT</v>
          </cell>
          <cell r="N1624" t="str">
            <v>DFO</v>
          </cell>
          <cell r="P1624">
            <v>7</v>
          </cell>
          <cell r="Q1624">
            <v>1975</v>
          </cell>
          <cell r="R1624" t="str">
            <v>OP</v>
          </cell>
          <cell r="T1624" t="str">
            <v>N</v>
          </cell>
        </row>
        <row r="1625">
          <cell r="A1625" t="str">
            <v>NY</v>
          </cell>
          <cell r="B1625" t="str">
            <v>Suffolk</v>
          </cell>
          <cell r="C1625">
            <v>26751</v>
          </cell>
          <cell r="D1625" t="str">
            <v>KeySpan Generation  LLC</v>
          </cell>
          <cell r="E1625">
            <v>8007</v>
          </cell>
          <cell r="F1625" t="str">
            <v>Holtsville</v>
          </cell>
          <cell r="G1625">
            <v>22</v>
          </cell>
          <cell r="H1625" t="str">
            <v>10</v>
          </cell>
          <cell r="I1625">
            <v>56.7</v>
          </cell>
          <cell r="J1625">
            <v>53.4</v>
          </cell>
          <cell r="K1625">
            <v>65.3</v>
          </cell>
          <cell r="M1625" t="str">
            <v>GT</v>
          </cell>
          <cell r="N1625" t="str">
            <v>DFO</v>
          </cell>
          <cell r="P1625">
            <v>7</v>
          </cell>
          <cell r="Q1625">
            <v>1975</v>
          </cell>
          <cell r="R1625" t="str">
            <v>OP</v>
          </cell>
          <cell r="T1625" t="str">
            <v>N</v>
          </cell>
        </row>
        <row r="1626">
          <cell r="A1626" t="str">
            <v>OH</v>
          </cell>
          <cell r="B1626" t="str">
            <v>Clermont</v>
          </cell>
          <cell r="C1626">
            <v>3542</v>
          </cell>
          <cell r="D1626" t="str">
            <v>Cincinnati Gas &amp; Electric Co</v>
          </cell>
          <cell r="E1626">
            <v>2830</v>
          </cell>
          <cell r="F1626" t="str">
            <v>Walter C Beckjord</v>
          </cell>
          <cell r="G1626">
            <v>22</v>
          </cell>
          <cell r="H1626" t="str">
            <v>GT1</v>
          </cell>
          <cell r="I1626">
            <v>52.9</v>
          </cell>
          <cell r="J1626">
            <v>46.6</v>
          </cell>
          <cell r="K1626">
            <v>61.2</v>
          </cell>
          <cell r="M1626" t="str">
            <v>GT</v>
          </cell>
          <cell r="N1626" t="str">
            <v>DFO</v>
          </cell>
          <cell r="P1626">
            <v>4</v>
          </cell>
          <cell r="Q1626">
            <v>1972</v>
          </cell>
          <cell r="R1626" t="str">
            <v>OP</v>
          </cell>
          <cell r="S1626">
            <v>0</v>
          </cell>
          <cell r="T1626" t="str">
            <v>N</v>
          </cell>
        </row>
        <row r="1627">
          <cell r="A1627" t="str">
            <v>OH</v>
          </cell>
          <cell r="B1627" t="str">
            <v>Clermont</v>
          </cell>
          <cell r="C1627">
            <v>3542</v>
          </cell>
          <cell r="D1627" t="str">
            <v>Cincinnati Gas &amp; Electric Co</v>
          </cell>
          <cell r="E1627">
            <v>2830</v>
          </cell>
          <cell r="F1627" t="str">
            <v>Walter C Beckjord</v>
          </cell>
          <cell r="G1627">
            <v>22</v>
          </cell>
          <cell r="H1627" t="str">
            <v>GT2</v>
          </cell>
          <cell r="I1627">
            <v>52.9</v>
          </cell>
          <cell r="J1627">
            <v>46.6</v>
          </cell>
          <cell r="K1627">
            <v>61.2</v>
          </cell>
          <cell r="M1627" t="str">
            <v>GT</v>
          </cell>
          <cell r="N1627" t="str">
            <v>DFO</v>
          </cell>
          <cell r="P1627">
            <v>4</v>
          </cell>
          <cell r="Q1627">
            <v>1972</v>
          </cell>
          <cell r="R1627" t="str">
            <v>OP</v>
          </cell>
          <cell r="S1627">
            <v>0</v>
          </cell>
          <cell r="T1627" t="str">
            <v>N</v>
          </cell>
        </row>
        <row r="1628">
          <cell r="A1628" t="str">
            <v>OH</v>
          </cell>
          <cell r="B1628" t="str">
            <v>Clermont</v>
          </cell>
          <cell r="C1628">
            <v>3542</v>
          </cell>
          <cell r="D1628" t="str">
            <v>Cincinnati Gas &amp; Electric Co</v>
          </cell>
          <cell r="E1628">
            <v>2830</v>
          </cell>
          <cell r="F1628" t="str">
            <v>Walter C Beckjord</v>
          </cell>
          <cell r="G1628">
            <v>22</v>
          </cell>
          <cell r="H1628" t="str">
            <v>GT3</v>
          </cell>
          <cell r="I1628">
            <v>52.9</v>
          </cell>
          <cell r="J1628">
            <v>46.6</v>
          </cell>
          <cell r="K1628">
            <v>61.2</v>
          </cell>
          <cell r="M1628" t="str">
            <v>GT</v>
          </cell>
          <cell r="N1628" t="str">
            <v>DFO</v>
          </cell>
          <cell r="P1628">
            <v>6</v>
          </cell>
          <cell r="Q1628">
            <v>1972</v>
          </cell>
          <cell r="R1628" t="str">
            <v>OP</v>
          </cell>
          <cell r="S1628">
            <v>0</v>
          </cell>
          <cell r="T1628" t="str">
            <v>N</v>
          </cell>
        </row>
        <row r="1629">
          <cell r="A1629" t="str">
            <v>OH</v>
          </cell>
          <cell r="B1629" t="str">
            <v>Clermont</v>
          </cell>
          <cell r="C1629">
            <v>3542</v>
          </cell>
          <cell r="D1629" t="str">
            <v>Cincinnati Gas &amp; Electric Co</v>
          </cell>
          <cell r="E1629">
            <v>2830</v>
          </cell>
          <cell r="F1629" t="str">
            <v>Walter C Beckjord</v>
          </cell>
          <cell r="G1629">
            <v>22</v>
          </cell>
          <cell r="H1629" t="str">
            <v>GT4</v>
          </cell>
          <cell r="I1629">
            <v>52.9</v>
          </cell>
          <cell r="J1629">
            <v>46.6</v>
          </cell>
          <cell r="K1629">
            <v>61.2</v>
          </cell>
          <cell r="M1629" t="str">
            <v>GT</v>
          </cell>
          <cell r="N1629" t="str">
            <v>DFO</v>
          </cell>
          <cell r="P1629">
            <v>6</v>
          </cell>
          <cell r="Q1629">
            <v>1972</v>
          </cell>
          <cell r="R1629" t="str">
            <v>OP</v>
          </cell>
          <cell r="S1629">
            <v>0</v>
          </cell>
          <cell r="T1629" t="str">
            <v>N</v>
          </cell>
        </row>
        <row r="1630">
          <cell r="A1630" t="str">
            <v>OH</v>
          </cell>
          <cell r="B1630" t="str">
            <v>Butler</v>
          </cell>
          <cell r="C1630">
            <v>3542</v>
          </cell>
          <cell r="D1630" t="str">
            <v>Cincinnati Gas &amp; Electric Co</v>
          </cell>
          <cell r="E1630">
            <v>2831</v>
          </cell>
          <cell r="F1630" t="str">
            <v>Dicks Creek</v>
          </cell>
          <cell r="G1630">
            <v>22</v>
          </cell>
          <cell r="H1630" t="str">
            <v>4</v>
          </cell>
          <cell r="I1630">
            <v>21.3</v>
          </cell>
          <cell r="J1630">
            <v>15</v>
          </cell>
          <cell r="K1630">
            <v>21.4</v>
          </cell>
          <cell r="M1630" t="str">
            <v>GT</v>
          </cell>
          <cell r="N1630" t="str">
            <v>DFO</v>
          </cell>
          <cell r="P1630">
            <v>10</v>
          </cell>
          <cell r="Q1630">
            <v>1969</v>
          </cell>
          <cell r="R1630" t="str">
            <v>OP</v>
          </cell>
          <cell r="S1630">
            <v>0</v>
          </cell>
          <cell r="T1630" t="str">
            <v>N</v>
          </cell>
        </row>
        <row r="1631">
          <cell r="A1631" t="str">
            <v>OH</v>
          </cell>
          <cell r="B1631" t="str">
            <v>Butler</v>
          </cell>
          <cell r="C1631">
            <v>3542</v>
          </cell>
          <cell r="D1631" t="str">
            <v>Cincinnati Gas &amp; Electric Co</v>
          </cell>
          <cell r="E1631">
            <v>2831</v>
          </cell>
          <cell r="F1631" t="str">
            <v>Dicks Creek</v>
          </cell>
          <cell r="G1631">
            <v>22</v>
          </cell>
          <cell r="H1631" t="str">
            <v>5</v>
          </cell>
          <cell r="I1631">
            <v>21.3</v>
          </cell>
          <cell r="J1631">
            <v>15</v>
          </cell>
          <cell r="K1631">
            <v>21.4</v>
          </cell>
          <cell r="M1631" t="str">
            <v>GT</v>
          </cell>
          <cell r="N1631" t="str">
            <v>DFO</v>
          </cell>
          <cell r="P1631">
            <v>10</v>
          </cell>
          <cell r="Q1631">
            <v>1969</v>
          </cell>
          <cell r="R1631" t="str">
            <v>OP</v>
          </cell>
          <cell r="S1631">
            <v>0</v>
          </cell>
          <cell r="T1631" t="str">
            <v>N</v>
          </cell>
        </row>
        <row r="1632">
          <cell r="A1632" t="str">
            <v>OH</v>
          </cell>
          <cell r="B1632" t="str">
            <v>Hamilton</v>
          </cell>
          <cell r="C1632">
            <v>3542</v>
          </cell>
          <cell r="D1632" t="str">
            <v>Cincinnati Gas &amp; Electric Co</v>
          </cell>
          <cell r="E1632">
            <v>2832</v>
          </cell>
          <cell r="F1632" t="str">
            <v>Miami Fort</v>
          </cell>
          <cell r="G1632">
            <v>22</v>
          </cell>
          <cell r="H1632" t="str">
            <v>GT3</v>
          </cell>
          <cell r="I1632">
            <v>16.5</v>
          </cell>
          <cell r="J1632">
            <v>14.2</v>
          </cell>
          <cell r="K1632">
            <v>19.5</v>
          </cell>
          <cell r="M1632" t="str">
            <v>GT</v>
          </cell>
          <cell r="N1632" t="str">
            <v>DFO</v>
          </cell>
          <cell r="P1632">
            <v>7</v>
          </cell>
          <cell r="Q1632">
            <v>1971</v>
          </cell>
          <cell r="R1632" t="str">
            <v>OP</v>
          </cell>
          <cell r="S1632">
            <v>0</v>
          </cell>
          <cell r="T1632" t="str">
            <v>N</v>
          </cell>
        </row>
        <row r="1633">
          <cell r="A1633" t="str">
            <v>OH</v>
          </cell>
          <cell r="B1633" t="str">
            <v>Hamilton</v>
          </cell>
          <cell r="C1633">
            <v>3542</v>
          </cell>
          <cell r="D1633" t="str">
            <v>Cincinnati Gas &amp; Electric Co</v>
          </cell>
          <cell r="E1633">
            <v>2832</v>
          </cell>
          <cell r="F1633" t="str">
            <v>Miami Fort</v>
          </cell>
          <cell r="G1633">
            <v>22</v>
          </cell>
          <cell r="H1633" t="str">
            <v>GT4</v>
          </cell>
          <cell r="I1633">
            <v>16.5</v>
          </cell>
          <cell r="J1633">
            <v>14.2</v>
          </cell>
          <cell r="K1633">
            <v>19.5</v>
          </cell>
          <cell r="M1633" t="str">
            <v>GT</v>
          </cell>
          <cell r="N1633" t="str">
            <v>DFO</v>
          </cell>
          <cell r="P1633">
            <v>8</v>
          </cell>
          <cell r="Q1633">
            <v>1971</v>
          </cell>
          <cell r="R1633" t="str">
            <v>OP</v>
          </cell>
          <cell r="S1633">
            <v>0</v>
          </cell>
          <cell r="T1633" t="str">
            <v>N</v>
          </cell>
        </row>
        <row r="1634">
          <cell r="A1634" t="str">
            <v>OH</v>
          </cell>
          <cell r="B1634" t="str">
            <v>Hamilton</v>
          </cell>
          <cell r="C1634">
            <v>3542</v>
          </cell>
          <cell r="D1634" t="str">
            <v>Cincinnati Gas &amp; Electric Co</v>
          </cell>
          <cell r="E1634">
            <v>2832</v>
          </cell>
          <cell r="F1634" t="str">
            <v>Miami Fort</v>
          </cell>
          <cell r="G1634">
            <v>22</v>
          </cell>
          <cell r="H1634" t="str">
            <v>GT5</v>
          </cell>
          <cell r="I1634">
            <v>16.5</v>
          </cell>
          <cell r="J1634">
            <v>14.2</v>
          </cell>
          <cell r="K1634">
            <v>19.5</v>
          </cell>
          <cell r="M1634" t="str">
            <v>GT</v>
          </cell>
          <cell r="N1634" t="str">
            <v>DFO</v>
          </cell>
          <cell r="P1634">
            <v>9</v>
          </cell>
          <cell r="Q1634">
            <v>1971</v>
          </cell>
          <cell r="R1634" t="str">
            <v>OP</v>
          </cell>
          <cell r="S1634">
            <v>0</v>
          </cell>
          <cell r="T1634" t="str">
            <v>N</v>
          </cell>
        </row>
        <row r="1635">
          <cell r="A1635" t="str">
            <v>OH</v>
          </cell>
          <cell r="B1635" t="str">
            <v>Hamilton</v>
          </cell>
          <cell r="C1635">
            <v>3542</v>
          </cell>
          <cell r="D1635" t="str">
            <v>Cincinnati Gas &amp; Electric Co</v>
          </cell>
          <cell r="E1635">
            <v>2832</v>
          </cell>
          <cell r="F1635" t="str">
            <v>Miami Fort</v>
          </cell>
          <cell r="G1635">
            <v>22</v>
          </cell>
          <cell r="H1635" t="str">
            <v>GT6</v>
          </cell>
          <cell r="I1635">
            <v>16.5</v>
          </cell>
          <cell r="J1635">
            <v>14.2</v>
          </cell>
          <cell r="K1635">
            <v>19.5</v>
          </cell>
          <cell r="M1635" t="str">
            <v>GT</v>
          </cell>
          <cell r="N1635" t="str">
            <v>DFO</v>
          </cell>
          <cell r="P1635">
            <v>10</v>
          </cell>
          <cell r="Q1635">
            <v>1971</v>
          </cell>
          <cell r="R1635" t="str">
            <v>OP</v>
          </cell>
          <cell r="S1635">
            <v>0</v>
          </cell>
          <cell r="T1635" t="str">
            <v>N</v>
          </cell>
        </row>
        <row r="1636">
          <cell r="A1636" t="str">
            <v>OH</v>
          </cell>
          <cell r="B1636" t="str">
            <v>Montgomery</v>
          </cell>
          <cell r="C1636">
            <v>4922</v>
          </cell>
          <cell r="D1636" t="str">
            <v>Dayton Power &amp; Light Co</v>
          </cell>
          <cell r="E1636">
            <v>2848</v>
          </cell>
          <cell r="F1636" t="str">
            <v>O H Hutchings</v>
          </cell>
          <cell r="G1636">
            <v>22</v>
          </cell>
          <cell r="H1636" t="str">
            <v>7</v>
          </cell>
          <cell r="I1636">
            <v>32.6</v>
          </cell>
          <cell r="J1636">
            <v>23</v>
          </cell>
          <cell r="K1636">
            <v>33</v>
          </cell>
          <cell r="M1636" t="str">
            <v>GT</v>
          </cell>
          <cell r="N1636" t="str">
            <v>DFO</v>
          </cell>
          <cell r="O1636" t="str">
            <v>NG</v>
          </cell>
          <cell r="P1636">
            <v>11</v>
          </cell>
          <cell r="Q1636">
            <v>1968</v>
          </cell>
          <cell r="R1636" t="str">
            <v>OP</v>
          </cell>
          <cell r="T1636" t="str">
            <v>N</v>
          </cell>
        </row>
        <row r="1637">
          <cell r="A1637" t="str">
            <v>OH</v>
          </cell>
          <cell r="B1637" t="str">
            <v>Adams</v>
          </cell>
          <cell r="C1637">
            <v>4922</v>
          </cell>
          <cell r="D1637" t="str">
            <v>Dayton Power &amp; Light Co</v>
          </cell>
          <cell r="E1637">
            <v>6031</v>
          </cell>
          <cell r="F1637" t="str">
            <v>Killen Station</v>
          </cell>
          <cell r="G1637">
            <v>22</v>
          </cell>
          <cell r="H1637" t="str">
            <v>GT1</v>
          </cell>
          <cell r="I1637">
            <v>20.100000000000001</v>
          </cell>
          <cell r="J1637">
            <v>18</v>
          </cell>
          <cell r="K1637">
            <v>24</v>
          </cell>
          <cell r="M1637" t="str">
            <v>GT</v>
          </cell>
          <cell r="N1637" t="str">
            <v>DFO</v>
          </cell>
          <cell r="P1637">
            <v>4</v>
          </cell>
          <cell r="Q1637">
            <v>1982</v>
          </cell>
          <cell r="R1637" t="str">
            <v>OP</v>
          </cell>
          <cell r="T1637" t="str">
            <v>N</v>
          </cell>
        </row>
        <row r="1638">
          <cell r="A1638" t="str">
            <v>OH</v>
          </cell>
          <cell r="B1638" t="str">
            <v>Lake</v>
          </cell>
          <cell r="C1638">
            <v>6526</v>
          </cell>
          <cell r="D1638" t="str">
            <v>FirstEnergy Generation Corp</v>
          </cell>
          <cell r="E1638">
            <v>2837</v>
          </cell>
          <cell r="F1638" t="str">
            <v>Eastlake</v>
          </cell>
          <cell r="G1638">
            <v>22</v>
          </cell>
          <cell r="H1638" t="str">
            <v>6</v>
          </cell>
          <cell r="I1638">
            <v>32</v>
          </cell>
          <cell r="J1638">
            <v>24</v>
          </cell>
          <cell r="K1638">
            <v>29</v>
          </cell>
          <cell r="M1638" t="str">
            <v>GT</v>
          </cell>
          <cell r="N1638" t="str">
            <v>DFO</v>
          </cell>
          <cell r="P1638">
            <v>12</v>
          </cell>
          <cell r="Q1638">
            <v>1973</v>
          </cell>
          <cell r="R1638" t="str">
            <v>OP</v>
          </cell>
          <cell r="S1638">
            <v>0</v>
          </cell>
          <cell r="T1638" t="str">
            <v>Y</v>
          </cell>
        </row>
        <row r="1639">
          <cell r="A1639" t="str">
            <v>OH</v>
          </cell>
          <cell r="B1639" t="str">
            <v>Lorain</v>
          </cell>
          <cell r="C1639">
            <v>6526</v>
          </cell>
          <cell r="D1639" t="str">
            <v>FirstEnergy Generation Corp</v>
          </cell>
          <cell r="E1639">
            <v>2857</v>
          </cell>
          <cell r="F1639" t="str">
            <v>Edgewater</v>
          </cell>
          <cell r="G1639">
            <v>22</v>
          </cell>
          <cell r="H1639" t="str">
            <v>CTA</v>
          </cell>
          <cell r="I1639">
            <v>28.8</v>
          </cell>
          <cell r="J1639">
            <v>19</v>
          </cell>
          <cell r="K1639">
            <v>24</v>
          </cell>
          <cell r="M1639" t="str">
            <v>GT</v>
          </cell>
          <cell r="N1639" t="str">
            <v>DFO</v>
          </cell>
          <cell r="P1639">
            <v>5</v>
          </cell>
          <cell r="Q1639">
            <v>1973</v>
          </cell>
          <cell r="R1639" t="str">
            <v>OP</v>
          </cell>
          <cell r="S1639">
            <v>0</v>
          </cell>
          <cell r="T1639" t="str">
            <v>Y</v>
          </cell>
        </row>
        <row r="1640">
          <cell r="A1640" t="str">
            <v>OH</v>
          </cell>
          <cell r="B1640" t="str">
            <v>Lorain</v>
          </cell>
          <cell r="C1640">
            <v>6526</v>
          </cell>
          <cell r="D1640" t="str">
            <v>FirstEnergy Generation Corp</v>
          </cell>
          <cell r="E1640">
            <v>2857</v>
          </cell>
          <cell r="F1640" t="str">
            <v>Edgewater</v>
          </cell>
          <cell r="G1640">
            <v>22</v>
          </cell>
          <cell r="H1640" t="str">
            <v>CTB</v>
          </cell>
          <cell r="I1640">
            <v>28.8</v>
          </cell>
          <cell r="J1640">
            <v>19</v>
          </cell>
          <cell r="K1640">
            <v>24</v>
          </cell>
          <cell r="M1640" t="str">
            <v>GT</v>
          </cell>
          <cell r="N1640" t="str">
            <v>DFO</v>
          </cell>
          <cell r="P1640">
            <v>5</v>
          </cell>
          <cell r="Q1640">
            <v>1973</v>
          </cell>
          <cell r="R1640" t="str">
            <v>OP</v>
          </cell>
          <cell r="S1640">
            <v>0</v>
          </cell>
          <cell r="T1640" t="str">
            <v>Y</v>
          </cell>
        </row>
        <row r="1641">
          <cell r="A1641" t="str">
            <v>OH</v>
          </cell>
          <cell r="B1641" t="str">
            <v>Clark</v>
          </cell>
          <cell r="C1641">
            <v>6526</v>
          </cell>
          <cell r="D1641" t="str">
            <v>FirstEnergy Generation Corp</v>
          </cell>
          <cell r="E1641">
            <v>2860</v>
          </cell>
          <cell r="F1641" t="str">
            <v>Mad River</v>
          </cell>
          <cell r="G1641">
            <v>22</v>
          </cell>
          <cell r="H1641" t="str">
            <v>CTA</v>
          </cell>
          <cell r="I1641">
            <v>27</v>
          </cell>
          <cell r="J1641">
            <v>25</v>
          </cell>
          <cell r="K1641">
            <v>30</v>
          </cell>
          <cell r="M1641" t="str">
            <v>GT</v>
          </cell>
          <cell r="N1641" t="str">
            <v>DFO</v>
          </cell>
          <cell r="P1641">
            <v>8</v>
          </cell>
          <cell r="Q1641">
            <v>1972</v>
          </cell>
          <cell r="R1641" t="str">
            <v>OP</v>
          </cell>
          <cell r="S1641">
            <v>0</v>
          </cell>
          <cell r="T1641" t="str">
            <v>Y</v>
          </cell>
        </row>
        <row r="1642">
          <cell r="A1642" t="str">
            <v>OH</v>
          </cell>
          <cell r="B1642" t="str">
            <v>Clark</v>
          </cell>
          <cell r="C1642">
            <v>6526</v>
          </cell>
          <cell r="D1642" t="str">
            <v>FirstEnergy Generation Corp</v>
          </cell>
          <cell r="E1642">
            <v>2860</v>
          </cell>
          <cell r="F1642" t="str">
            <v>Mad River</v>
          </cell>
          <cell r="G1642">
            <v>22</v>
          </cell>
          <cell r="H1642" t="str">
            <v>CTB</v>
          </cell>
          <cell r="I1642">
            <v>27</v>
          </cell>
          <cell r="J1642">
            <v>25</v>
          </cell>
          <cell r="K1642">
            <v>30</v>
          </cell>
          <cell r="M1642" t="str">
            <v>GT</v>
          </cell>
          <cell r="N1642" t="str">
            <v>DFO</v>
          </cell>
          <cell r="P1642">
            <v>9</v>
          </cell>
          <cell r="Q1642">
            <v>1972</v>
          </cell>
          <cell r="R1642" t="str">
            <v>OP</v>
          </cell>
          <cell r="S1642">
            <v>0</v>
          </cell>
          <cell r="T1642" t="str">
            <v>Y</v>
          </cell>
        </row>
        <row r="1643">
          <cell r="A1643" t="str">
            <v>OH</v>
          </cell>
          <cell r="B1643" t="str">
            <v>Lorain</v>
          </cell>
          <cell r="C1643">
            <v>6526</v>
          </cell>
          <cell r="D1643" t="str">
            <v>FirstEnergy Generation Corp</v>
          </cell>
          <cell r="E1643">
            <v>2869</v>
          </cell>
          <cell r="F1643" t="str">
            <v>West Lorain</v>
          </cell>
          <cell r="G1643">
            <v>22</v>
          </cell>
          <cell r="H1643" t="str">
            <v>1A</v>
          </cell>
          <cell r="I1643">
            <v>65.3</v>
          </cell>
          <cell r="J1643">
            <v>52</v>
          </cell>
          <cell r="K1643">
            <v>60</v>
          </cell>
          <cell r="M1643" t="str">
            <v>GT</v>
          </cell>
          <cell r="N1643" t="str">
            <v>DFO</v>
          </cell>
          <cell r="P1643">
            <v>6</v>
          </cell>
          <cell r="Q1643">
            <v>1983</v>
          </cell>
          <cell r="R1643" t="str">
            <v>OP</v>
          </cell>
          <cell r="S1643">
            <v>0</v>
          </cell>
          <cell r="T1643" t="str">
            <v>Y</v>
          </cell>
        </row>
        <row r="1644">
          <cell r="A1644" t="str">
            <v>OH</v>
          </cell>
          <cell r="B1644" t="str">
            <v>Lorain</v>
          </cell>
          <cell r="C1644">
            <v>6526</v>
          </cell>
          <cell r="D1644" t="str">
            <v>FirstEnergy Generation Corp</v>
          </cell>
          <cell r="E1644">
            <v>2869</v>
          </cell>
          <cell r="F1644" t="str">
            <v>West Lorain</v>
          </cell>
          <cell r="G1644">
            <v>22</v>
          </cell>
          <cell r="H1644" t="str">
            <v>1B</v>
          </cell>
          <cell r="I1644">
            <v>65.3</v>
          </cell>
          <cell r="J1644">
            <v>52</v>
          </cell>
          <cell r="K1644">
            <v>60</v>
          </cell>
          <cell r="M1644" t="str">
            <v>GT</v>
          </cell>
          <cell r="N1644" t="str">
            <v>DFO</v>
          </cell>
          <cell r="P1644">
            <v>6</v>
          </cell>
          <cell r="Q1644">
            <v>1973</v>
          </cell>
          <cell r="R1644" t="str">
            <v>OP</v>
          </cell>
          <cell r="S1644">
            <v>0</v>
          </cell>
          <cell r="T1644" t="str">
            <v>Y</v>
          </cell>
        </row>
        <row r="1645">
          <cell r="A1645" t="str">
            <v>OH</v>
          </cell>
          <cell r="B1645" t="str">
            <v>Lucas</v>
          </cell>
          <cell r="C1645">
            <v>6526</v>
          </cell>
          <cell r="D1645" t="str">
            <v>FirstEnergy Generation Corp</v>
          </cell>
          <cell r="E1645">
            <v>2878</v>
          </cell>
          <cell r="F1645" t="str">
            <v>Bay Shore</v>
          </cell>
          <cell r="G1645">
            <v>22</v>
          </cell>
          <cell r="H1645" t="str">
            <v>CT</v>
          </cell>
          <cell r="I1645">
            <v>16</v>
          </cell>
          <cell r="J1645">
            <v>16</v>
          </cell>
          <cell r="K1645">
            <v>17</v>
          </cell>
          <cell r="M1645" t="str">
            <v>GT</v>
          </cell>
          <cell r="N1645" t="str">
            <v>DFO</v>
          </cell>
          <cell r="P1645">
            <v>8</v>
          </cell>
          <cell r="Q1645">
            <v>1967</v>
          </cell>
          <cell r="R1645" t="str">
            <v>OP</v>
          </cell>
          <cell r="T1645" t="str">
            <v>Y</v>
          </cell>
        </row>
        <row r="1646">
          <cell r="A1646" t="str">
            <v>OH</v>
          </cell>
          <cell r="B1646" t="str">
            <v>Defiance</v>
          </cell>
          <cell r="C1646">
            <v>6526</v>
          </cell>
          <cell r="D1646" t="str">
            <v>FirstEnergy Generation Corp</v>
          </cell>
          <cell r="E1646">
            <v>2880</v>
          </cell>
          <cell r="F1646" t="str">
            <v>Richland</v>
          </cell>
          <cell r="G1646">
            <v>22</v>
          </cell>
          <cell r="H1646" t="str">
            <v>1</v>
          </cell>
          <cell r="I1646">
            <v>15</v>
          </cell>
          <cell r="J1646">
            <v>11</v>
          </cell>
          <cell r="K1646">
            <v>14</v>
          </cell>
          <cell r="M1646" t="str">
            <v>GT</v>
          </cell>
          <cell r="N1646" t="str">
            <v>DFO</v>
          </cell>
          <cell r="O1646" t="str">
            <v>NG</v>
          </cell>
          <cell r="P1646">
            <v>12</v>
          </cell>
          <cell r="Q1646">
            <v>1965</v>
          </cell>
          <cell r="R1646" t="str">
            <v>OP</v>
          </cell>
          <cell r="S1646">
            <v>0</v>
          </cell>
          <cell r="T1646" t="str">
            <v>Y</v>
          </cell>
        </row>
        <row r="1647">
          <cell r="A1647" t="str">
            <v>OH</v>
          </cell>
          <cell r="B1647" t="str">
            <v>Williams</v>
          </cell>
          <cell r="C1647">
            <v>6526</v>
          </cell>
          <cell r="D1647" t="str">
            <v>FirstEnergy Generation Corp</v>
          </cell>
          <cell r="E1647">
            <v>2881</v>
          </cell>
          <cell r="F1647" t="str">
            <v>Stryker</v>
          </cell>
          <cell r="G1647">
            <v>22</v>
          </cell>
          <cell r="H1647" t="str">
            <v>1</v>
          </cell>
          <cell r="I1647">
            <v>19</v>
          </cell>
          <cell r="J1647">
            <v>17</v>
          </cell>
          <cell r="K1647">
            <v>18</v>
          </cell>
          <cell r="M1647" t="str">
            <v>GT</v>
          </cell>
          <cell r="N1647" t="str">
            <v>DFO</v>
          </cell>
          <cell r="P1647">
            <v>2</v>
          </cell>
          <cell r="Q1647">
            <v>1968</v>
          </cell>
          <cell r="R1647" t="str">
            <v>OP</v>
          </cell>
          <cell r="S1647">
            <v>0</v>
          </cell>
          <cell r="T1647" t="str">
            <v>Y</v>
          </cell>
        </row>
        <row r="1648">
          <cell r="A1648" t="str">
            <v>OH</v>
          </cell>
          <cell r="B1648" t="str">
            <v>Warren</v>
          </cell>
          <cell r="C1648">
            <v>10830</v>
          </cell>
          <cell r="D1648" t="str">
            <v>Lebanon City of</v>
          </cell>
          <cell r="E1648">
            <v>2921</v>
          </cell>
          <cell r="F1648" t="str">
            <v>Lebanon</v>
          </cell>
          <cell r="G1648">
            <v>22</v>
          </cell>
          <cell r="H1648" t="str">
            <v>7</v>
          </cell>
          <cell r="I1648">
            <v>6</v>
          </cell>
          <cell r="J1648">
            <v>6</v>
          </cell>
          <cell r="K1648">
            <v>6</v>
          </cell>
          <cell r="M1648" t="str">
            <v>GT</v>
          </cell>
          <cell r="N1648" t="str">
            <v>DFO</v>
          </cell>
          <cell r="P1648">
            <v>1</v>
          </cell>
          <cell r="Q1648">
            <v>1966</v>
          </cell>
          <cell r="R1648" t="str">
            <v>OP</v>
          </cell>
          <cell r="S1648">
            <v>0</v>
          </cell>
          <cell r="T1648" t="str">
            <v>N</v>
          </cell>
        </row>
        <row r="1649">
          <cell r="A1649" t="str">
            <v>OH</v>
          </cell>
          <cell r="B1649" t="str">
            <v>Warren</v>
          </cell>
          <cell r="C1649">
            <v>10830</v>
          </cell>
          <cell r="D1649" t="str">
            <v>Lebanon City of</v>
          </cell>
          <cell r="E1649">
            <v>2921</v>
          </cell>
          <cell r="F1649" t="str">
            <v>Lebanon</v>
          </cell>
          <cell r="G1649">
            <v>22</v>
          </cell>
          <cell r="H1649" t="str">
            <v>9</v>
          </cell>
          <cell r="I1649">
            <v>14</v>
          </cell>
          <cell r="J1649">
            <v>14</v>
          </cell>
          <cell r="K1649">
            <v>14</v>
          </cell>
          <cell r="M1649" t="str">
            <v>GT</v>
          </cell>
          <cell r="N1649" t="str">
            <v>DFO</v>
          </cell>
          <cell r="P1649">
            <v>11</v>
          </cell>
          <cell r="Q1649">
            <v>1986</v>
          </cell>
          <cell r="R1649" t="str">
            <v>OP</v>
          </cell>
          <cell r="S1649">
            <v>0</v>
          </cell>
          <cell r="T1649" t="str">
            <v>N</v>
          </cell>
        </row>
        <row r="1650">
          <cell r="A1650" t="str">
            <v>OH</v>
          </cell>
          <cell r="B1650" t="str">
            <v>Lorain</v>
          </cell>
          <cell r="C1650">
            <v>14207</v>
          </cell>
          <cell r="D1650" t="str">
            <v>Orion Power Holdings Inc</v>
          </cell>
          <cell r="E1650">
            <v>2836</v>
          </cell>
          <cell r="F1650" t="str">
            <v>Avon Lake</v>
          </cell>
          <cell r="G1650">
            <v>22</v>
          </cell>
          <cell r="H1650" t="str">
            <v>10</v>
          </cell>
          <cell r="I1650">
            <v>29</v>
          </cell>
          <cell r="J1650">
            <v>24</v>
          </cell>
          <cell r="K1650">
            <v>29</v>
          </cell>
          <cell r="M1650" t="str">
            <v>GT</v>
          </cell>
          <cell r="N1650" t="str">
            <v>DFO</v>
          </cell>
          <cell r="P1650">
            <v>1</v>
          </cell>
          <cell r="Q1650">
            <v>1968</v>
          </cell>
          <cell r="R1650" t="str">
            <v>SB</v>
          </cell>
          <cell r="T1650" t="str">
            <v>Y</v>
          </cell>
        </row>
        <row r="1651">
          <cell r="A1651" t="str">
            <v>OH</v>
          </cell>
          <cell r="B1651" t="str">
            <v>Trumbull</v>
          </cell>
          <cell r="C1651">
            <v>14207</v>
          </cell>
          <cell r="D1651" t="str">
            <v>Orion Power Holdings Inc</v>
          </cell>
          <cell r="E1651">
            <v>2861</v>
          </cell>
          <cell r="F1651" t="str">
            <v>Niles</v>
          </cell>
          <cell r="G1651">
            <v>22</v>
          </cell>
          <cell r="H1651" t="str">
            <v>GT1</v>
          </cell>
          <cell r="I1651">
            <v>27</v>
          </cell>
          <cell r="J1651">
            <v>25</v>
          </cell>
          <cell r="K1651">
            <v>30</v>
          </cell>
          <cell r="M1651" t="str">
            <v>GT</v>
          </cell>
          <cell r="N1651" t="str">
            <v>DFO</v>
          </cell>
          <cell r="P1651">
            <v>7</v>
          </cell>
          <cell r="Q1651">
            <v>1972</v>
          </cell>
          <cell r="R1651" t="str">
            <v>OP</v>
          </cell>
          <cell r="T1651" t="str">
            <v>Y</v>
          </cell>
        </row>
        <row r="1652">
          <cell r="A1652" t="str">
            <v>OH</v>
          </cell>
          <cell r="B1652" t="str">
            <v>Miami</v>
          </cell>
          <cell r="C1652">
            <v>15095</v>
          </cell>
          <cell r="D1652" t="str">
            <v>Piqua City of</v>
          </cell>
          <cell r="E1652">
            <v>2937</v>
          </cell>
          <cell r="F1652" t="str">
            <v>Piqua</v>
          </cell>
          <cell r="G1652">
            <v>22</v>
          </cell>
          <cell r="H1652" t="str">
            <v>8</v>
          </cell>
          <cell r="I1652">
            <v>20</v>
          </cell>
          <cell r="J1652">
            <v>20</v>
          </cell>
          <cell r="K1652">
            <v>20</v>
          </cell>
          <cell r="M1652" t="str">
            <v>GT</v>
          </cell>
          <cell r="N1652" t="str">
            <v>DFO</v>
          </cell>
          <cell r="P1652">
            <v>1</v>
          </cell>
          <cell r="Q1652">
            <v>1972</v>
          </cell>
          <cell r="R1652" t="str">
            <v>OP</v>
          </cell>
          <cell r="T1652" t="str">
            <v>N</v>
          </cell>
        </row>
        <row r="1653">
          <cell r="A1653" t="str">
            <v>OH</v>
          </cell>
          <cell r="B1653" t="str">
            <v>Miami</v>
          </cell>
          <cell r="C1653">
            <v>15095</v>
          </cell>
          <cell r="D1653" t="str">
            <v>Piqua City of</v>
          </cell>
          <cell r="E1653">
            <v>2937</v>
          </cell>
          <cell r="F1653" t="str">
            <v>Piqua</v>
          </cell>
          <cell r="G1653">
            <v>22</v>
          </cell>
          <cell r="H1653" t="str">
            <v>11</v>
          </cell>
          <cell r="I1653">
            <v>16.3</v>
          </cell>
          <cell r="J1653">
            <v>16.5</v>
          </cell>
          <cell r="K1653">
            <v>16.5</v>
          </cell>
          <cell r="M1653" t="str">
            <v>GT</v>
          </cell>
          <cell r="N1653" t="str">
            <v>DFO</v>
          </cell>
          <cell r="P1653">
            <v>12</v>
          </cell>
          <cell r="Q1653">
            <v>1989</v>
          </cell>
          <cell r="R1653" t="str">
            <v>OP</v>
          </cell>
          <cell r="T1653" t="str">
            <v>N</v>
          </cell>
        </row>
        <row r="1654">
          <cell r="A1654" t="str">
            <v>OH</v>
          </cell>
          <cell r="B1654" t="str">
            <v>Auglaize</v>
          </cell>
          <cell r="C1654">
            <v>17891</v>
          </cell>
          <cell r="D1654" t="str">
            <v>St Marys City of</v>
          </cell>
          <cell r="E1654">
            <v>2942</v>
          </cell>
          <cell r="F1654" t="str">
            <v>St Marys</v>
          </cell>
          <cell r="G1654">
            <v>22</v>
          </cell>
          <cell r="H1654" t="str">
            <v>7</v>
          </cell>
          <cell r="I1654">
            <v>14</v>
          </cell>
          <cell r="J1654">
            <v>12</v>
          </cell>
          <cell r="K1654">
            <v>12</v>
          </cell>
          <cell r="M1654" t="str">
            <v>GT</v>
          </cell>
          <cell r="N1654" t="str">
            <v>DFO</v>
          </cell>
          <cell r="P1654">
            <v>8</v>
          </cell>
          <cell r="Q1654">
            <v>1992</v>
          </cell>
          <cell r="R1654" t="str">
            <v>SB</v>
          </cell>
          <cell r="S1654">
            <v>0</v>
          </cell>
          <cell r="T1654" t="str">
            <v>N</v>
          </cell>
        </row>
        <row r="1655">
          <cell r="A1655" t="str">
            <v>OH</v>
          </cell>
          <cell r="B1655" t="str">
            <v>Auglaize</v>
          </cell>
          <cell r="C1655">
            <v>17891</v>
          </cell>
          <cell r="D1655" t="str">
            <v>St Marys City of</v>
          </cell>
          <cell r="E1655">
            <v>2942</v>
          </cell>
          <cell r="F1655" t="str">
            <v>St Marys</v>
          </cell>
          <cell r="G1655">
            <v>22</v>
          </cell>
          <cell r="H1655" t="str">
            <v>AUX</v>
          </cell>
          <cell r="I1655">
            <v>0.8</v>
          </cell>
          <cell r="J1655">
            <v>0.8</v>
          </cell>
          <cell r="K1655">
            <v>0.8</v>
          </cell>
          <cell r="M1655" t="str">
            <v>GT</v>
          </cell>
          <cell r="N1655" t="str">
            <v>DFO</v>
          </cell>
          <cell r="P1655">
            <v>9</v>
          </cell>
          <cell r="Q1655">
            <v>1967</v>
          </cell>
          <cell r="R1655" t="str">
            <v>OS</v>
          </cell>
          <cell r="S1655">
            <v>0</v>
          </cell>
          <cell r="T1655" t="str">
            <v>N</v>
          </cell>
        </row>
        <row r="1656">
          <cell r="A1656" t="str">
            <v>PA</v>
          </cell>
          <cell r="B1656" t="str">
            <v>Chester</v>
          </cell>
          <cell r="C1656">
            <v>6035</v>
          </cell>
          <cell r="D1656" t="str">
            <v>Exelon Generation Co LLC</v>
          </cell>
          <cell r="E1656">
            <v>3157</v>
          </cell>
          <cell r="F1656" t="str">
            <v>Chester Generating Station</v>
          </cell>
          <cell r="G1656">
            <v>22</v>
          </cell>
          <cell r="H1656" t="str">
            <v>7</v>
          </cell>
          <cell r="I1656">
            <v>18.600000000000001</v>
          </cell>
          <cell r="J1656">
            <v>13</v>
          </cell>
          <cell r="K1656">
            <v>18</v>
          </cell>
          <cell r="M1656" t="str">
            <v>GT</v>
          </cell>
          <cell r="N1656" t="str">
            <v>DFO</v>
          </cell>
          <cell r="P1656">
            <v>2</v>
          </cell>
          <cell r="Q1656">
            <v>1969</v>
          </cell>
          <cell r="R1656" t="str">
            <v>OP</v>
          </cell>
          <cell r="S1656">
            <v>0</v>
          </cell>
          <cell r="T1656" t="str">
            <v>Y</v>
          </cell>
        </row>
        <row r="1657">
          <cell r="A1657" t="str">
            <v>PA</v>
          </cell>
          <cell r="B1657" t="str">
            <v>Chester</v>
          </cell>
          <cell r="C1657">
            <v>6035</v>
          </cell>
          <cell r="D1657" t="str">
            <v>Exelon Generation Co LLC</v>
          </cell>
          <cell r="E1657">
            <v>3157</v>
          </cell>
          <cell r="F1657" t="str">
            <v>Chester Generating Station</v>
          </cell>
          <cell r="G1657">
            <v>22</v>
          </cell>
          <cell r="H1657" t="str">
            <v>8</v>
          </cell>
          <cell r="I1657">
            <v>18.600000000000001</v>
          </cell>
          <cell r="J1657">
            <v>13</v>
          </cell>
          <cell r="K1657">
            <v>18</v>
          </cell>
          <cell r="M1657" t="str">
            <v>GT</v>
          </cell>
          <cell r="N1657" t="str">
            <v>DFO</v>
          </cell>
          <cell r="P1657">
            <v>5</v>
          </cell>
          <cell r="Q1657">
            <v>1969</v>
          </cell>
          <cell r="R1657" t="str">
            <v>OP</v>
          </cell>
          <cell r="S1657">
            <v>0</v>
          </cell>
          <cell r="T1657" t="str">
            <v>Y</v>
          </cell>
        </row>
        <row r="1658">
          <cell r="A1658" t="str">
            <v>PA</v>
          </cell>
          <cell r="B1658" t="str">
            <v>Chester</v>
          </cell>
          <cell r="C1658">
            <v>6035</v>
          </cell>
          <cell r="D1658" t="str">
            <v>Exelon Generation Co LLC</v>
          </cell>
          <cell r="E1658">
            <v>3157</v>
          </cell>
          <cell r="F1658" t="str">
            <v>Chester Generating Station</v>
          </cell>
          <cell r="G1658">
            <v>22</v>
          </cell>
          <cell r="H1658" t="str">
            <v>9</v>
          </cell>
          <cell r="I1658">
            <v>18.600000000000001</v>
          </cell>
          <cell r="J1658">
            <v>13</v>
          </cell>
          <cell r="K1658">
            <v>18</v>
          </cell>
          <cell r="M1658" t="str">
            <v>GT</v>
          </cell>
          <cell r="N1658" t="str">
            <v>DFO</v>
          </cell>
          <cell r="P1658">
            <v>3</v>
          </cell>
          <cell r="Q1658">
            <v>1969</v>
          </cell>
          <cell r="R1658" t="str">
            <v>OP</v>
          </cell>
          <cell r="S1658">
            <v>0</v>
          </cell>
          <cell r="T1658" t="str">
            <v>Y</v>
          </cell>
        </row>
        <row r="1659">
          <cell r="A1659" t="str">
            <v>PA</v>
          </cell>
          <cell r="B1659" t="str">
            <v>Philadelphia</v>
          </cell>
          <cell r="C1659">
            <v>6035</v>
          </cell>
          <cell r="D1659" t="str">
            <v>Exelon Generation Co LLC</v>
          </cell>
          <cell r="E1659">
            <v>3160</v>
          </cell>
          <cell r="F1659" t="str">
            <v>Delaware Generating Station</v>
          </cell>
          <cell r="G1659">
            <v>22</v>
          </cell>
          <cell r="H1659" t="str">
            <v>9</v>
          </cell>
          <cell r="I1659">
            <v>21.2</v>
          </cell>
          <cell r="J1659">
            <v>17</v>
          </cell>
          <cell r="K1659">
            <v>20</v>
          </cell>
          <cell r="M1659" t="str">
            <v>GT</v>
          </cell>
          <cell r="N1659" t="str">
            <v>DFO</v>
          </cell>
          <cell r="P1659">
            <v>7</v>
          </cell>
          <cell r="Q1659">
            <v>1970</v>
          </cell>
          <cell r="R1659" t="str">
            <v>OP</v>
          </cell>
          <cell r="S1659">
            <v>0</v>
          </cell>
          <cell r="T1659" t="str">
            <v>Y</v>
          </cell>
        </row>
        <row r="1660">
          <cell r="A1660" t="str">
            <v>PA</v>
          </cell>
          <cell r="B1660" t="str">
            <v>Philadelphia</v>
          </cell>
          <cell r="C1660">
            <v>6035</v>
          </cell>
          <cell r="D1660" t="str">
            <v>Exelon Generation Co LLC</v>
          </cell>
          <cell r="E1660">
            <v>3160</v>
          </cell>
          <cell r="F1660" t="str">
            <v>Delaware Generating Station</v>
          </cell>
          <cell r="G1660">
            <v>22</v>
          </cell>
          <cell r="H1660" t="str">
            <v>10</v>
          </cell>
          <cell r="I1660">
            <v>18.600000000000001</v>
          </cell>
          <cell r="J1660">
            <v>13</v>
          </cell>
          <cell r="K1660">
            <v>18</v>
          </cell>
          <cell r="M1660" t="str">
            <v>GT</v>
          </cell>
          <cell r="N1660" t="str">
            <v>DFO</v>
          </cell>
          <cell r="P1660">
            <v>5</v>
          </cell>
          <cell r="Q1660">
            <v>1969</v>
          </cell>
          <cell r="R1660" t="str">
            <v>OP</v>
          </cell>
          <cell r="S1660">
            <v>0</v>
          </cell>
          <cell r="T1660" t="str">
            <v>Y</v>
          </cell>
        </row>
        <row r="1661">
          <cell r="A1661" t="str">
            <v>PA</v>
          </cell>
          <cell r="B1661" t="str">
            <v>Philadelphia</v>
          </cell>
          <cell r="C1661">
            <v>6035</v>
          </cell>
          <cell r="D1661" t="str">
            <v>Exelon Generation Co LLC</v>
          </cell>
          <cell r="E1661">
            <v>3160</v>
          </cell>
          <cell r="F1661" t="str">
            <v>Delaware Generating Station</v>
          </cell>
          <cell r="G1661">
            <v>22</v>
          </cell>
          <cell r="H1661" t="str">
            <v>11</v>
          </cell>
          <cell r="I1661">
            <v>18.600000000000001</v>
          </cell>
          <cell r="J1661">
            <v>13</v>
          </cell>
          <cell r="K1661">
            <v>18</v>
          </cell>
          <cell r="M1661" t="str">
            <v>GT</v>
          </cell>
          <cell r="N1661" t="str">
            <v>DFO</v>
          </cell>
          <cell r="P1661">
            <v>4</v>
          </cell>
          <cell r="Q1661">
            <v>1969</v>
          </cell>
          <cell r="R1661" t="str">
            <v>OP</v>
          </cell>
          <cell r="S1661">
            <v>0</v>
          </cell>
          <cell r="T1661" t="str">
            <v>Y</v>
          </cell>
        </row>
        <row r="1662">
          <cell r="A1662" t="str">
            <v>PA</v>
          </cell>
          <cell r="B1662" t="str">
            <v>Philadelphia</v>
          </cell>
          <cell r="C1662">
            <v>6035</v>
          </cell>
          <cell r="D1662" t="str">
            <v>Exelon Generation Co LLC</v>
          </cell>
          <cell r="E1662">
            <v>3160</v>
          </cell>
          <cell r="F1662" t="str">
            <v>Delaware Generating Station</v>
          </cell>
          <cell r="G1662">
            <v>22</v>
          </cell>
          <cell r="H1662" t="str">
            <v>12</v>
          </cell>
          <cell r="I1662">
            <v>18.600000000000001</v>
          </cell>
          <cell r="J1662">
            <v>13</v>
          </cell>
          <cell r="K1662">
            <v>18</v>
          </cell>
          <cell r="M1662" t="str">
            <v>GT</v>
          </cell>
          <cell r="N1662" t="str">
            <v>DFO</v>
          </cell>
          <cell r="P1662">
            <v>5</v>
          </cell>
          <cell r="Q1662">
            <v>1969</v>
          </cell>
          <cell r="R1662" t="str">
            <v>OP</v>
          </cell>
          <cell r="S1662">
            <v>0</v>
          </cell>
          <cell r="T1662" t="str">
            <v>Y</v>
          </cell>
        </row>
        <row r="1663">
          <cell r="A1663" t="str">
            <v>PA</v>
          </cell>
          <cell r="B1663" t="str">
            <v>Delaware</v>
          </cell>
          <cell r="C1663">
            <v>6035</v>
          </cell>
          <cell r="D1663" t="str">
            <v>Exelon Generation Co LLC</v>
          </cell>
          <cell r="E1663">
            <v>3161</v>
          </cell>
          <cell r="F1663" t="str">
            <v>Eddystone Generating Station</v>
          </cell>
          <cell r="G1663">
            <v>22</v>
          </cell>
          <cell r="H1663" t="str">
            <v>10</v>
          </cell>
          <cell r="I1663">
            <v>18.600000000000001</v>
          </cell>
          <cell r="J1663">
            <v>13</v>
          </cell>
          <cell r="K1663">
            <v>18</v>
          </cell>
          <cell r="M1663" t="str">
            <v>GT</v>
          </cell>
          <cell r="N1663" t="str">
            <v>DFO</v>
          </cell>
          <cell r="P1663">
            <v>5</v>
          </cell>
          <cell r="Q1663">
            <v>1967</v>
          </cell>
          <cell r="R1663" t="str">
            <v>OP</v>
          </cell>
          <cell r="S1663">
            <v>0</v>
          </cell>
          <cell r="T1663" t="str">
            <v>Y</v>
          </cell>
        </row>
        <row r="1664">
          <cell r="A1664" t="str">
            <v>PA</v>
          </cell>
          <cell r="B1664" t="str">
            <v>Delaware</v>
          </cell>
          <cell r="C1664">
            <v>6035</v>
          </cell>
          <cell r="D1664" t="str">
            <v>Exelon Generation Co LLC</v>
          </cell>
          <cell r="E1664">
            <v>3161</v>
          </cell>
          <cell r="F1664" t="str">
            <v>Eddystone Generating Station</v>
          </cell>
          <cell r="G1664">
            <v>22</v>
          </cell>
          <cell r="H1664" t="str">
            <v>20</v>
          </cell>
          <cell r="I1664">
            <v>18.600000000000001</v>
          </cell>
          <cell r="J1664">
            <v>13</v>
          </cell>
          <cell r="K1664">
            <v>18</v>
          </cell>
          <cell r="M1664" t="str">
            <v>GT</v>
          </cell>
          <cell r="N1664" t="str">
            <v>DFO</v>
          </cell>
          <cell r="P1664">
            <v>10</v>
          </cell>
          <cell r="Q1664">
            <v>1967</v>
          </cell>
          <cell r="R1664" t="str">
            <v>OP</v>
          </cell>
          <cell r="S1664">
            <v>0</v>
          </cell>
          <cell r="T1664" t="str">
            <v>Y</v>
          </cell>
        </row>
        <row r="1665">
          <cell r="A1665" t="str">
            <v>PA</v>
          </cell>
          <cell r="B1665" t="str">
            <v>Delaware</v>
          </cell>
          <cell r="C1665">
            <v>6035</v>
          </cell>
          <cell r="D1665" t="str">
            <v>Exelon Generation Co LLC</v>
          </cell>
          <cell r="E1665">
            <v>3161</v>
          </cell>
          <cell r="F1665" t="str">
            <v>Eddystone Generating Station</v>
          </cell>
          <cell r="G1665">
            <v>22</v>
          </cell>
          <cell r="H1665" t="str">
            <v>30</v>
          </cell>
          <cell r="I1665">
            <v>21.2</v>
          </cell>
          <cell r="J1665">
            <v>17</v>
          </cell>
          <cell r="K1665">
            <v>20</v>
          </cell>
          <cell r="M1665" t="str">
            <v>GT</v>
          </cell>
          <cell r="N1665" t="str">
            <v>DFO</v>
          </cell>
          <cell r="P1665">
            <v>3</v>
          </cell>
          <cell r="Q1665">
            <v>1970</v>
          </cell>
          <cell r="R1665" t="str">
            <v>OP</v>
          </cell>
          <cell r="S1665">
            <v>0</v>
          </cell>
          <cell r="T1665" t="str">
            <v>Y</v>
          </cell>
        </row>
        <row r="1666">
          <cell r="A1666" t="str">
            <v>PA</v>
          </cell>
          <cell r="B1666" t="str">
            <v>Delaware</v>
          </cell>
          <cell r="C1666">
            <v>6035</v>
          </cell>
          <cell r="D1666" t="str">
            <v>Exelon Generation Co LLC</v>
          </cell>
          <cell r="E1666">
            <v>3161</v>
          </cell>
          <cell r="F1666" t="str">
            <v>Eddystone Generating Station</v>
          </cell>
          <cell r="G1666">
            <v>22</v>
          </cell>
          <cell r="H1666" t="str">
            <v>40</v>
          </cell>
          <cell r="I1666">
            <v>21.2</v>
          </cell>
          <cell r="J1666">
            <v>17</v>
          </cell>
          <cell r="K1666">
            <v>20</v>
          </cell>
          <cell r="M1666" t="str">
            <v>GT</v>
          </cell>
          <cell r="N1666" t="str">
            <v>DFO</v>
          </cell>
          <cell r="P1666">
            <v>6</v>
          </cell>
          <cell r="Q1666">
            <v>1970</v>
          </cell>
          <cell r="R1666" t="str">
            <v>OP</v>
          </cell>
          <cell r="S1666">
            <v>0</v>
          </cell>
          <cell r="T1666" t="str">
            <v>Y</v>
          </cell>
        </row>
        <row r="1667">
          <cell r="A1667" t="str">
            <v>PA</v>
          </cell>
          <cell r="B1667" t="str">
            <v>Bucks</v>
          </cell>
          <cell r="C1667">
            <v>6035</v>
          </cell>
          <cell r="D1667" t="str">
            <v>Exelon Generation Co LLC</v>
          </cell>
          <cell r="E1667">
            <v>3162</v>
          </cell>
          <cell r="F1667" t="str">
            <v>Falls</v>
          </cell>
          <cell r="G1667">
            <v>22</v>
          </cell>
          <cell r="H1667" t="str">
            <v>1</v>
          </cell>
          <cell r="I1667">
            <v>21.2</v>
          </cell>
          <cell r="J1667">
            <v>17</v>
          </cell>
          <cell r="K1667">
            <v>20</v>
          </cell>
          <cell r="M1667" t="str">
            <v>GT</v>
          </cell>
          <cell r="N1667" t="str">
            <v>DFO</v>
          </cell>
          <cell r="P1667">
            <v>5</v>
          </cell>
          <cell r="Q1667">
            <v>1970</v>
          </cell>
          <cell r="R1667" t="str">
            <v>OP</v>
          </cell>
          <cell r="S1667">
            <v>0</v>
          </cell>
          <cell r="T1667" t="str">
            <v>Y</v>
          </cell>
        </row>
        <row r="1668">
          <cell r="A1668" t="str">
            <v>PA</v>
          </cell>
          <cell r="B1668" t="str">
            <v>Bucks</v>
          </cell>
          <cell r="C1668">
            <v>6035</v>
          </cell>
          <cell r="D1668" t="str">
            <v>Exelon Generation Co LLC</v>
          </cell>
          <cell r="E1668">
            <v>3162</v>
          </cell>
          <cell r="F1668" t="str">
            <v>Falls</v>
          </cell>
          <cell r="G1668">
            <v>22</v>
          </cell>
          <cell r="H1668" t="str">
            <v>2</v>
          </cell>
          <cell r="I1668">
            <v>21.2</v>
          </cell>
          <cell r="J1668">
            <v>17</v>
          </cell>
          <cell r="K1668">
            <v>20</v>
          </cell>
          <cell r="M1668" t="str">
            <v>GT</v>
          </cell>
          <cell r="N1668" t="str">
            <v>DFO</v>
          </cell>
          <cell r="P1668">
            <v>5</v>
          </cell>
          <cell r="Q1668">
            <v>1970</v>
          </cell>
          <cell r="R1668" t="str">
            <v>OP</v>
          </cell>
          <cell r="S1668">
            <v>0</v>
          </cell>
          <cell r="T1668" t="str">
            <v>Y</v>
          </cell>
        </row>
        <row r="1669">
          <cell r="A1669" t="str">
            <v>PA</v>
          </cell>
          <cell r="B1669" t="str">
            <v>Bucks</v>
          </cell>
          <cell r="C1669">
            <v>6035</v>
          </cell>
          <cell r="D1669" t="str">
            <v>Exelon Generation Co LLC</v>
          </cell>
          <cell r="E1669">
            <v>3162</v>
          </cell>
          <cell r="F1669" t="str">
            <v>Falls</v>
          </cell>
          <cell r="G1669">
            <v>22</v>
          </cell>
          <cell r="H1669" t="str">
            <v>3</v>
          </cell>
          <cell r="I1669">
            <v>21.2</v>
          </cell>
          <cell r="J1669">
            <v>17</v>
          </cell>
          <cell r="K1669">
            <v>20</v>
          </cell>
          <cell r="M1669" t="str">
            <v>GT</v>
          </cell>
          <cell r="N1669" t="str">
            <v>DFO</v>
          </cell>
          <cell r="P1669">
            <v>6</v>
          </cell>
          <cell r="Q1669">
            <v>1970</v>
          </cell>
          <cell r="R1669" t="str">
            <v>OP</v>
          </cell>
          <cell r="S1669">
            <v>0</v>
          </cell>
          <cell r="T1669" t="str">
            <v>Y</v>
          </cell>
        </row>
        <row r="1670">
          <cell r="A1670" t="str">
            <v>PA</v>
          </cell>
          <cell r="B1670" t="str">
            <v>Montgomery</v>
          </cell>
          <cell r="C1670">
            <v>6035</v>
          </cell>
          <cell r="D1670" t="str">
            <v>Exelon Generation Co LLC</v>
          </cell>
          <cell r="E1670">
            <v>3163</v>
          </cell>
          <cell r="F1670" t="str">
            <v>Moser Generating Station</v>
          </cell>
          <cell r="G1670">
            <v>22</v>
          </cell>
          <cell r="H1670" t="str">
            <v>1</v>
          </cell>
          <cell r="I1670">
            <v>21.2</v>
          </cell>
          <cell r="J1670">
            <v>17</v>
          </cell>
          <cell r="K1670">
            <v>20</v>
          </cell>
          <cell r="M1670" t="str">
            <v>GT</v>
          </cell>
          <cell r="N1670" t="str">
            <v>DFO</v>
          </cell>
          <cell r="P1670">
            <v>6</v>
          </cell>
          <cell r="Q1670">
            <v>1970</v>
          </cell>
          <cell r="R1670" t="str">
            <v>OP</v>
          </cell>
          <cell r="S1670">
            <v>0</v>
          </cell>
          <cell r="T1670" t="str">
            <v>Y</v>
          </cell>
        </row>
        <row r="1671">
          <cell r="A1671" t="str">
            <v>PA</v>
          </cell>
          <cell r="B1671" t="str">
            <v>Montgomery</v>
          </cell>
          <cell r="C1671">
            <v>6035</v>
          </cell>
          <cell r="D1671" t="str">
            <v>Exelon Generation Co LLC</v>
          </cell>
          <cell r="E1671">
            <v>3163</v>
          </cell>
          <cell r="F1671" t="str">
            <v>Moser Generating Station</v>
          </cell>
          <cell r="G1671">
            <v>22</v>
          </cell>
          <cell r="H1671" t="str">
            <v>2</v>
          </cell>
          <cell r="I1671">
            <v>21.2</v>
          </cell>
          <cell r="J1671">
            <v>17</v>
          </cell>
          <cell r="K1671">
            <v>20</v>
          </cell>
          <cell r="M1671" t="str">
            <v>GT</v>
          </cell>
          <cell r="N1671" t="str">
            <v>DFO</v>
          </cell>
          <cell r="P1671">
            <v>5</v>
          </cell>
          <cell r="Q1671">
            <v>1970</v>
          </cell>
          <cell r="R1671" t="str">
            <v>OP</v>
          </cell>
          <cell r="S1671">
            <v>0</v>
          </cell>
          <cell r="T1671" t="str">
            <v>Y</v>
          </cell>
        </row>
        <row r="1672">
          <cell r="A1672" t="str">
            <v>PA</v>
          </cell>
          <cell r="B1672" t="str">
            <v>Montgomery</v>
          </cell>
          <cell r="C1672">
            <v>6035</v>
          </cell>
          <cell r="D1672" t="str">
            <v>Exelon Generation Co LLC</v>
          </cell>
          <cell r="E1672">
            <v>3163</v>
          </cell>
          <cell r="F1672" t="str">
            <v>Moser Generating Station</v>
          </cell>
          <cell r="G1672">
            <v>22</v>
          </cell>
          <cell r="H1672" t="str">
            <v>3</v>
          </cell>
          <cell r="I1672">
            <v>21.2</v>
          </cell>
          <cell r="J1672">
            <v>17</v>
          </cell>
          <cell r="K1672">
            <v>20</v>
          </cell>
          <cell r="M1672" t="str">
            <v>GT</v>
          </cell>
          <cell r="N1672" t="str">
            <v>DFO</v>
          </cell>
          <cell r="P1672">
            <v>6</v>
          </cell>
          <cell r="Q1672">
            <v>1970</v>
          </cell>
          <cell r="R1672" t="str">
            <v>OP</v>
          </cell>
          <cell r="S1672">
            <v>0</v>
          </cell>
          <cell r="T1672" t="str">
            <v>Y</v>
          </cell>
        </row>
        <row r="1673">
          <cell r="A1673" t="str">
            <v>PA</v>
          </cell>
          <cell r="B1673" t="str">
            <v>Philadelphia</v>
          </cell>
          <cell r="C1673">
            <v>6035</v>
          </cell>
          <cell r="D1673" t="str">
            <v>Exelon Generation Co LLC</v>
          </cell>
          <cell r="E1673">
            <v>3168</v>
          </cell>
          <cell r="F1673" t="str">
            <v>Richmond Generating Station</v>
          </cell>
          <cell r="G1673">
            <v>22</v>
          </cell>
          <cell r="H1673" t="str">
            <v>91</v>
          </cell>
          <cell r="I1673">
            <v>65.8</v>
          </cell>
          <cell r="J1673">
            <v>48</v>
          </cell>
          <cell r="K1673">
            <v>66</v>
          </cell>
          <cell r="M1673" t="str">
            <v>GT</v>
          </cell>
          <cell r="N1673" t="str">
            <v>DFO</v>
          </cell>
          <cell r="P1673">
            <v>6</v>
          </cell>
          <cell r="Q1673">
            <v>1973</v>
          </cell>
          <cell r="R1673" t="str">
            <v>OP</v>
          </cell>
          <cell r="S1673">
            <v>0</v>
          </cell>
          <cell r="T1673" t="str">
            <v>Y</v>
          </cell>
        </row>
        <row r="1674">
          <cell r="A1674" t="str">
            <v>PA</v>
          </cell>
          <cell r="B1674" t="str">
            <v>Philadelphia</v>
          </cell>
          <cell r="C1674">
            <v>6035</v>
          </cell>
          <cell r="D1674" t="str">
            <v>Exelon Generation Co LLC</v>
          </cell>
          <cell r="E1674">
            <v>3168</v>
          </cell>
          <cell r="F1674" t="str">
            <v>Richmond Generating Station</v>
          </cell>
          <cell r="G1674">
            <v>22</v>
          </cell>
          <cell r="H1674" t="str">
            <v>92</v>
          </cell>
          <cell r="I1674">
            <v>65.8</v>
          </cell>
          <cell r="J1674">
            <v>48</v>
          </cell>
          <cell r="K1674">
            <v>66</v>
          </cell>
          <cell r="M1674" t="str">
            <v>GT</v>
          </cell>
          <cell r="N1674" t="str">
            <v>DFO</v>
          </cell>
          <cell r="P1674">
            <v>6</v>
          </cell>
          <cell r="Q1674">
            <v>1973</v>
          </cell>
          <cell r="R1674" t="str">
            <v>OP</v>
          </cell>
          <cell r="S1674">
            <v>0</v>
          </cell>
          <cell r="T1674" t="str">
            <v>Y</v>
          </cell>
        </row>
        <row r="1675">
          <cell r="A1675" t="str">
            <v>PA</v>
          </cell>
          <cell r="B1675" t="str">
            <v>Philadelphia</v>
          </cell>
          <cell r="C1675">
            <v>6035</v>
          </cell>
          <cell r="D1675" t="str">
            <v>Exelon Generation Co LLC</v>
          </cell>
          <cell r="E1675">
            <v>3169</v>
          </cell>
          <cell r="F1675" t="str">
            <v>Schuylkill Generating Station</v>
          </cell>
          <cell r="G1675">
            <v>22</v>
          </cell>
          <cell r="H1675" t="str">
            <v>10</v>
          </cell>
          <cell r="I1675">
            <v>18.600000000000001</v>
          </cell>
          <cell r="J1675">
            <v>13</v>
          </cell>
          <cell r="K1675">
            <v>18</v>
          </cell>
          <cell r="M1675" t="str">
            <v>GT</v>
          </cell>
          <cell r="N1675" t="str">
            <v>DFO</v>
          </cell>
          <cell r="P1675">
            <v>5</v>
          </cell>
          <cell r="Q1675">
            <v>1969</v>
          </cell>
          <cell r="R1675" t="str">
            <v>OP</v>
          </cell>
          <cell r="S1675">
            <v>0</v>
          </cell>
          <cell r="T1675" t="str">
            <v>Y</v>
          </cell>
        </row>
        <row r="1676">
          <cell r="A1676" t="str">
            <v>PA</v>
          </cell>
          <cell r="B1676" t="str">
            <v>Philadelphia</v>
          </cell>
          <cell r="C1676">
            <v>6035</v>
          </cell>
          <cell r="D1676" t="str">
            <v>Exelon Generation Co LLC</v>
          </cell>
          <cell r="E1676">
            <v>3169</v>
          </cell>
          <cell r="F1676" t="str">
            <v>Schuylkill Generating Station</v>
          </cell>
          <cell r="G1676">
            <v>22</v>
          </cell>
          <cell r="H1676" t="str">
            <v>11</v>
          </cell>
          <cell r="I1676">
            <v>21.2</v>
          </cell>
          <cell r="J1676">
            <v>17</v>
          </cell>
          <cell r="K1676">
            <v>20</v>
          </cell>
          <cell r="M1676" t="str">
            <v>GT</v>
          </cell>
          <cell r="N1676" t="str">
            <v>DFO</v>
          </cell>
          <cell r="P1676">
            <v>6</v>
          </cell>
          <cell r="Q1676">
            <v>1971</v>
          </cell>
          <cell r="R1676" t="str">
            <v>OP</v>
          </cell>
          <cell r="S1676">
            <v>0</v>
          </cell>
          <cell r="T1676" t="str">
            <v>Y</v>
          </cell>
        </row>
        <row r="1677">
          <cell r="A1677" t="str">
            <v>PA</v>
          </cell>
          <cell r="B1677" t="str">
            <v>Philadelphia</v>
          </cell>
          <cell r="C1677">
            <v>6035</v>
          </cell>
          <cell r="D1677" t="str">
            <v>Exelon Generation Co LLC</v>
          </cell>
          <cell r="E1677">
            <v>3170</v>
          </cell>
          <cell r="F1677" t="str">
            <v>Southwark</v>
          </cell>
          <cell r="G1677">
            <v>22</v>
          </cell>
          <cell r="H1677" t="str">
            <v>3</v>
          </cell>
          <cell r="I1677">
            <v>18.600000000000001</v>
          </cell>
          <cell r="J1677">
            <v>13</v>
          </cell>
          <cell r="K1677">
            <v>18</v>
          </cell>
          <cell r="M1677" t="str">
            <v>GT</v>
          </cell>
          <cell r="N1677" t="str">
            <v>DFO</v>
          </cell>
          <cell r="P1677">
            <v>6</v>
          </cell>
          <cell r="Q1677">
            <v>1967</v>
          </cell>
          <cell r="R1677" t="str">
            <v>OP</v>
          </cell>
          <cell r="S1677">
            <v>0</v>
          </cell>
          <cell r="T1677" t="str">
            <v>Y</v>
          </cell>
        </row>
        <row r="1678">
          <cell r="A1678" t="str">
            <v>PA</v>
          </cell>
          <cell r="B1678" t="str">
            <v>Philadelphia</v>
          </cell>
          <cell r="C1678">
            <v>6035</v>
          </cell>
          <cell r="D1678" t="str">
            <v>Exelon Generation Co LLC</v>
          </cell>
          <cell r="E1678">
            <v>3170</v>
          </cell>
          <cell r="F1678" t="str">
            <v>Southwark</v>
          </cell>
          <cell r="G1678">
            <v>22</v>
          </cell>
          <cell r="H1678" t="str">
            <v>4</v>
          </cell>
          <cell r="I1678">
            <v>18.600000000000001</v>
          </cell>
          <cell r="J1678">
            <v>13</v>
          </cell>
          <cell r="K1678">
            <v>18</v>
          </cell>
          <cell r="M1678" t="str">
            <v>GT</v>
          </cell>
          <cell r="N1678" t="str">
            <v>DFO</v>
          </cell>
          <cell r="P1678">
            <v>10</v>
          </cell>
          <cell r="Q1678">
            <v>1967</v>
          </cell>
          <cell r="R1678" t="str">
            <v>OP</v>
          </cell>
          <cell r="S1678">
            <v>0</v>
          </cell>
          <cell r="T1678" t="str">
            <v>Y</v>
          </cell>
        </row>
        <row r="1679">
          <cell r="A1679" t="str">
            <v>PA</v>
          </cell>
          <cell r="B1679" t="str">
            <v>Philadelphia</v>
          </cell>
          <cell r="C1679">
            <v>6035</v>
          </cell>
          <cell r="D1679" t="str">
            <v>Exelon Generation Co LLC</v>
          </cell>
          <cell r="E1679">
            <v>3170</v>
          </cell>
          <cell r="F1679" t="str">
            <v>Southwark</v>
          </cell>
          <cell r="G1679">
            <v>22</v>
          </cell>
          <cell r="H1679" t="str">
            <v>5</v>
          </cell>
          <cell r="I1679">
            <v>18.600000000000001</v>
          </cell>
          <cell r="J1679">
            <v>13</v>
          </cell>
          <cell r="K1679">
            <v>18</v>
          </cell>
          <cell r="M1679" t="str">
            <v>GT</v>
          </cell>
          <cell r="N1679" t="str">
            <v>DFO</v>
          </cell>
          <cell r="P1679">
            <v>7</v>
          </cell>
          <cell r="Q1679">
            <v>1967</v>
          </cell>
          <cell r="R1679" t="str">
            <v>OP</v>
          </cell>
          <cell r="S1679">
            <v>0</v>
          </cell>
          <cell r="T1679" t="str">
            <v>Y</v>
          </cell>
        </row>
        <row r="1680">
          <cell r="A1680" t="str">
            <v>PA</v>
          </cell>
          <cell r="B1680" t="str">
            <v>Philadelphia</v>
          </cell>
          <cell r="C1680">
            <v>6035</v>
          </cell>
          <cell r="D1680" t="str">
            <v>Exelon Generation Co LLC</v>
          </cell>
          <cell r="E1680">
            <v>3170</v>
          </cell>
          <cell r="F1680" t="str">
            <v>Southwark</v>
          </cell>
          <cell r="G1680">
            <v>22</v>
          </cell>
          <cell r="H1680" t="str">
            <v>6</v>
          </cell>
          <cell r="I1680">
            <v>18.600000000000001</v>
          </cell>
          <cell r="J1680">
            <v>13</v>
          </cell>
          <cell r="K1680">
            <v>18</v>
          </cell>
          <cell r="M1680" t="str">
            <v>GT</v>
          </cell>
          <cell r="N1680" t="str">
            <v>DFO</v>
          </cell>
          <cell r="P1680">
            <v>11</v>
          </cell>
          <cell r="Q1680">
            <v>1968</v>
          </cell>
          <cell r="R1680" t="str">
            <v>OP</v>
          </cell>
          <cell r="S1680">
            <v>0</v>
          </cell>
          <cell r="T1680" t="str">
            <v>Y</v>
          </cell>
        </row>
        <row r="1681">
          <cell r="A1681" t="str">
            <v>PA</v>
          </cell>
          <cell r="B1681" t="str">
            <v>Bucks</v>
          </cell>
          <cell r="C1681">
            <v>6035</v>
          </cell>
          <cell r="D1681" t="str">
            <v>Exelon Generation Co LLC</v>
          </cell>
          <cell r="E1681">
            <v>8012</v>
          </cell>
          <cell r="F1681" t="str">
            <v>Croydon CT Generating Station</v>
          </cell>
          <cell r="G1681">
            <v>22</v>
          </cell>
          <cell r="H1681" t="str">
            <v>11</v>
          </cell>
          <cell r="I1681">
            <v>68.3</v>
          </cell>
          <cell r="J1681">
            <v>49</v>
          </cell>
          <cell r="K1681">
            <v>64</v>
          </cell>
          <cell r="M1681" t="str">
            <v>GT</v>
          </cell>
          <cell r="N1681" t="str">
            <v>DFO</v>
          </cell>
          <cell r="P1681">
            <v>6</v>
          </cell>
          <cell r="Q1681">
            <v>1974</v>
          </cell>
          <cell r="R1681" t="str">
            <v>OP</v>
          </cell>
          <cell r="S1681">
            <v>0</v>
          </cell>
          <cell r="T1681" t="str">
            <v>Y</v>
          </cell>
        </row>
        <row r="1682">
          <cell r="A1682" t="str">
            <v>PA</v>
          </cell>
          <cell r="B1682" t="str">
            <v>Bucks</v>
          </cell>
          <cell r="C1682">
            <v>6035</v>
          </cell>
          <cell r="D1682" t="str">
            <v>Exelon Generation Co LLC</v>
          </cell>
          <cell r="E1682">
            <v>8012</v>
          </cell>
          <cell r="F1682" t="str">
            <v>Croydon CT Generating Station</v>
          </cell>
          <cell r="G1682">
            <v>22</v>
          </cell>
          <cell r="H1682" t="str">
            <v>12</v>
          </cell>
          <cell r="I1682">
            <v>68.3</v>
          </cell>
          <cell r="J1682">
            <v>49</v>
          </cell>
          <cell r="K1682">
            <v>64</v>
          </cell>
          <cell r="M1682" t="str">
            <v>GT</v>
          </cell>
          <cell r="N1682" t="str">
            <v>DFO</v>
          </cell>
          <cell r="P1682">
            <v>6</v>
          </cell>
          <cell r="Q1682">
            <v>1974</v>
          </cell>
          <cell r="R1682" t="str">
            <v>OP</v>
          </cell>
          <cell r="S1682">
            <v>0</v>
          </cell>
          <cell r="T1682" t="str">
            <v>Y</v>
          </cell>
        </row>
        <row r="1683">
          <cell r="A1683" t="str">
            <v>PA</v>
          </cell>
          <cell r="B1683" t="str">
            <v>Bucks</v>
          </cell>
          <cell r="C1683">
            <v>6035</v>
          </cell>
          <cell r="D1683" t="str">
            <v>Exelon Generation Co LLC</v>
          </cell>
          <cell r="E1683">
            <v>8012</v>
          </cell>
          <cell r="F1683" t="str">
            <v>Croydon CT Generating Station</v>
          </cell>
          <cell r="G1683">
            <v>22</v>
          </cell>
          <cell r="H1683" t="str">
            <v>21</v>
          </cell>
          <cell r="I1683">
            <v>68.3</v>
          </cell>
          <cell r="J1683">
            <v>45</v>
          </cell>
          <cell r="K1683">
            <v>59</v>
          </cell>
          <cell r="M1683" t="str">
            <v>GT</v>
          </cell>
          <cell r="N1683" t="str">
            <v>DFO</v>
          </cell>
          <cell r="P1683">
            <v>6</v>
          </cell>
          <cell r="Q1683">
            <v>1974</v>
          </cell>
          <cell r="R1683" t="str">
            <v>OP</v>
          </cell>
          <cell r="S1683">
            <v>0</v>
          </cell>
          <cell r="T1683" t="str">
            <v>Y</v>
          </cell>
        </row>
        <row r="1684">
          <cell r="A1684" t="str">
            <v>PA</v>
          </cell>
          <cell r="B1684" t="str">
            <v>Bucks</v>
          </cell>
          <cell r="C1684">
            <v>6035</v>
          </cell>
          <cell r="D1684" t="str">
            <v>Exelon Generation Co LLC</v>
          </cell>
          <cell r="E1684">
            <v>8012</v>
          </cell>
          <cell r="F1684" t="str">
            <v>Croydon CT Generating Station</v>
          </cell>
          <cell r="G1684">
            <v>22</v>
          </cell>
          <cell r="H1684" t="str">
            <v>22</v>
          </cell>
          <cell r="I1684">
            <v>68.3</v>
          </cell>
          <cell r="J1684">
            <v>49</v>
          </cell>
          <cell r="K1684">
            <v>64</v>
          </cell>
          <cell r="M1684" t="str">
            <v>GT</v>
          </cell>
          <cell r="N1684" t="str">
            <v>DFO</v>
          </cell>
          <cell r="P1684">
            <v>6</v>
          </cell>
          <cell r="Q1684">
            <v>1974</v>
          </cell>
          <cell r="R1684" t="str">
            <v>OP</v>
          </cell>
          <cell r="S1684">
            <v>0</v>
          </cell>
          <cell r="T1684" t="str">
            <v>Y</v>
          </cell>
        </row>
        <row r="1685">
          <cell r="A1685" t="str">
            <v>PA</v>
          </cell>
          <cell r="B1685" t="str">
            <v>Bucks</v>
          </cell>
          <cell r="C1685">
            <v>6035</v>
          </cell>
          <cell r="D1685" t="str">
            <v>Exelon Generation Co LLC</v>
          </cell>
          <cell r="E1685">
            <v>8012</v>
          </cell>
          <cell r="F1685" t="str">
            <v>Croydon CT Generating Station</v>
          </cell>
          <cell r="G1685">
            <v>22</v>
          </cell>
          <cell r="H1685" t="str">
            <v>31</v>
          </cell>
          <cell r="I1685">
            <v>68.3</v>
          </cell>
          <cell r="J1685">
            <v>49</v>
          </cell>
          <cell r="K1685">
            <v>64</v>
          </cell>
          <cell r="M1685" t="str">
            <v>GT</v>
          </cell>
          <cell r="N1685" t="str">
            <v>DFO</v>
          </cell>
          <cell r="P1685">
            <v>8</v>
          </cell>
          <cell r="Q1685">
            <v>1974</v>
          </cell>
          <cell r="R1685" t="str">
            <v>OP</v>
          </cell>
          <cell r="S1685">
            <v>0</v>
          </cell>
          <cell r="T1685" t="str">
            <v>Y</v>
          </cell>
        </row>
        <row r="1686">
          <cell r="A1686" t="str">
            <v>PA</v>
          </cell>
          <cell r="B1686" t="str">
            <v>Bucks</v>
          </cell>
          <cell r="C1686">
            <v>6035</v>
          </cell>
          <cell r="D1686" t="str">
            <v>Exelon Generation Co LLC</v>
          </cell>
          <cell r="E1686">
            <v>8012</v>
          </cell>
          <cell r="F1686" t="str">
            <v>Croydon CT Generating Station</v>
          </cell>
          <cell r="G1686">
            <v>22</v>
          </cell>
          <cell r="H1686" t="str">
            <v>32</v>
          </cell>
          <cell r="I1686">
            <v>68.3</v>
          </cell>
          <cell r="J1686">
            <v>45</v>
          </cell>
          <cell r="K1686">
            <v>59</v>
          </cell>
          <cell r="M1686" t="str">
            <v>GT</v>
          </cell>
          <cell r="N1686" t="str">
            <v>DFO</v>
          </cell>
          <cell r="P1686">
            <v>8</v>
          </cell>
          <cell r="Q1686">
            <v>1974</v>
          </cell>
          <cell r="R1686" t="str">
            <v>OP</v>
          </cell>
          <cell r="S1686">
            <v>0</v>
          </cell>
          <cell r="T1686" t="str">
            <v>Y</v>
          </cell>
        </row>
        <row r="1687">
          <cell r="A1687" t="str">
            <v>PA</v>
          </cell>
          <cell r="B1687" t="str">
            <v>Bucks</v>
          </cell>
          <cell r="C1687">
            <v>6035</v>
          </cell>
          <cell r="D1687" t="str">
            <v>Exelon Generation Co LLC</v>
          </cell>
          <cell r="E1687">
            <v>8012</v>
          </cell>
          <cell r="F1687" t="str">
            <v>Croydon CT Generating Station</v>
          </cell>
          <cell r="G1687">
            <v>22</v>
          </cell>
          <cell r="H1687" t="str">
            <v>41</v>
          </cell>
          <cell r="I1687">
            <v>68.3</v>
          </cell>
          <cell r="J1687">
            <v>49</v>
          </cell>
          <cell r="K1687">
            <v>64</v>
          </cell>
          <cell r="M1687" t="str">
            <v>GT</v>
          </cell>
          <cell r="N1687" t="str">
            <v>DFO</v>
          </cell>
          <cell r="P1687">
            <v>7</v>
          </cell>
          <cell r="Q1687">
            <v>1974</v>
          </cell>
          <cell r="R1687" t="str">
            <v>OP</v>
          </cell>
          <cell r="S1687">
            <v>0</v>
          </cell>
          <cell r="T1687" t="str">
            <v>Y</v>
          </cell>
        </row>
        <row r="1688">
          <cell r="A1688" t="str">
            <v>PA</v>
          </cell>
          <cell r="B1688" t="str">
            <v>Bucks</v>
          </cell>
          <cell r="C1688">
            <v>6035</v>
          </cell>
          <cell r="D1688" t="str">
            <v>Exelon Generation Co LLC</v>
          </cell>
          <cell r="E1688">
            <v>8012</v>
          </cell>
          <cell r="F1688" t="str">
            <v>Croydon CT Generating Station</v>
          </cell>
          <cell r="G1688">
            <v>22</v>
          </cell>
          <cell r="H1688" t="str">
            <v>42</v>
          </cell>
          <cell r="I1688">
            <v>68.3</v>
          </cell>
          <cell r="J1688">
            <v>49</v>
          </cell>
          <cell r="K1688">
            <v>59</v>
          </cell>
          <cell r="M1688" t="str">
            <v>GT</v>
          </cell>
          <cell r="N1688" t="str">
            <v>DFO</v>
          </cell>
          <cell r="P1688">
            <v>7</v>
          </cell>
          <cell r="Q1688">
            <v>1974</v>
          </cell>
          <cell r="R1688" t="str">
            <v>OP</v>
          </cell>
          <cell r="S1688">
            <v>0</v>
          </cell>
          <cell r="T1688" t="str">
            <v>Y</v>
          </cell>
        </row>
        <row r="1689">
          <cell r="A1689" t="str">
            <v>PA</v>
          </cell>
          <cell r="B1689" t="str">
            <v>Allegheny</v>
          </cell>
          <cell r="C1689">
            <v>14207</v>
          </cell>
          <cell r="D1689" t="str">
            <v>Orion Power Holdings Inc</v>
          </cell>
          <cell r="E1689">
            <v>3096</v>
          </cell>
          <cell r="F1689" t="str">
            <v>Brunot Island</v>
          </cell>
          <cell r="G1689">
            <v>22</v>
          </cell>
          <cell r="H1689" t="str">
            <v>1A</v>
          </cell>
          <cell r="I1689">
            <v>25.5</v>
          </cell>
          <cell r="J1689">
            <v>15</v>
          </cell>
          <cell r="K1689">
            <v>20</v>
          </cell>
          <cell r="M1689" t="str">
            <v>GT</v>
          </cell>
          <cell r="N1689" t="str">
            <v>DFO</v>
          </cell>
          <cell r="P1689">
            <v>3</v>
          </cell>
          <cell r="Q1689">
            <v>1972</v>
          </cell>
          <cell r="R1689" t="str">
            <v>SB</v>
          </cell>
          <cell r="T1689" t="str">
            <v>Y</v>
          </cell>
        </row>
        <row r="1690">
          <cell r="A1690" t="str">
            <v>PA</v>
          </cell>
          <cell r="B1690" t="str">
            <v>Allegheny</v>
          </cell>
          <cell r="C1690">
            <v>14207</v>
          </cell>
          <cell r="D1690" t="str">
            <v>Orion Power Holdings Inc</v>
          </cell>
          <cell r="E1690">
            <v>3096</v>
          </cell>
          <cell r="F1690" t="str">
            <v>Brunot Island</v>
          </cell>
          <cell r="G1690">
            <v>22</v>
          </cell>
          <cell r="H1690" t="str">
            <v>1B</v>
          </cell>
          <cell r="I1690">
            <v>25.5</v>
          </cell>
          <cell r="J1690">
            <v>15</v>
          </cell>
          <cell r="K1690">
            <v>20</v>
          </cell>
          <cell r="M1690" t="str">
            <v>GT</v>
          </cell>
          <cell r="N1690" t="str">
            <v>DFO</v>
          </cell>
          <cell r="P1690">
            <v>3</v>
          </cell>
          <cell r="Q1690">
            <v>1972</v>
          </cell>
          <cell r="R1690" t="str">
            <v>SB</v>
          </cell>
          <cell r="T1690" t="str">
            <v>Y</v>
          </cell>
        </row>
        <row r="1691">
          <cell r="A1691" t="str">
            <v>PA</v>
          </cell>
          <cell r="B1691" t="str">
            <v>Allegheny</v>
          </cell>
          <cell r="C1691">
            <v>14207</v>
          </cell>
          <cell r="D1691" t="str">
            <v>Orion Power Holdings Inc</v>
          </cell>
          <cell r="E1691">
            <v>3096</v>
          </cell>
          <cell r="F1691" t="str">
            <v>Brunot Island</v>
          </cell>
          <cell r="G1691">
            <v>22</v>
          </cell>
          <cell r="H1691" t="str">
            <v>1C</v>
          </cell>
          <cell r="I1691">
            <v>25.5</v>
          </cell>
          <cell r="J1691">
            <v>15</v>
          </cell>
          <cell r="K1691">
            <v>20</v>
          </cell>
          <cell r="M1691" t="str">
            <v>GT</v>
          </cell>
          <cell r="N1691" t="str">
            <v>DFO</v>
          </cell>
          <cell r="P1691">
            <v>3</v>
          </cell>
          <cell r="Q1691">
            <v>1972</v>
          </cell>
          <cell r="R1691" t="str">
            <v>SB</v>
          </cell>
          <cell r="T1691" t="str">
            <v>Y</v>
          </cell>
        </row>
        <row r="1692">
          <cell r="A1692" t="str">
            <v>PA</v>
          </cell>
          <cell r="B1692" t="str">
            <v>Lehigh</v>
          </cell>
          <cell r="C1692">
            <v>15276</v>
          </cell>
          <cell r="D1692" t="str">
            <v>PPL Martins Creek LLC</v>
          </cell>
          <cell r="E1692">
            <v>3139</v>
          </cell>
          <cell r="F1692" t="str">
            <v>PPL Martin Creek LLC Allentown</v>
          </cell>
          <cell r="G1692">
            <v>22</v>
          </cell>
          <cell r="H1692" t="str">
            <v>CTG1</v>
          </cell>
          <cell r="I1692">
            <v>16</v>
          </cell>
          <cell r="J1692">
            <v>14</v>
          </cell>
          <cell r="K1692">
            <v>18</v>
          </cell>
          <cell r="M1692" t="str">
            <v>GT</v>
          </cell>
          <cell r="N1692" t="str">
            <v>DFO</v>
          </cell>
          <cell r="P1692">
            <v>7</v>
          </cell>
          <cell r="Q1692">
            <v>1967</v>
          </cell>
          <cell r="R1692" t="str">
            <v>OP</v>
          </cell>
          <cell r="S1692">
            <v>0</v>
          </cell>
          <cell r="T1692" t="str">
            <v>Y</v>
          </cell>
        </row>
        <row r="1693">
          <cell r="A1693" t="str">
            <v>PA</v>
          </cell>
          <cell r="B1693" t="str">
            <v>Lehigh</v>
          </cell>
          <cell r="C1693">
            <v>15276</v>
          </cell>
          <cell r="D1693" t="str">
            <v>PPL Martins Creek LLC</v>
          </cell>
          <cell r="E1693">
            <v>3139</v>
          </cell>
          <cell r="F1693" t="str">
            <v>PPL Martin Creek LLC Allentown</v>
          </cell>
          <cell r="G1693">
            <v>22</v>
          </cell>
          <cell r="H1693" t="str">
            <v>CTG2</v>
          </cell>
          <cell r="I1693">
            <v>16</v>
          </cell>
          <cell r="J1693">
            <v>14</v>
          </cell>
          <cell r="K1693">
            <v>18</v>
          </cell>
          <cell r="M1693" t="str">
            <v>GT</v>
          </cell>
          <cell r="N1693" t="str">
            <v>DFO</v>
          </cell>
          <cell r="P1693">
            <v>7</v>
          </cell>
          <cell r="Q1693">
            <v>1967</v>
          </cell>
          <cell r="R1693" t="str">
            <v>OP</v>
          </cell>
          <cell r="S1693">
            <v>0</v>
          </cell>
          <cell r="T1693" t="str">
            <v>Y</v>
          </cell>
        </row>
        <row r="1694">
          <cell r="A1694" t="str">
            <v>PA</v>
          </cell>
          <cell r="B1694" t="str">
            <v>Lehigh</v>
          </cell>
          <cell r="C1694">
            <v>15276</v>
          </cell>
          <cell r="D1694" t="str">
            <v>PPL Martins Creek LLC</v>
          </cell>
          <cell r="E1694">
            <v>3139</v>
          </cell>
          <cell r="F1694" t="str">
            <v>PPL Martin Creek LLC Allentown</v>
          </cell>
          <cell r="G1694">
            <v>22</v>
          </cell>
          <cell r="H1694" t="str">
            <v>CTG3</v>
          </cell>
          <cell r="I1694">
            <v>16</v>
          </cell>
          <cell r="J1694">
            <v>14</v>
          </cell>
          <cell r="K1694">
            <v>18</v>
          </cell>
          <cell r="M1694" t="str">
            <v>GT</v>
          </cell>
          <cell r="N1694" t="str">
            <v>DFO</v>
          </cell>
          <cell r="P1694">
            <v>7</v>
          </cell>
          <cell r="Q1694">
            <v>1967</v>
          </cell>
          <cell r="R1694" t="str">
            <v>OP</v>
          </cell>
          <cell r="S1694">
            <v>0</v>
          </cell>
          <cell r="T1694" t="str">
            <v>Y</v>
          </cell>
        </row>
        <row r="1695">
          <cell r="A1695" t="str">
            <v>PA</v>
          </cell>
          <cell r="B1695" t="str">
            <v>Lehigh</v>
          </cell>
          <cell r="C1695">
            <v>15276</v>
          </cell>
          <cell r="D1695" t="str">
            <v>PPL Martins Creek LLC</v>
          </cell>
          <cell r="E1695">
            <v>3139</v>
          </cell>
          <cell r="F1695" t="str">
            <v>PPL Martin Creek LLC Allentown</v>
          </cell>
          <cell r="G1695">
            <v>22</v>
          </cell>
          <cell r="H1695" t="str">
            <v>CTG4</v>
          </cell>
          <cell r="I1695">
            <v>16</v>
          </cell>
          <cell r="J1695">
            <v>14</v>
          </cell>
          <cell r="K1695">
            <v>18</v>
          </cell>
          <cell r="M1695" t="str">
            <v>GT</v>
          </cell>
          <cell r="N1695" t="str">
            <v>DFO</v>
          </cell>
          <cell r="P1695">
            <v>7</v>
          </cell>
          <cell r="Q1695">
            <v>1967</v>
          </cell>
          <cell r="R1695" t="str">
            <v>OP</v>
          </cell>
          <cell r="S1695">
            <v>0</v>
          </cell>
          <cell r="T1695" t="str">
            <v>Y</v>
          </cell>
        </row>
        <row r="1696">
          <cell r="A1696" t="str">
            <v>PA</v>
          </cell>
          <cell r="B1696" t="str">
            <v>Schuylkill</v>
          </cell>
          <cell r="C1696">
            <v>15276</v>
          </cell>
          <cell r="D1696" t="str">
            <v>PPL Martins Creek LLC</v>
          </cell>
          <cell r="E1696">
            <v>3142</v>
          </cell>
          <cell r="F1696" t="str">
            <v>PPL Martins Creek LLC Fishbach</v>
          </cell>
          <cell r="G1696">
            <v>22</v>
          </cell>
          <cell r="H1696" t="str">
            <v>UNT1</v>
          </cell>
          <cell r="I1696">
            <v>18.5</v>
          </cell>
          <cell r="J1696">
            <v>14</v>
          </cell>
          <cell r="K1696">
            <v>18</v>
          </cell>
          <cell r="M1696" t="str">
            <v>GT</v>
          </cell>
          <cell r="N1696" t="str">
            <v>DFO</v>
          </cell>
          <cell r="P1696">
            <v>8</v>
          </cell>
          <cell r="Q1696">
            <v>1969</v>
          </cell>
          <cell r="R1696" t="str">
            <v>OP</v>
          </cell>
          <cell r="S1696">
            <v>0</v>
          </cell>
          <cell r="T1696" t="str">
            <v>Y</v>
          </cell>
        </row>
        <row r="1697">
          <cell r="A1697" t="str">
            <v>PA</v>
          </cell>
          <cell r="B1697" t="str">
            <v>Schuylkill</v>
          </cell>
          <cell r="C1697">
            <v>15276</v>
          </cell>
          <cell r="D1697" t="str">
            <v>PPL Martins Creek LLC</v>
          </cell>
          <cell r="E1697">
            <v>3142</v>
          </cell>
          <cell r="F1697" t="str">
            <v>PPL Martins Creek LLC Fishbach</v>
          </cell>
          <cell r="G1697">
            <v>22</v>
          </cell>
          <cell r="H1697" t="str">
            <v>UNT2</v>
          </cell>
          <cell r="I1697">
            <v>18.5</v>
          </cell>
          <cell r="J1697">
            <v>14</v>
          </cell>
          <cell r="K1697">
            <v>18</v>
          </cell>
          <cell r="M1697" t="str">
            <v>GT</v>
          </cell>
          <cell r="N1697" t="str">
            <v>DFO</v>
          </cell>
          <cell r="P1697">
            <v>8</v>
          </cell>
          <cell r="Q1697">
            <v>1969</v>
          </cell>
          <cell r="R1697" t="str">
            <v>OP</v>
          </cell>
          <cell r="S1697">
            <v>0</v>
          </cell>
          <cell r="T1697" t="str">
            <v>Y</v>
          </cell>
        </row>
        <row r="1698">
          <cell r="A1698" t="str">
            <v>PA</v>
          </cell>
          <cell r="B1698" t="str">
            <v>Union</v>
          </cell>
          <cell r="C1698">
            <v>15276</v>
          </cell>
          <cell r="D1698" t="str">
            <v>PPL Martins Creek LLC</v>
          </cell>
          <cell r="E1698">
            <v>3143</v>
          </cell>
          <cell r="F1698" t="str">
            <v>PPL Martins Creek Harrisburg</v>
          </cell>
          <cell r="G1698">
            <v>22</v>
          </cell>
          <cell r="H1698" t="str">
            <v>CTG1</v>
          </cell>
          <cell r="I1698">
            <v>16</v>
          </cell>
          <cell r="J1698">
            <v>14</v>
          </cell>
          <cell r="K1698">
            <v>18</v>
          </cell>
          <cell r="M1698" t="str">
            <v>GT</v>
          </cell>
          <cell r="N1698" t="str">
            <v>DFO</v>
          </cell>
          <cell r="P1698">
            <v>3</v>
          </cell>
          <cell r="Q1698">
            <v>1967</v>
          </cell>
          <cell r="R1698" t="str">
            <v>OP</v>
          </cell>
          <cell r="S1698">
            <v>0</v>
          </cell>
          <cell r="T1698" t="str">
            <v>Y</v>
          </cell>
        </row>
        <row r="1699">
          <cell r="A1699" t="str">
            <v>PA</v>
          </cell>
          <cell r="B1699" t="str">
            <v>Union</v>
          </cell>
          <cell r="C1699">
            <v>15276</v>
          </cell>
          <cell r="D1699" t="str">
            <v>PPL Martins Creek LLC</v>
          </cell>
          <cell r="E1699">
            <v>3143</v>
          </cell>
          <cell r="F1699" t="str">
            <v>PPL Martins Creek Harrisburg</v>
          </cell>
          <cell r="G1699">
            <v>22</v>
          </cell>
          <cell r="H1699" t="str">
            <v>CTG2</v>
          </cell>
          <cell r="I1699">
            <v>16</v>
          </cell>
          <cell r="J1699">
            <v>14</v>
          </cell>
          <cell r="K1699">
            <v>18</v>
          </cell>
          <cell r="M1699" t="str">
            <v>GT</v>
          </cell>
          <cell r="N1699" t="str">
            <v>DFO</v>
          </cell>
          <cell r="P1699">
            <v>3</v>
          </cell>
          <cell r="Q1699">
            <v>1967</v>
          </cell>
          <cell r="R1699" t="str">
            <v>OP</v>
          </cell>
          <cell r="S1699">
            <v>0</v>
          </cell>
          <cell r="T1699" t="str">
            <v>Y</v>
          </cell>
        </row>
        <row r="1700">
          <cell r="A1700" t="str">
            <v>PA</v>
          </cell>
          <cell r="B1700" t="str">
            <v>Union</v>
          </cell>
          <cell r="C1700">
            <v>15276</v>
          </cell>
          <cell r="D1700" t="str">
            <v>PPL Martins Creek LLC</v>
          </cell>
          <cell r="E1700">
            <v>3143</v>
          </cell>
          <cell r="F1700" t="str">
            <v>PPL Martins Creek Harrisburg</v>
          </cell>
          <cell r="G1700">
            <v>22</v>
          </cell>
          <cell r="H1700" t="str">
            <v>CTG3</v>
          </cell>
          <cell r="I1700">
            <v>16</v>
          </cell>
          <cell r="J1700">
            <v>14</v>
          </cell>
          <cell r="K1700">
            <v>18</v>
          </cell>
          <cell r="M1700" t="str">
            <v>GT</v>
          </cell>
          <cell r="N1700" t="str">
            <v>DFO</v>
          </cell>
          <cell r="P1700">
            <v>3</v>
          </cell>
          <cell r="Q1700">
            <v>1967</v>
          </cell>
          <cell r="R1700" t="str">
            <v>OP</v>
          </cell>
          <cell r="S1700">
            <v>0</v>
          </cell>
          <cell r="T1700" t="str">
            <v>Y</v>
          </cell>
        </row>
        <row r="1701">
          <cell r="A1701" t="str">
            <v>PA</v>
          </cell>
          <cell r="B1701" t="str">
            <v>Union</v>
          </cell>
          <cell r="C1701">
            <v>15276</v>
          </cell>
          <cell r="D1701" t="str">
            <v>PPL Martins Creek LLC</v>
          </cell>
          <cell r="E1701">
            <v>3143</v>
          </cell>
          <cell r="F1701" t="str">
            <v>PPL Martins Creek Harrisburg</v>
          </cell>
          <cell r="G1701">
            <v>22</v>
          </cell>
          <cell r="H1701" t="str">
            <v>CTG4</v>
          </cell>
          <cell r="I1701">
            <v>16</v>
          </cell>
          <cell r="J1701">
            <v>14</v>
          </cell>
          <cell r="K1701">
            <v>18</v>
          </cell>
          <cell r="M1701" t="str">
            <v>GT</v>
          </cell>
          <cell r="N1701" t="str">
            <v>DFO</v>
          </cell>
          <cell r="P1701">
            <v>3</v>
          </cell>
          <cell r="Q1701">
            <v>1967</v>
          </cell>
          <cell r="R1701" t="str">
            <v>OP</v>
          </cell>
          <cell r="S1701">
            <v>0</v>
          </cell>
          <cell r="T1701" t="str">
            <v>Y</v>
          </cell>
        </row>
        <row r="1702">
          <cell r="A1702" t="str">
            <v>PA</v>
          </cell>
          <cell r="B1702" t="str">
            <v>Lehigh</v>
          </cell>
          <cell r="C1702">
            <v>15276</v>
          </cell>
          <cell r="D1702" t="str">
            <v>PPL Martins Creek LLC</v>
          </cell>
          <cell r="E1702">
            <v>3144</v>
          </cell>
          <cell r="F1702" t="str">
            <v>PPL Martins Creek LLC Harwood</v>
          </cell>
          <cell r="G1702">
            <v>22</v>
          </cell>
          <cell r="H1702" t="str">
            <v>CTG1</v>
          </cell>
          <cell r="I1702">
            <v>16</v>
          </cell>
          <cell r="J1702">
            <v>14</v>
          </cell>
          <cell r="K1702">
            <v>18</v>
          </cell>
          <cell r="M1702" t="str">
            <v>GT</v>
          </cell>
          <cell r="N1702" t="str">
            <v>DFO</v>
          </cell>
          <cell r="P1702">
            <v>7</v>
          </cell>
          <cell r="Q1702">
            <v>1967</v>
          </cell>
          <cell r="R1702" t="str">
            <v>OP</v>
          </cell>
          <cell r="S1702">
            <v>0</v>
          </cell>
          <cell r="T1702" t="str">
            <v>Y</v>
          </cell>
        </row>
        <row r="1703">
          <cell r="A1703" t="str">
            <v>PA</v>
          </cell>
          <cell r="B1703" t="str">
            <v>Lehigh</v>
          </cell>
          <cell r="C1703">
            <v>15276</v>
          </cell>
          <cell r="D1703" t="str">
            <v>PPL Martins Creek LLC</v>
          </cell>
          <cell r="E1703">
            <v>3144</v>
          </cell>
          <cell r="F1703" t="str">
            <v>PPL Martins Creek LLC Harwood</v>
          </cell>
          <cell r="G1703">
            <v>22</v>
          </cell>
          <cell r="H1703" t="str">
            <v>CTG2</v>
          </cell>
          <cell r="I1703">
            <v>16</v>
          </cell>
          <cell r="J1703">
            <v>14</v>
          </cell>
          <cell r="K1703">
            <v>18</v>
          </cell>
          <cell r="M1703" t="str">
            <v>GT</v>
          </cell>
          <cell r="N1703" t="str">
            <v>DFO</v>
          </cell>
          <cell r="P1703">
            <v>7</v>
          </cell>
          <cell r="Q1703">
            <v>1967</v>
          </cell>
          <cell r="R1703" t="str">
            <v>OP</v>
          </cell>
          <cell r="S1703">
            <v>0</v>
          </cell>
          <cell r="T1703" t="str">
            <v>Y</v>
          </cell>
        </row>
        <row r="1704">
          <cell r="A1704" t="str">
            <v>PA</v>
          </cell>
          <cell r="B1704" t="str">
            <v>Luzerne</v>
          </cell>
          <cell r="C1704">
            <v>15276</v>
          </cell>
          <cell r="D1704" t="str">
            <v>PPL Martins Creek LLC</v>
          </cell>
          <cell r="E1704">
            <v>3146</v>
          </cell>
          <cell r="F1704" t="str">
            <v>PPL Martins Creek LLC Jenkins</v>
          </cell>
          <cell r="G1704">
            <v>22</v>
          </cell>
          <cell r="H1704" t="str">
            <v>CTG1</v>
          </cell>
          <cell r="I1704">
            <v>16</v>
          </cell>
          <cell r="J1704">
            <v>14</v>
          </cell>
          <cell r="K1704">
            <v>18</v>
          </cell>
          <cell r="M1704" t="str">
            <v>GT</v>
          </cell>
          <cell r="N1704" t="str">
            <v>DFO</v>
          </cell>
          <cell r="P1704">
            <v>8</v>
          </cell>
          <cell r="Q1704">
            <v>1969</v>
          </cell>
          <cell r="R1704" t="str">
            <v>OP</v>
          </cell>
          <cell r="S1704">
            <v>0</v>
          </cell>
          <cell r="T1704" t="str">
            <v>Y</v>
          </cell>
        </row>
        <row r="1705">
          <cell r="A1705" t="str">
            <v>PA</v>
          </cell>
          <cell r="B1705" t="str">
            <v>Luzerne</v>
          </cell>
          <cell r="C1705">
            <v>15276</v>
          </cell>
          <cell r="D1705" t="str">
            <v>PPL Martins Creek LLC</v>
          </cell>
          <cell r="E1705">
            <v>3146</v>
          </cell>
          <cell r="F1705" t="str">
            <v>PPL Martins Creek LLC Jenkins</v>
          </cell>
          <cell r="G1705">
            <v>22</v>
          </cell>
          <cell r="H1705" t="str">
            <v>CTG2</v>
          </cell>
          <cell r="I1705">
            <v>16</v>
          </cell>
          <cell r="J1705">
            <v>14</v>
          </cell>
          <cell r="K1705">
            <v>18</v>
          </cell>
          <cell r="M1705" t="str">
            <v>GT</v>
          </cell>
          <cell r="N1705" t="str">
            <v>DFO</v>
          </cell>
          <cell r="P1705">
            <v>7</v>
          </cell>
          <cell r="Q1705">
            <v>1969</v>
          </cell>
          <cell r="R1705" t="str">
            <v>OP</v>
          </cell>
          <cell r="S1705">
            <v>0</v>
          </cell>
          <cell r="T1705" t="str">
            <v>Y</v>
          </cell>
        </row>
        <row r="1706">
          <cell r="A1706" t="str">
            <v>PA</v>
          </cell>
          <cell r="B1706" t="str">
            <v>Clinton</v>
          </cell>
          <cell r="C1706">
            <v>15276</v>
          </cell>
          <cell r="D1706" t="str">
            <v>PPL Martins Creek LLC</v>
          </cell>
          <cell r="E1706">
            <v>3147</v>
          </cell>
          <cell r="F1706" t="str">
            <v>PPL Martins Creek LLC Lock Haven</v>
          </cell>
          <cell r="G1706">
            <v>22</v>
          </cell>
          <cell r="H1706" t="str">
            <v>CTG</v>
          </cell>
          <cell r="I1706">
            <v>18.5</v>
          </cell>
          <cell r="J1706">
            <v>14</v>
          </cell>
          <cell r="K1706">
            <v>18</v>
          </cell>
          <cell r="M1706" t="str">
            <v>GT</v>
          </cell>
          <cell r="N1706" t="str">
            <v>DFO</v>
          </cell>
          <cell r="P1706">
            <v>11</v>
          </cell>
          <cell r="Q1706">
            <v>1969</v>
          </cell>
          <cell r="R1706" t="str">
            <v>OP</v>
          </cell>
          <cell r="S1706">
            <v>0</v>
          </cell>
          <cell r="T1706" t="str">
            <v>Y</v>
          </cell>
        </row>
        <row r="1707">
          <cell r="A1707" t="str">
            <v>PA</v>
          </cell>
          <cell r="B1707" t="str">
            <v>Northampton</v>
          </cell>
          <cell r="C1707">
            <v>15276</v>
          </cell>
          <cell r="D1707" t="str">
            <v>PPL Martins Creek LLC</v>
          </cell>
          <cell r="E1707">
            <v>3148</v>
          </cell>
          <cell r="F1707" t="str">
            <v>PPL Martins Creek</v>
          </cell>
          <cell r="G1707">
            <v>22</v>
          </cell>
          <cell r="H1707" t="str">
            <v>CTG1</v>
          </cell>
          <cell r="I1707">
            <v>23.5</v>
          </cell>
          <cell r="J1707">
            <v>18</v>
          </cell>
          <cell r="K1707">
            <v>24</v>
          </cell>
          <cell r="M1707" t="str">
            <v>GT</v>
          </cell>
          <cell r="N1707" t="str">
            <v>DFO</v>
          </cell>
          <cell r="P1707">
            <v>6</v>
          </cell>
          <cell r="Q1707">
            <v>1971</v>
          </cell>
          <cell r="R1707" t="str">
            <v>OP</v>
          </cell>
          <cell r="S1707">
            <v>0</v>
          </cell>
          <cell r="T1707" t="str">
            <v>Y</v>
          </cell>
        </row>
        <row r="1708">
          <cell r="A1708" t="str">
            <v>PA</v>
          </cell>
          <cell r="B1708" t="str">
            <v>Northampton</v>
          </cell>
          <cell r="C1708">
            <v>15276</v>
          </cell>
          <cell r="D1708" t="str">
            <v>PPL Martins Creek LLC</v>
          </cell>
          <cell r="E1708">
            <v>3148</v>
          </cell>
          <cell r="F1708" t="str">
            <v>PPL Martins Creek</v>
          </cell>
          <cell r="G1708">
            <v>22</v>
          </cell>
          <cell r="H1708" t="str">
            <v>CTG2</v>
          </cell>
          <cell r="I1708">
            <v>23.5</v>
          </cell>
          <cell r="J1708">
            <v>18</v>
          </cell>
          <cell r="K1708">
            <v>24</v>
          </cell>
          <cell r="M1708" t="str">
            <v>GT</v>
          </cell>
          <cell r="N1708" t="str">
            <v>DFO</v>
          </cell>
          <cell r="P1708">
            <v>6</v>
          </cell>
          <cell r="Q1708">
            <v>1971</v>
          </cell>
          <cell r="R1708" t="str">
            <v>OP</v>
          </cell>
          <cell r="S1708">
            <v>0</v>
          </cell>
          <cell r="T1708" t="str">
            <v>Y</v>
          </cell>
        </row>
        <row r="1709">
          <cell r="A1709" t="str">
            <v>PA</v>
          </cell>
          <cell r="B1709" t="str">
            <v>Northampton</v>
          </cell>
          <cell r="C1709">
            <v>15276</v>
          </cell>
          <cell r="D1709" t="str">
            <v>PPL Martins Creek LLC</v>
          </cell>
          <cell r="E1709">
            <v>3148</v>
          </cell>
          <cell r="F1709" t="str">
            <v>PPL Martins Creek</v>
          </cell>
          <cell r="G1709">
            <v>22</v>
          </cell>
          <cell r="H1709" t="str">
            <v>CTG3</v>
          </cell>
          <cell r="I1709">
            <v>23.5</v>
          </cell>
          <cell r="J1709">
            <v>18</v>
          </cell>
          <cell r="K1709">
            <v>24</v>
          </cell>
          <cell r="M1709" t="str">
            <v>GT</v>
          </cell>
          <cell r="N1709" t="str">
            <v>DFO</v>
          </cell>
          <cell r="P1709">
            <v>6</v>
          </cell>
          <cell r="Q1709">
            <v>1971</v>
          </cell>
          <cell r="R1709" t="str">
            <v>OP</v>
          </cell>
          <cell r="S1709">
            <v>0</v>
          </cell>
          <cell r="T1709" t="str">
            <v>Y</v>
          </cell>
        </row>
        <row r="1710">
          <cell r="A1710" t="str">
            <v>PA</v>
          </cell>
          <cell r="B1710" t="str">
            <v>Northampton</v>
          </cell>
          <cell r="C1710">
            <v>15276</v>
          </cell>
          <cell r="D1710" t="str">
            <v>PPL Martins Creek LLC</v>
          </cell>
          <cell r="E1710">
            <v>3148</v>
          </cell>
          <cell r="F1710" t="str">
            <v>PPL Martins Creek</v>
          </cell>
          <cell r="G1710">
            <v>22</v>
          </cell>
          <cell r="H1710" t="str">
            <v>CTG4</v>
          </cell>
          <cell r="I1710">
            <v>23.5</v>
          </cell>
          <cell r="J1710">
            <v>18</v>
          </cell>
          <cell r="K1710">
            <v>24</v>
          </cell>
          <cell r="M1710" t="str">
            <v>GT</v>
          </cell>
          <cell r="N1710" t="str">
            <v>DFO</v>
          </cell>
          <cell r="P1710">
            <v>6</v>
          </cell>
          <cell r="Q1710">
            <v>1971</v>
          </cell>
          <cell r="R1710" t="str">
            <v>OP</v>
          </cell>
          <cell r="S1710">
            <v>0</v>
          </cell>
          <cell r="T1710" t="str">
            <v>Y</v>
          </cell>
        </row>
        <row r="1711">
          <cell r="A1711" t="str">
            <v>PA</v>
          </cell>
          <cell r="B1711" t="str">
            <v>Cumberland</v>
          </cell>
          <cell r="C1711">
            <v>15276</v>
          </cell>
          <cell r="D1711" t="str">
            <v>PPL Martins Creek LLC</v>
          </cell>
          <cell r="E1711">
            <v>3154</v>
          </cell>
          <cell r="F1711" t="str">
            <v>PPL Martins Creek LLC West Shore</v>
          </cell>
          <cell r="G1711">
            <v>22</v>
          </cell>
          <cell r="H1711" t="str">
            <v>CTG1</v>
          </cell>
          <cell r="I1711">
            <v>18.5</v>
          </cell>
          <cell r="J1711">
            <v>14</v>
          </cell>
          <cell r="K1711">
            <v>18</v>
          </cell>
          <cell r="M1711" t="str">
            <v>GT</v>
          </cell>
          <cell r="N1711" t="str">
            <v>DFO</v>
          </cell>
          <cell r="P1711">
            <v>8</v>
          </cell>
          <cell r="Q1711">
            <v>1969</v>
          </cell>
          <cell r="R1711" t="str">
            <v>OP</v>
          </cell>
          <cell r="S1711">
            <v>0</v>
          </cell>
          <cell r="T1711" t="str">
            <v>Y</v>
          </cell>
        </row>
        <row r="1712">
          <cell r="A1712" t="str">
            <v>PA</v>
          </cell>
          <cell r="B1712" t="str">
            <v>Cumberland</v>
          </cell>
          <cell r="C1712">
            <v>15276</v>
          </cell>
          <cell r="D1712" t="str">
            <v>PPL Martins Creek LLC</v>
          </cell>
          <cell r="E1712">
            <v>3154</v>
          </cell>
          <cell r="F1712" t="str">
            <v>PPL Martins Creek LLC West Shore</v>
          </cell>
          <cell r="G1712">
            <v>22</v>
          </cell>
          <cell r="H1712" t="str">
            <v>CTG2</v>
          </cell>
          <cell r="I1712">
            <v>18.5</v>
          </cell>
          <cell r="J1712">
            <v>14</v>
          </cell>
          <cell r="K1712">
            <v>18</v>
          </cell>
          <cell r="M1712" t="str">
            <v>GT</v>
          </cell>
          <cell r="N1712" t="str">
            <v>DFO</v>
          </cell>
          <cell r="P1712">
            <v>8</v>
          </cell>
          <cell r="Q1712">
            <v>1969</v>
          </cell>
          <cell r="R1712" t="str">
            <v>OP</v>
          </cell>
          <cell r="S1712">
            <v>0</v>
          </cell>
          <cell r="T1712" t="str">
            <v>Y</v>
          </cell>
        </row>
        <row r="1713">
          <cell r="A1713" t="str">
            <v>PA</v>
          </cell>
          <cell r="B1713" t="str">
            <v>Union</v>
          </cell>
          <cell r="C1713">
            <v>15276</v>
          </cell>
          <cell r="D1713" t="str">
            <v>PPL Martins Creek LLC</v>
          </cell>
          <cell r="E1713">
            <v>3155</v>
          </cell>
          <cell r="F1713" t="str">
            <v>PPL Martins Creek LLC Williamsport</v>
          </cell>
          <cell r="G1713">
            <v>22</v>
          </cell>
          <cell r="H1713" t="str">
            <v>CTG1</v>
          </cell>
          <cell r="I1713">
            <v>16</v>
          </cell>
          <cell r="J1713">
            <v>14</v>
          </cell>
          <cell r="K1713">
            <v>18</v>
          </cell>
          <cell r="M1713" t="str">
            <v>GT</v>
          </cell>
          <cell r="N1713" t="str">
            <v>DFO</v>
          </cell>
          <cell r="P1713">
            <v>8</v>
          </cell>
          <cell r="Q1713">
            <v>1967</v>
          </cell>
          <cell r="R1713" t="str">
            <v>OP</v>
          </cell>
          <cell r="S1713">
            <v>0</v>
          </cell>
          <cell r="T1713" t="str">
            <v>Y</v>
          </cell>
        </row>
        <row r="1714">
          <cell r="A1714" t="str">
            <v>PA</v>
          </cell>
          <cell r="B1714" t="str">
            <v>Union</v>
          </cell>
          <cell r="C1714">
            <v>15276</v>
          </cell>
          <cell r="D1714" t="str">
            <v>PPL Martins Creek LLC</v>
          </cell>
          <cell r="E1714">
            <v>3155</v>
          </cell>
          <cell r="F1714" t="str">
            <v>PPL Martins Creek LLC Williamsport</v>
          </cell>
          <cell r="G1714">
            <v>22</v>
          </cell>
          <cell r="H1714" t="str">
            <v>CTG2</v>
          </cell>
          <cell r="I1714">
            <v>16</v>
          </cell>
          <cell r="J1714">
            <v>14</v>
          </cell>
          <cell r="K1714">
            <v>18</v>
          </cell>
          <cell r="M1714" t="str">
            <v>GT</v>
          </cell>
          <cell r="N1714" t="str">
            <v>DFO</v>
          </cell>
          <cell r="P1714">
            <v>8</v>
          </cell>
          <cell r="Q1714">
            <v>1967</v>
          </cell>
          <cell r="R1714" t="str">
            <v>OP</v>
          </cell>
          <cell r="S1714">
            <v>0</v>
          </cell>
          <cell r="T1714" t="str">
            <v>Y</v>
          </cell>
        </row>
        <row r="1715">
          <cell r="A1715" t="str">
            <v>PA</v>
          </cell>
          <cell r="B1715" t="str">
            <v>Adams</v>
          </cell>
          <cell r="C1715">
            <v>17235</v>
          </cell>
          <cell r="D1715" t="str">
            <v>Reliant Energy Mid-Atlantic PH</v>
          </cell>
          <cell r="E1715">
            <v>3109</v>
          </cell>
          <cell r="F1715" t="str">
            <v>Hamilton</v>
          </cell>
          <cell r="G1715">
            <v>22</v>
          </cell>
          <cell r="H1715" t="str">
            <v>1</v>
          </cell>
          <cell r="I1715">
            <v>19.600000000000001</v>
          </cell>
          <cell r="J1715">
            <v>20</v>
          </cell>
          <cell r="K1715">
            <v>26</v>
          </cell>
          <cell r="M1715" t="str">
            <v>GT</v>
          </cell>
          <cell r="N1715" t="str">
            <v>DFO</v>
          </cell>
          <cell r="P1715">
            <v>6</v>
          </cell>
          <cell r="Q1715">
            <v>1971</v>
          </cell>
          <cell r="R1715" t="str">
            <v>SB</v>
          </cell>
          <cell r="T1715" t="str">
            <v>Y</v>
          </cell>
        </row>
        <row r="1716">
          <cell r="A1716" t="str">
            <v>PA</v>
          </cell>
          <cell r="B1716" t="str">
            <v>Cumberland</v>
          </cell>
          <cell r="C1716">
            <v>17235</v>
          </cell>
          <cell r="D1716" t="str">
            <v>Reliant Energy Mid-Atlantic PH</v>
          </cell>
          <cell r="E1716">
            <v>3111</v>
          </cell>
          <cell r="F1716" t="str">
            <v>Mountain</v>
          </cell>
          <cell r="G1716">
            <v>22</v>
          </cell>
          <cell r="H1716" t="str">
            <v>1</v>
          </cell>
          <cell r="I1716">
            <v>27</v>
          </cell>
          <cell r="J1716">
            <v>20</v>
          </cell>
          <cell r="K1716">
            <v>27</v>
          </cell>
          <cell r="M1716" t="str">
            <v>GT</v>
          </cell>
          <cell r="N1716" t="str">
            <v>DFO</v>
          </cell>
          <cell r="O1716" t="str">
            <v>NG</v>
          </cell>
          <cell r="P1716">
            <v>6</v>
          </cell>
          <cell r="Q1716">
            <v>1972</v>
          </cell>
          <cell r="R1716" t="str">
            <v>OP</v>
          </cell>
          <cell r="T1716" t="str">
            <v>Y</v>
          </cell>
        </row>
        <row r="1717">
          <cell r="A1717" t="str">
            <v>PA</v>
          </cell>
          <cell r="B1717" t="str">
            <v>Cumberland</v>
          </cell>
          <cell r="C1717">
            <v>17235</v>
          </cell>
          <cell r="D1717" t="str">
            <v>Reliant Energy Mid-Atlantic PH</v>
          </cell>
          <cell r="E1717">
            <v>3111</v>
          </cell>
          <cell r="F1717" t="str">
            <v>Mountain</v>
          </cell>
          <cell r="G1717">
            <v>22</v>
          </cell>
          <cell r="H1717" t="str">
            <v>2</v>
          </cell>
          <cell r="I1717">
            <v>27</v>
          </cell>
          <cell r="J1717">
            <v>20</v>
          </cell>
          <cell r="K1717">
            <v>27</v>
          </cell>
          <cell r="M1717" t="str">
            <v>GT</v>
          </cell>
          <cell r="N1717" t="str">
            <v>DFO</v>
          </cell>
          <cell r="O1717" t="str">
            <v>NG</v>
          </cell>
          <cell r="P1717">
            <v>6</v>
          </cell>
          <cell r="Q1717">
            <v>1972</v>
          </cell>
          <cell r="R1717" t="str">
            <v>OP</v>
          </cell>
          <cell r="T1717" t="str">
            <v>Y</v>
          </cell>
        </row>
        <row r="1718">
          <cell r="A1718" t="str">
            <v>PA</v>
          </cell>
          <cell r="B1718" t="str">
            <v>Adams</v>
          </cell>
          <cell r="C1718">
            <v>17235</v>
          </cell>
          <cell r="D1718" t="str">
            <v>Reliant Energy Mid-Atlantic PH</v>
          </cell>
          <cell r="E1718">
            <v>3112</v>
          </cell>
          <cell r="F1718" t="str">
            <v>Ortanna</v>
          </cell>
          <cell r="G1718">
            <v>22</v>
          </cell>
          <cell r="H1718" t="str">
            <v>1</v>
          </cell>
          <cell r="I1718">
            <v>27</v>
          </cell>
          <cell r="J1718">
            <v>20</v>
          </cell>
          <cell r="K1718">
            <v>26</v>
          </cell>
          <cell r="M1718" t="str">
            <v>GT</v>
          </cell>
          <cell r="N1718" t="str">
            <v>DFO</v>
          </cell>
          <cell r="P1718">
            <v>5</v>
          </cell>
          <cell r="Q1718">
            <v>1971</v>
          </cell>
          <cell r="R1718" t="str">
            <v>OP</v>
          </cell>
          <cell r="T1718" t="str">
            <v>Y</v>
          </cell>
        </row>
        <row r="1719">
          <cell r="A1719" t="str">
            <v>PA</v>
          </cell>
          <cell r="B1719" t="str">
            <v>Northampton</v>
          </cell>
          <cell r="C1719">
            <v>17235</v>
          </cell>
          <cell r="D1719" t="str">
            <v>Reliant Energy Mid-Atlantic PH</v>
          </cell>
          <cell r="E1719">
            <v>3113</v>
          </cell>
          <cell r="F1719" t="str">
            <v>Portland</v>
          </cell>
          <cell r="G1719">
            <v>22</v>
          </cell>
          <cell r="H1719" t="str">
            <v>5</v>
          </cell>
          <cell r="I1719">
            <v>156</v>
          </cell>
          <cell r="J1719">
            <v>134</v>
          </cell>
          <cell r="K1719">
            <v>153</v>
          </cell>
          <cell r="M1719" t="str">
            <v>GT</v>
          </cell>
          <cell r="N1719" t="str">
            <v>DFO</v>
          </cell>
          <cell r="O1719" t="str">
            <v>NG</v>
          </cell>
          <cell r="P1719">
            <v>4</v>
          </cell>
          <cell r="Q1719">
            <v>1997</v>
          </cell>
          <cell r="R1719" t="str">
            <v>OP</v>
          </cell>
          <cell r="T1719" t="str">
            <v>Y</v>
          </cell>
        </row>
        <row r="1720">
          <cell r="A1720" t="str">
            <v>PA</v>
          </cell>
          <cell r="B1720" t="str">
            <v>Monroe</v>
          </cell>
          <cell r="C1720">
            <v>17235</v>
          </cell>
          <cell r="D1720" t="str">
            <v>Reliant Energy Mid-Atlantic PH</v>
          </cell>
          <cell r="E1720">
            <v>3114</v>
          </cell>
          <cell r="F1720" t="str">
            <v>Shawnee</v>
          </cell>
          <cell r="G1720">
            <v>22</v>
          </cell>
          <cell r="H1720" t="str">
            <v>1</v>
          </cell>
          <cell r="I1720">
            <v>20</v>
          </cell>
          <cell r="J1720">
            <v>20</v>
          </cell>
          <cell r="K1720">
            <v>26</v>
          </cell>
          <cell r="M1720" t="str">
            <v>GT</v>
          </cell>
          <cell r="N1720" t="str">
            <v>DFO</v>
          </cell>
          <cell r="P1720">
            <v>6</v>
          </cell>
          <cell r="Q1720">
            <v>1972</v>
          </cell>
          <cell r="R1720" t="str">
            <v>SB</v>
          </cell>
          <cell r="T1720" t="str">
            <v>Y</v>
          </cell>
        </row>
        <row r="1721">
          <cell r="A1721" t="str">
            <v>PA</v>
          </cell>
          <cell r="B1721" t="str">
            <v>Berks</v>
          </cell>
          <cell r="C1721">
            <v>17235</v>
          </cell>
          <cell r="D1721" t="str">
            <v>Reliant Energy Mid-Atlantic PH</v>
          </cell>
          <cell r="E1721">
            <v>3115</v>
          </cell>
          <cell r="F1721" t="str">
            <v>Titus</v>
          </cell>
          <cell r="G1721">
            <v>22</v>
          </cell>
          <cell r="H1721" t="str">
            <v>4</v>
          </cell>
          <cell r="I1721">
            <v>18</v>
          </cell>
          <cell r="J1721">
            <v>15</v>
          </cell>
          <cell r="K1721">
            <v>19</v>
          </cell>
          <cell r="M1721" t="str">
            <v>GT</v>
          </cell>
          <cell r="N1721" t="str">
            <v>DFO</v>
          </cell>
          <cell r="O1721" t="str">
            <v>NG</v>
          </cell>
          <cell r="P1721">
            <v>12</v>
          </cell>
          <cell r="Q1721">
            <v>1967</v>
          </cell>
          <cell r="R1721" t="str">
            <v>SB</v>
          </cell>
          <cell r="T1721" t="str">
            <v>Y</v>
          </cell>
        </row>
        <row r="1722">
          <cell r="A1722" t="str">
            <v>PA</v>
          </cell>
          <cell r="B1722" t="str">
            <v>Berks</v>
          </cell>
          <cell r="C1722">
            <v>17235</v>
          </cell>
          <cell r="D1722" t="str">
            <v>Reliant Energy Mid-Atlantic PH</v>
          </cell>
          <cell r="E1722">
            <v>3115</v>
          </cell>
          <cell r="F1722" t="str">
            <v>Titus</v>
          </cell>
          <cell r="G1722">
            <v>22</v>
          </cell>
          <cell r="H1722" t="str">
            <v>5</v>
          </cell>
          <cell r="I1722">
            <v>18</v>
          </cell>
          <cell r="J1722">
            <v>16</v>
          </cell>
          <cell r="K1722">
            <v>20</v>
          </cell>
          <cell r="M1722" t="str">
            <v>GT</v>
          </cell>
          <cell r="N1722" t="str">
            <v>DFO</v>
          </cell>
          <cell r="O1722" t="str">
            <v>NG</v>
          </cell>
          <cell r="P1722">
            <v>8</v>
          </cell>
          <cell r="Q1722">
            <v>1970</v>
          </cell>
          <cell r="R1722" t="str">
            <v>SB</v>
          </cell>
          <cell r="T1722" t="str">
            <v>Y</v>
          </cell>
        </row>
        <row r="1723">
          <cell r="A1723" t="str">
            <v>PA</v>
          </cell>
          <cell r="B1723" t="str">
            <v>York</v>
          </cell>
          <cell r="C1723">
            <v>17235</v>
          </cell>
          <cell r="D1723" t="str">
            <v>Reliant Energy Mid-Atlantic PH</v>
          </cell>
          <cell r="E1723">
            <v>3116</v>
          </cell>
          <cell r="F1723" t="str">
            <v>Tolna</v>
          </cell>
          <cell r="G1723">
            <v>22</v>
          </cell>
          <cell r="H1723" t="str">
            <v>1</v>
          </cell>
          <cell r="I1723">
            <v>27</v>
          </cell>
          <cell r="J1723">
            <v>20</v>
          </cell>
          <cell r="K1723">
            <v>27</v>
          </cell>
          <cell r="M1723" t="str">
            <v>GT</v>
          </cell>
          <cell r="N1723" t="str">
            <v>DFO</v>
          </cell>
          <cell r="P1723">
            <v>6</v>
          </cell>
          <cell r="Q1723">
            <v>1972</v>
          </cell>
          <cell r="R1723" t="str">
            <v>OP</v>
          </cell>
          <cell r="T1723" t="str">
            <v>Y</v>
          </cell>
        </row>
        <row r="1724">
          <cell r="A1724" t="str">
            <v>PA</v>
          </cell>
          <cell r="B1724" t="str">
            <v>York</v>
          </cell>
          <cell r="C1724">
            <v>17235</v>
          </cell>
          <cell r="D1724" t="str">
            <v>Reliant Energy Mid-Atlantic PH</v>
          </cell>
          <cell r="E1724">
            <v>3116</v>
          </cell>
          <cell r="F1724" t="str">
            <v>Tolna</v>
          </cell>
          <cell r="G1724">
            <v>22</v>
          </cell>
          <cell r="H1724" t="str">
            <v>2</v>
          </cell>
          <cell r="I1724">
            <v>27</v>
          </cell>
          <cell r="J1724">
            <v>20</v>
          </cell>
          <cell r="K1724">
            <v>27</v>
          </cell>
          <cell r="M1724" t="str">
            <v>GT</v>
          </cell>
          <cell r="N1724" t="str">
            <v>DFO</v>
          </cell>
          <cell r="P1724">
            <v>6</v>
          </cell>
          <cell r="Q1724">
            <v>1972</v>
          </cell>
          <cell r="R1724" t="str">
            <v>OP</v>
          </cell>
          <cell r="T1724" t="str">
            <v>Y</v>
          </cell>
        </row>
        <row r="1725">
          <cell r="A1725" t="str">
            <v>PA</v>
          </cell>
          <cell r="B1725" t="str">
            <v>Warren</v>
          </cell>
          <cell r="C1725">
            <v>17235</v>
          </cell>
          <cell r="D1725" t="str">
            <v>Reliant Energy Mid-Atlantic PH</v>
          </cell>
          <cell r="E1725">
            <v>3132</v>
          </cell>
          <cell r="F1725" t="str">
            <v>Warren</v>
          </cell>
          <cell r="G1725">
            <v>22</v>
          </cell>
          <cell r="H1725" t="str">
            <v>3</v>
          </cell>
          <cell r="I1725">
            <v>53.1</v>
          </cell>
          <cell r="J1725">
            <v>57</v>
          </cell>
          <cell r="K1725">
            <v>79</v>
          </cell>
          <cell r="M1725" t="str">
            <v>GT</v>
          </cell>
          <cell r="N1725" t="str">
            <v>DFO</v>
          </cell>
          <cell r="O1725" t="str">
            <v>NG</v>
          </cell>
          <cell r="P1725">
            <v>9</v>
          </cell>
          <cell r="Q1725">
            <v>1972</v>
          </cell>
          <cell r="R1725" t="str">
            <v>OS</v>
          </cell>
          <cell r="T1725" t="str">
            <v>Y</v>
          </cell>
        </row>
        <row r="1726">
          <cell r="A1726" t="str">
            <v>PA</v>
          </cell>
          <cell r="B1726" t="str">
            <v>Snyder</v>
          </cell>
          <cell r="C1726">
            <v>22001</v>
          </cell>
          <cell r="D1726" t="str">
            <v>Sunbury Generation LLC</v>
          </cell>
          <cell r="E1726">
            <v>3152</v>
          </cell>
          <cell r="F1726" t="str">
            <v>WPS Energy Servs Sunbury Gen</v>
          </cell>
          <cell r="G1726">
            <v>22</v>
          </cell>
          <cell r="H1726" t="str">
            <v>CTG1</v>
          </cell>
          <cell r="I1726">
            <v>23.6</v>
          </cell>
          <cell r="J1726">
            <v>20.45</v>
          </cell>
          <cell r="K1726">
            <v>23.65</v>
          </cell>
          <cell r="M1726" t="str">
            <v>GT</v>
          </cell>
          <cell r="N1726" t="str">
            <v>DFO</v>
          </cell>
          <cell r="P1726">
            <v>11</v>
          </cell>
          <cell r="Q1726">
            <v>1971</v>
          </cell>
          <cell r="R1726" t="str">
            <v>SB</v>
          </cell>
          <cell r="T1726" t="str">
            <v>Y</v>
          </cell>
        </row>
        <row r="1727">
          <cell r="A1727" t="str">
            <v>PA</v>
          </cell>
          <cell r="B1727" t="str">
            <v>Snyder</v>
          </cell>
          <cell r="C1727">
            <v>22001</v>
          </cell>
          <cell r="D1727" t="str">
            <v>Sunbury Generation LLC</v>
          </cell>
          <cell r="E1727">
            <v>3152</v>
          </cell>
          <cell r="F1727" t="str">
            <v>WPS Energy Servs Sunbury Gen</v>
          </cell>
          <cell r="G1727">
            <v>22</v>
          </cell>
          <cell r="H1727" t="str">
            <v>CTG2</v>
          </cell>
          <cell r="I1727">
            <v>23.6</v>
          </cell>
          <cell r="J1727">
            <v>20.45</v>
          </cell>
          <cell r="K1727">
            <v>23.65</v>
          </cell>
          <cell r="M1727" t="str">
            <v>GT</v>
          </cell>
          <cell r="N1727" t="str">
            <v>DFO</v>
          </cell>
          <cell r="P1727">
            <v>11</v>
          </cell>
          <cell r="Q1727">
            <v>1971</v>
          </cell>
          <cell r="R1727" t="str">
            <v>SB</v>
          </cell>
          <cell r="T1727" t="str">
            <v>Y</v>
          </cell>
        </row>
        <row r="1728">
          <cell r="A1728" t="str">
            <v>RI</v>
          </cell>
          <cell r="B1728" t="str">
            <v>Providence</v>
          </cell>
          <cell r="C1728">
            <v>18000</v>
          </cell>
          <cell r="D1728" t="str">
            <v>State of Rhode Island</v>
          </cell>
          <cell r="E1728">
            <v>50621</v>
          </cell>
          <cell r="F1728" t="str">
            <v>Central Power Plant</v>
          </cell>
          <cell r="G1728">
            <v>622</v>
          </cell>
          <cell r="H1728" t="str">
            <v>GEN5</v>
          </cell>
          <cell r="I1728">
            <v>3</v>
          </cell>
          <cell r="J1728">
            <v>2.8</v>
          </cell>
          <cell r="K1728">
            <v>3.8</v>
          </cell>
          <cell r="M1728" t="str">
            <v>GT</v>
          </cell>
          <cell r="N1728" t="str">
            <v>DFO</v>
          </cell>
          <cell r="O1728" t="str">
            <v>NG</v>
          </cell>
          <cell r="P1728">
            <v>1</v>
          </cell>
          <cell r="Q1728">
            <v>2004</v>
          </cell>
          <cell r="R1728" t="str">
            <v>OP</v>
          </cell>
          <cell r="T1728" t="str">
            <v>Y</v>
          </cell>
        </row>
        <row r="1729">
          <cell r="A1729" t="str">
            <v>RI</v>
          </cell>
          <cell r="B1729" t="str">
            <v>Providence</v>
          </cell>
          <cell r="C1729">
            <v>18000</v>
          </cell>
          <cell r="D1729" t="str">
            <v>State of Rhode Island</v>
          </cell>
          <cell r="E1729">
            <v>50621</v>
          </cell>
          <cell r="F1729" t="str">
            <v>Central Power Plant</v>
          </cell>
          <cell r="G1729">
            <v>622</v>
          </cell>
          <cell r="H1729" t="str">
            <v>GEN6</v>
          </cell>
          <cell r="I1729">
            <v>3</v>
          </cell>
          <cell r="J1729">
            <v>2.8</v>
          </cell>
          <cell r="K1729">
            <v>3.8</v>
          </cell>
          <cell r="M1729" t="str">
            <v>GT</v>
          </cell>
          <cell r="N1729" t="str">
            <v>DFO</v>
          </cell>
          <cell r="O1729" t="str">
            <v>NG</v>
          </cell>
          <cell r="P1729">
            <v>1</v>
          </cell>
          <cell r="Q1729">
            <v>2004</v>
          </cell>
          <cell r="R1729" t="str">
            <v>OP</v>
          </cell>
          <cell r="T1729" t="str">
            <v>Y</v>
          </cell>
        </row>
        <row r="1730">
          <cell r="A1730" t="str">
            <v>SC</v>
          </cell>
          <cell r="B1730" t="str">
            <v>Darlington</v>
          </cell>
          <cell r="C1730">
            <v>3046</v>
          </cell>
          <cell r="D1730" t="str">
            <v>Progress Energy Carolinas Inc</v>
          </cell>
          <cell r="E1730">
            <v>3250</v>
          </cell>
          <cell r="F1730" t="str">
            <v>Darlington County</v>
          </cell>
          <cell r="G1730">
            <v>22</v>
          </cell>
          <cell r="H1730" t="str">
            <v>2</v>
          </cell>
          <cell r="I1730">
            <v>65.8</v>
          </cell>
          <cell r="J1730">
            <v>52</v>
          </cell>
          <cell r="K1730">
            <v>64</v>
          </cell>
          <cell r="M1730" t="str">
            <v>GT</v>
          </cell>
          <cell r="N1730" t="str">
            <v>DFO</v>
          </cell>
          <cell r="O1730" t="str">
            <v>WO</v>
          </cell>
          <cell r="P1730">
            <v>8</v>
          </cell>
          <cell r="Q1730">
            <v>1974</v>
          </cell>
          <cell r="R1730" t="str">
            <v>OP</v>
          </cell>
          <cell r="S1730">
            <v>0</v>
          </cell>
          <cell r="T1730" t="str">
            <v>N</v>
          </cell>
        </row>
        <row r="1731">
          <cell r="A1731" t="str">
            <v>SC</v>
          </cell>
          <cell r="B1731" t="str">
            <v>Darlington</v>
          </cell>
          <cell r="C1731">
            <v>3046</v>
          </cell>
          <cell r="D1731" t="str">
            <v>Progress Energy Carolinas Inc</v>
          </cell>
          <cell r="E1731">
            <v>3250</v>
          </cell>
          <cell r="F1731" t="str">
            <v>Darlington County</v>
          </cell>
          <cell r="G1731">
            <v>22</v>
          </cell>
          <cell r="H1731" t="str">
            <v>4</v>
          </cell>
          <cell r="I1731">
            <v>65.8</v>
          </cell>
          <cell r="J1731">
            <v>52</v>
          </cell>
          <cell r="K1731">
            <v>64</v>
          </cell>
          <cell r="M1731" t="str">
            <v>GT</v>
          </cell>
          <cell r="N1731" t="str">
            <v>DFO</v>
          </cell>
          <cell r="O1731" t="str">
            <v>WO</v>
          </cell>
          <cell r="P1731">
            <v>8</v>
          </cell>
          <cell r="Q1731">
            <v>1974</v>
          </cell>
          <cell r="R1731" t="str">
            <v>OP</v>
          </cell>
          <cell r="S1731">
            <v>0</v>
          </cell>
          <cell r="T1731" t="str">
            <v>N</v>
          </cell>
        </row>
        <row r="1732">
          <cell r="A1732" t="str">
            <v>SC</v>
          </cell>
          <cell r="B1732" t="str">
            <v>Darlington</v>
          </cell>
          <cell r="C1732">
            <v>3046</v>
          </cell>
          <cell r="D1732" t="str">
            <v>Progress Energy Carolinas Inc</v>
          </cell>
          <cell r="E1732">
            <v>3250</v>
          </cell>
          <cell r="F1732" t="str">
            <v>Darlington County</v>
          </cell>
          <cell r="G1732">
            <v>22</v>
          </cell>
          <cell r="H1732" t="str">
            <v>6</v>
          </cell>
          <cell r="I1732">
            <v>65.8</v>
          </cell>
          <cell r="J1732">
            <v>52</v>
          </cell>
          <cell r="K1732">
            <v>64</v>
          </cell>
          <cell r="M1732" t="str">
            <v>GT</v>
          </cell>
          <cell r="N1732" t="str">
            <v>DFO</v>
          </cell>
          <cell r="O1732" t="str">
            <v>WO</v>
          </cell>
          <cell r="P1732">
            <v>8</v>
          </cell>
          <cell r="Q1732">
            <v>1974</v>
          </cell>
          <cell r="R1732" t="str">
            <v>OP</v>
          </cell>
          <cell r="S1732">
            <v>0</v>
          </cell>
          <cell r="T1732" t="str">
            <v>N</v>
          </cell>
        </row>
        <row r="1733">
          <cell r="A1733" t="str">
            <v>SC</v>
          </cell>
          <cell r="B1733" t="str">
            <v>Darlington</v>
          </cell>
          <cell r="C1733">
            <v>3046</v>
          </cell>
          <cell r="D1733" t="str">
            <v>Progress Energy Carolinas Inc</v>
          </cell>
          <cell r="E1733">
            <v>3250</v>
          </cell>
          <cell r="F1733" t="str">
            <v>Darlington County</v>
          </cell>
          <cell r="G1733">
            <v>22</v>
          </cell>
          <cell r="H1733" t="str">
            <v>8</v>
          </cell>
          <cell r="I1733">
            <v>65.8</v>
          </cell>
          <cell r="J1733">
            <v>52</v>
          </cell>
          <cell r="K1733">
            <v>64</v>
          </cell>
          <cell r="M1733" t="str">
            <v>GT</v>
          </cell>
          <cell r="N1733" t="str">
            <v>DFO</v>
          </cell>
          <cell r="O1733" t="str">
            <v>WO</v>
          </cell>
          <cell r="P1733">
            <v>8</v>
          </cell>
          <cell r="Q1733">
            <v>1974</v>
          </cell>
          <cell r="R1733" t="str">
            <v>OP</v>
          </cell>
          <cell r="S1733">
            <v>0</v>
          </cell>
          <cell r="T1733" t="str">
            <v>N</v>
          </cell>
        </row>
        <row r="1734">
          <cell r="A1734" t="str">
            <v>SC</v>
          </cell>
          <cell r="B1734" t="str">
            <v>Darlington</v>
          </cell>
          <cell r="C1734">
            <v>3046</v>
          </cell>
          <cell r="D1734" t="str">
            <v>Progress Energy Carolinas Inc</v>
          </cell>
          <cell r="E1734">
            <v>3250</v>
          </cell>
          <cell r="F1734" t="str">
            <v>Darlington County</v>
          </cell>
          <cell r="G1734">
            <v>22</v>
          </cell>
          <cell r="H1734" t="str">
            <v>9</v>
          </cell>
          <cell r="I1734">
            <v>66.8</v>
          </cell>
          <cell r="J1734">
            <v>52</v>
          </cell>
          <cell r="K1734">
            <v>64</v>
          </cell>
          <cell r="M1734" t="str">
            <v>GT</v>
          </cell>
          <cell r="N1734" t="str">
            <v>DFO</v>
          </cell>
          <cell r="O1734" t="str">
            <v>WO</v>
          </cell>
          <cell r="P1734">
            <v>9</v>
          </cell>
          <cell r="Q1734">
            <v>1974</v>
          </cell>
          <cell r="R1734" t="str">
            <v>OP</v>
          </cell>
          <cell r="S1734">
            <v>0</v>
          </cell>
          <cell r="T1734" t="str">
            <v>N</v>
          </cell>
        </row>
        <row r="1735">
          <cell r="A1735" t="str">
            <v>SC</v>
          </cell>
          <cell r="B1735" t="str">
            <v>Darlington</v>
          </cell>
          <cell r="C1735">
            <v>3046</v>
          </cell>
          <cell r="D1735" t="str">
            <v>Progress Energy Carolinas Inc</v>
          </cell>
          <cell r="E1735">
            <v>3250</v>
          </cell>
          <cell r="F1735" t="str">
            <v>Darlington County</v>
          </cell>
          <cell r="G1735">
            <v>22</v>
          </cell>
          <cell r="H1735" t="str">
            <v>10</v>
          </cell>
          <cell r="I1735">
            <v>65.8</v>
          </cell>
          <cell r="J1735">
            <v>52</v>
          </cell>
          <cell r="K1735">
            <v>64</v>
          </cell>
          <cell r="M1735" t="str">
            <v>GT</v>
          </cell>
          <cell r="N1735" t="str">
            <v>DFO</v>
          </cell>
          <cell r="O1735" t="str">
            <v>WO</v>
          </cell>
          <cell r="P1735">
            <v>8</v>
          </cell>
          <cell r="Q1735">
            <v>1974</v>
          </cell>
          <cell r="R1735" t="str">
            <v>OP</v>
          </cell>
          <cell r="S1735">
            <v>0</v>
          </cell>
          <cell r="T1735" t="str">
            <v>N</v>
          </cell>
        </row>
        <row r="1736">
          <cell r="A1736" t="str">
            <v>SC</v>
          </cell>
          <cell r="B1736" t="str">
            <v>Darlington</v>
          </cell>
          <cell r="C1736">
            <v>3046</v>
          </cell>
          <cell r="D1736" t="str">
            <v>Progress Energy Carolinas Inc</v>
          </cell>
          <cell r="E1736">
            <v>3250</v>
          </cell>
          <cell r="F1736" t="str">
            <v>Darlington County</v>
          </cell>
          <cell r="G1736">
            <v>22</v>
          </cell>
          <cell r="H1736" t="str">
            <v>11</v>
          </cell>
          <cell r="I1736">
            <v>66.8</v>
          </cell>
          <cell r="J1736">
            <v>52</v>
          </cell>
          <cell r="K1736">
            <v>64</v>
          </cell>
          <cell r="M1736" t="str">
            <v>GT</v>
          </cell>
          <cell r="N1736" t="str">
            <v>DFO</v>
          </cell>
          <cell r="O1736" t="str">
            <v>WO</v>
          </cell>
          <cell r="P1736">
            <v>9</v>
          </cell>
          <cell r="Q1736">
            <v>1974</v>
          </cell>
          <cell r="R1736" t="str">
            <v>OP</v>
          </cell>
          <cell r="S1736">
            <v>0</v>
          </cell>
          <cell r="T1736" t="str">
            <v>N</v>
          </cell>
        </row>
        <row r="1737">
          <cell r="A1737" t="str">
            <v>SC</v>
          </cell>
          <cell r="B1737" t="str">
            <v>Jasper</v>
          </cell>
          <cell r="C1737">
            <v>17539</v>
          </cell>
          <cell r="D1737" t="str">
            <v>South Carolina Electric&amp;Gas Co</v>
          </cell>
          <cell r="E1737">
            <v>3286</v>
          </cell>
          <cell r="F1737" t="str">
            <v>Hardeeville</v>
          </cell>
          <cell r="G1737">
            <v>22</v>
          </cell>
          <cell r="H1737" t="str">
            <v>1</v>
          </cell>
          <cell r="I1737">
            <v>16.3</v>
          </cell>
          <cell r="J1737">
            <v>12</v>
          </cell>
          <cell r="K1737">
            <v>15</v>
          </cell>
          <cell r="M1737" t="str">
            <v>GT</v>
          </cell>
          <cell r="N1737" t="str">
            <v>DFO</v>
          </cell>
          <cell r="P1737">
            <v>4</v>
          </cell>
          <cell r="Q1737">
            <v>1968</v>
          </cell>
          <cell r="R1737" t="str">
            <v>OP</v>
          </cell>
          <cell r="S1737">
            <v>0</v>
          </cell>
          <cell r="T1737" t="str">
            <v>N</v>
          </cell>
        </row>
        <row r="1738">
          <cell r="A1738" t="str">
            <v>SC</v>
          </cell>
          <cell r="B1738" t="str">
            <v>Beaufort</v>
          </cell>
          <cell r="C1738">
            <v>17543</v>
          </cell>
          <cell r="D1738" t="str">
            <v>South Carolina Pub Serv Auth</v>
          </cell>
          <cell r="E1738">
            <v>3318</v>
          </cell>
          <cell r="F1738" t="str">
            <v>Hilton Head</v>
          </cell>
          <cell r="G1738">
            <v>22</v>
          </cell>
          <cell r="H1738" t="str">
            <v>1</v>
          </cell>
          <cell r="I1738">
            <v>26.6</v>
          </cell>
          <cell r="J1738">
            <v>20</v>
          </cell>
          <cell r="K1738">
            <v>25</v>
          </cell>
          <cell r="M1738" t="str">
            <v>GT</v>
          </cell>
          <cell r="N1738" t="str">
            <v>DFO</v>
          </cell>
          <cell r="P1738">
            <v>8</v>
          </cell>
          <cell r="Q1738">
            <v>1973</v>
          </cell>
          <cell r="R1738" t="str">
            <v>OP</v>
          </cell>
          <cell r="S1738">
            <v>0</v>
          </cell>
          <cell r="T1738" t="str">
            <v>N</v>
          </cell>
        </row>
        <row r="1739">
          <cell r="A1739" t="str">
            <v>SC</v>
          </cell>
          <cell r="B1739" t="str">
            <v>Beaufort</v>
          </cell>
          <cell r="C1739">
            <v>17543</v>
          </cell>
          <cell r="D1739" t="str">
            <v>South Carolina Pub Serv Auth</v>
          </cell>
          <cell r="E1739">
            <v>3318</v>
          </cell>
          <cell r="F1739" t="str">
            <v>Hilton Head</v>
          </cell>
          <cell r="G1739">
            <v>22</v>
          </cell>
          <cell r="H1739" t="str">
            <v>2</v>
          </cell>
          <cell r="I1739">
            <v>26.6</v>
          </cell>
          <cell r="J1739">
            <v>20</v>
          </cell>
          <cell r="K1739">
            <v>25</v>
          </cell>
          <cell r="M1739" t="str">
            <v>GT</v>
          </cell>
          <cell r="N1739" t="str">
            <v>DFO</v>
          </cell>
          <cell r="P1739">
            <v>8</v>
          </cell>
          <cell r="Q1739">
            <v>1974</v>
          </cell>
          <cell r="R1739" t="str">
            <v>OP</v>
          </cell>
          <cell r="S1739">
            <v>0</v>
          </cell>
          <cell r="T1739" t="str">
            <v>N</v>
          </cell>
        </row>
        <row r="1740">
          <cell r="A1740" t="str">
            <v>SC</v>
          </cell>
          <cell r="B1740" t="str">
            <v>Beaufort</v>
          </cell>
          <cell r="C1740">
            <v>17543</v>
          </cell>
          <cell r="D1740" t="str">
            <v>South Carolina Pub Serv Auth</v>
          </cell>
          <cell r="E1740">
            <v>3318</v>
          </cell>
          <cell r="F1740" t="str">
            <v>Hilton Head</v>
          </cell>
          <cell r="G1740">
            <v>22</v>
          </cell>
          <cell r="H1740" t="str">
            <v>3</v>
          </cell>
          <cell r="I1740">
            <v>64.7</v>
          </cell>
          <cell r="J1740">
            <v>57</v>
          </cell>
          <cell r="K1740">
            <v>70</v>
          </cell>
          <cell r="M1740" t="str">
            <v>GT</v>
          </cell>
          <cell r="N1740" t="str">
            <v>DFO</v>
          </cell>
          <cell r="P1740">
            <v>4</v>
          </cell>
          <cell r="Q1740">
            <v>1979</v>
          </cell>
          <cell r="R1740" t="str">
            <v>OP</v>
          </cell>
          <cell r="S1740">
            <v>0</v>
          </cell>
          <cell r="T1740" t="str">
            <v>N</v>
          </cell>
        </row>
        <row r="1741">
          <cell r="A1741" t="str">
            <v>SC</v>
          </cell>
          <cell r="B1741" t="str">
            <v>Horry</v>
          </cell>
          <cell r="C1741">
            <v>17543</v>
          </cell>
          <cell r="D1741" t="str">
            <v>South Carolina Pub Serv Auth</v>
          </cell>
          <cell r="E1741">
            <v>3320</v>
          </cell>
          <cell r="F1741" t="str">
            <v>Myrtle Beach</v>
          </cell>
          <cell r="G1741">
            <v>22</v>
          </cell>
          <cell r="H1741" t="str">
            <v>1</v>
          </cell>
          <cell r="I1741">
            <v>11.5</v>
          </cell>
          <cell r="J1741">
            <v>10</v>
          </cell>
          <cell r="K1741">
            <v>11</v>
          </cell>
          <cell r="M1741" t="str">
            <v>GT</v>
          </cell>
          <cell r="N1741" t="str">
            <v>DFO</v>
          </cell>
          <cell r="P1741">
            <v>8</v>
          </cell>
          <cell r="Q1741">
            <v>1972</v>
          </cell>
          <cell r="R1741" t="str">
            <v>OP</v>
          </cell>
          <cell r="S1741">
            <v>0</v>
          </cell>
          <cell r="T1741" t="str">
            <v>N</v>
          </cell>
        </row>
        <row r="1742">
          <cell r="A1742" t="str">
            <v>SC</v>
          </cell>
          <cell r="B1742" t="str">
            <v>Horry</v>
          </cell>
          <cell r="C1742">
            <v>17543</v>
          </cell>
          <cell r="D1742" t="str">
            <v>South Carolina Pub Serv Auth</v>
          </cell>
          <cell r="E1742">
            <v>3320</v>
          </cell>
          <cell r="F1742" t="str">
            <v>Myrtle Beach</v>
          </cell>
          <cell r="G1742">
            <v>22</v>
          </cell>
          <cell r="H1742" t="str">
            <v>2</v>
          </cell>
          <cell r="I1742">
            <v>11.5</v>
          </cell>
          <cell r="J1742">
            <v>10</v>
          </cell>
          <cell r="K1742">
            <v>11</v>
          </cell>
          <cell r="M1742" t="str">
            <v>GT</v>
          </cell>
          <cell r="N1742" t="str">
            <v>DFO</v>
          </cell>
          <cell r="P1742">
            <v>5</v>
          </cell>
          <cell r="Q1742">
            <v>1962</v>
          </cell>
          <cell r="R1742" t="str">
            <v>OP</v>
          </cell>
          <cell r="S1742">
            <v>0</v>
          </cell>
          <cell r="T1742" t="str">
            <v>N</v>
          </cell>
        </row>
        <row r="1743">
          <cell r="A1743" t="str">
            <v>SC</v>
          </cell>
          <cell r="B1743" t="str">
            <v>Horry</v>
          </cell>
          <cell r="C1743">
            <v>17543</v>
          </cell>
          <cell r="D1743" t="str">
            <v>South Carolina Pub Serv Auth</v>
          </cell>
          <cell r="E1743">
            <v>3320</v>
          </cell>
          <cell r="F1743" t="str">
            <v>Myrtle Beach</v>
          </cell>
          <cell r="G1743">
            <v>22</v>
          </cell>
          <cell r="H1743" t="str">
            <v>3</v>
          </cell>
          <cell r="I1743">
            <v>26.6</v>
          </cell>
          <cell r="J1743">
            <v>20</v>
          </cell>
          <cell r="K1743">
            <v>25</v>
          </cell>
          <cell r="M1743" t="str">
            <v>GT</v>
          </cell>
          <cell r="N1743" t="str">
            <v>DFO</v>
          </cell>
          <cell r="P1743">
            <v>5</v>
          </cell>
          <cell r="Q1743">
            <v>1962</v>
          </cell>
          <cell r="R1743" t="str">
            <v>OP</v>
          </cell>
          <cell r="S1743">
            <v>0</v>
          </cell>
          <cell r="T1743" t="str">
            <v>N</v>
          </cell>
        </row>
        <row r="1744">
          <cell r="A1744" t="str">
            <v>SC</v>
          </cell>
          <cell r="B1744" t="str">
            <v>Horry</v>
          </cell>
          <cell r="C1744">
            <v>17543</v>
          </cell>
          <cell r="D1744" t="str">
            <v>South Carolina Pub Serv Auth</v>
          </cell>
          <cell r="E1744">
            <v>3320</v>
          </cell>
          <cell r="F1744" t="str">
            <v>Myrtle Beach</v>
          </cell>
          <cell r="G1744">
            <v>22</v>
          </cell>
          <cell r="H1744" t="str">
            <v>4</v>
          </cell>
          <cell r="I1744">
            <v>26.6</v>
          </cell>
          <cell r="J1744">
            <v>20</v>
          </cell>
          <cell r="K1744">
            <v>25</v>
          </cell>
          <cell r="M1744" t="str">
            <v>GT</v>
          </cell>
          <cell r="N1744" t="str">
            <v>DFO</v>
          </cell>
          <cell r="P1744">
            <v>8</v>
          </cell>
          <cell r="Q1744">
            <v>1972</v>
          </cell>
          <cell r="R1744" t="str">
            <v>OP</v>
          </cell>
          <cell r="S1744">
            <v>0</v>
          </cell>
          <cell r="T1744" t="str">
            <v>N</v>
          </cell>
        </row>
        <row r="1745">
          <cell r="A1745" t="str">
            <v>SC</v>
          </cell>
          <cell r="B1745" t="str">
            <v>Horry</v>
          </cell>
          <cell r="C1745">
            <v>17543</v>
          </cell>
          <cell r="D1745" t="str">
            <v>South Carolina Pub Serv Auth</v>
          </cell>
          <cell r="E1745">
            <v>3320</v>
          </cell>
          <cell r="F1745" t="str">
            <v>Myrtle Beach</v>
          </cell>
          <cell r="G1745">
            <v>22</v>
          </cell>
          <cell r="H1745" t="str">
            <v>5</v>
          </cell>
          <cell r="I1745">
            <v>35.299999999999997</v>
          </cell>
          <cell r="J1745">
            <v>30</v>
          </cell>
          <cell r="K1745">
            <v>35</v>
          </cell>
          <cell r="M1745" t="str">
            <v>GT</v>
          </cell>
          <cell r="N1745" t="str">
            <v>DFO</v>
          </cell>
          <cell r="P1745">
            <v>6</v>
          </cell>
          <cell r="Q1745">
            <v>1976</v>
          </cell>
          <cell r="R1745" t="str">
            <v>OP</v>
          </cell>
          <cell r="S1745">
            <v>0</v>
          </cell>
          <cell r="T1745" t="str">
            <v>N</v>
          </cell>
        </row>
        <row r="1746">
          <cell r="A1746" t="str">
            <v>SD</v>
          </cell>
          <cell r="B1746" t="str">
            <v>Clay</v>
          </cell>
          <cell r="C1746">
            <v>1307</v>
          </cell>
          <cell r="D1746" t="str">
            <v>Basin Electric Power Coop</v>
          </cell>
          <cell r="E1746">
            <v>6092</v>
          </cell>
          <cell r="F1746" t="str">
            <v>Spirit Mound</v>
          </cell>
          <cell r="G1746">
            <v>22</v>
          </cell>
          <cell r="H1746" t="str">
            <v>1</v>
          </cell>
          <cell r="I1746">
            <v>67.5</v>
          </cell>
          <cell r="J1746">
            <v>44</v>
          </cell>
          <cell r="K1746">
            <v>60</v>
          </cell>
          <cell r="M1746" t="str">
            <v>GT</v>
          </cell>
          <cell r="N1746" t="str">
            <v>DFO</v>
          </cell>
          <cell r="P1746">
            <v>6</v>
          </cell>
          <cell r="Q1746">
            <v>1978</v>
          </cell>
          <cell r="R1746" t="str">
            <v>OP</v>
          </cell>
          <cell r="T1746" t="str">
            <v>N</v>
          </cell>
        </row>
        <row r="1747">
          <cell r="A1747" t="str">
            <v>SD</v>
          </cell>
          <cell r="B1747" t="str">
            <v>Clay</v>
          </cell>
          <cell r="C1747">
            <v>1307</v>
          </cell>
          <cell r="D1747" t="str">
            <v>Basin Electric Power Coop</v>
          </cell>
          <cell r="E1747">
            <v>6092</v>
          </cell>
          <cell r="F1747" t="str">
            <v>Spirit Mound</v>
          </cell>
          <cell r="G1747">
            <v>22</v>
          </cell>
          <cell r="H1747" t="str">
            <v>2</v>
          </cell>
          <cell r="I1747">
            <v>67.5</v>
          </cell>
          <cell r="J1747">
            <v>48</v>
          </cell>
          <cell r="K1747">
            <v>60</v>
          </cell>
          <cell r="M1747" t="str">
            <v>GT</v>
          </cell>
          <cell r="N1747" t="str">
            <v>DFO</v>
          </cell>
          <cell r="P1747">
            <v>6</v>
          </cell>
          <cell r="Q1747">
            <v>1978</v>
          </cell>
          <cell r="R1747" t="str">
            <v>OP</v>
          </cell>
          <cell r="T1747" t="str">
            <v>N</v>
          </cell>
        </row>
        <row r="1748">
          <cell r="A1748" t="str">
            <v>SD</v>
          </cell>
          <cell r="B1748" t="str">
            <v>Codington</v>
          </cell>
          <cell r="C1748">
            <v>12710</v>
          </cell>
          <cell r="D1748" t="str">
            <v>Missouri Basin Mun Pwr Agency</v>
          </cell>
          <cell r="E1748">
            <v>7247</v>
          </cell>
          <cell r="F1748" t="str">
            <v>Watertown Power Plant</v>
          </cell>
          <cell r="G1748">
            <v>22</v>
          </cell>
          <cell r="H1748" t="str">
            <v>1</v>
          </cell>
          <cell r="I1748">
            <v>67.5</v>
          </cell>
          <cell r="J1748">
            <v>51</v>
          </cell>
          <cell r="K1748">
            <v>60.97</v>
          </cell>
          <cell r="M1748" t="str">
            <v>GT</v>
          </cell>
          <cell r="N1748" t="str">
            <v>DFO</v>
          </cell>
          <cell r="P1748">
            <v>1</v>
          </cell>
          <cell r="Q1748">
            <v>1978</v>
          </cell>
          <cell r="R1748" t="str">
            <v>OP</v>
          </cell>
          <cell r="T1748" t="str">
            <v>N</v>
          </cell>
        </row>
        <row r="1749">
          <cell r="A1749" t="str">
            <v>SD</v>
          </cell>
          <cell r="B1749" t="str">
            <v>Brown</v>
          </cell>
          <cell r="C1749">
            <v>13809</v>
          </cell>
          <cell r="D1749" t="str">
            <v>Northwestern Energy</v>
          </cell>
          <cell r="E1749">
            <v>3338</v>
          </cell>
          <cell r="F1749" t="str">
            <v>Aberdeen CT</v>
          </cell>
          <cell r="G1749">
            <v>22</v>
          </cell>
          <cell r="H1749" t="str">
            <v>GT1</v>
          </cell>
          <cell r="I1749">
            <v>28.8</v>
          </cell>
          <cell r="J1749">
            <v>20.5</v>
          </cell>
          <cell r="K1749">
            <v>28</v>
          </cell>
          <cell r="M1749" t="str">
            <v>GT</v>
          </cell>
          <cell r="N1749" t="str">
            <v>DFO</v>
          </cell>
          <cell r="P1749">
            <v>5</v>
          </cell>
          <cell r="Q1749">
            <v>1978</v>
          </cell>
          <cell r="R1749" t="str">
            <v>OP</v>
          </cell>
          <cell r="T1749" t="str">
            <v>N</v>
          </cell>
        </row>
        <row r="1750">
          <cell r="A1750" t="str">
            <v>SD</v>
          </cell>
          <cell r="B1750" t="str">
            <v>Kingsbury</v>
          </cell>
          <cell r="C1750">
            <v>14232</v>
          </cell>
          <cell r="D1750" t="str">
            <v>Otter Tail Power Co</v>
          </cell>
          <cell r="E1750">
            <v>3352</v>
          </cell>
          <cell r="F1750" t="str">
            <v>Lake Preston</v>
          </cell>
          <cell r="G1750">
            <v>22</v>
          </cell>
          <cell r="H1750" t="str">
            <v>1A</v>
          </cell>
          <cell r="I1750">
            <v>24.1</v>
          </cell>
          <cell r="J1750">
            <v>21.91</v>
          </cell>
          <cell r="K1750">
            <v>26.88</v>
          </cell>
          <cell r="M1750" t="str">
            <v>GT</v>
          </cell>
          <cell r="N1750" t="str">
            <v>DFO</v>
          </cell>
          <cell r="P1750">
            <v>6</v>
          </cell>
          <cell r="Q1750">
            <v>1978</v>
          </cell>
          <cell r="R1750" t="str">
            <v>SB</v>
          </cell>
          <cell r="T1750" t="str">
            <v>N</v>
          </cell>
        </row>
        <row r="1751">
          <cell r="A1751" t="str">
            <v>VA</v>
          </cell>
          <cell r="B1751" t="str">
            <v>Accomack</v>
          </cell>
          <cell r="C1751">
            <v>4194</v>
          </cell>
          <cell r="D1751" t="str">
            <v>Commonwealth Chesapeake Co LLC</v>
          </cell>
          <cell r="E1751">
            <v>55381</v>
          </cell>
          <cell r="F1751" t="str">
            <v>Commonwealth Chesapeake</v>
          </cell>
          <cell r="G1751">
            <v>22</v>
          </cell>
          <cell r="H1751" t="str">
            <v>UNT1</v>
          </cell>
          <cell r="I1751">
            <v>57.5</v>
          </cell>
          <cell r="J1751">
            <v>44</v>
          </cell>
          <cell r="K1751">
            <v>44</v>
          </cell>
          <cell r="M1751" t="str">
            <v>GT</v>
          </cell>
          <cell r="N1751" t="str">
            <v>DFO</v>
          </cell>
          <cell r="P1751">
            <v>8</v>
          </cell>
          <cell r="Q1751">
            <v>2000</v>
          </cell>
          <cell r="R1751" t="str">
            <v>SB</v>
          </cell>
          <cell r="T1751" t="str">
            <v>Y</v>
          </cell>
        </row>
        <row r="1752">
          <cell r="A1752" t="str">
            <v>VA</v>
          </cell>
          <cell r="B1752" t="str">
            <v>Accomack</v>
          </cell>
          <cell r="C1752">
            <v>4194</v>
          </cell>
          <cell r="D1752" t="str">
            <v>Commonwealth Chesapeake Co LLC</v>
          </cell>
          <cell r="E1752">
            <v>55381</v>
          </cell>
          <cell r="F1752" t="str">
            <v>Commonwealth Chesapeake</v>
          </cell>
          <cell r="G1752">
            <v>22</v>
          </cell>
          <cell r="H1752" t="str">
            <v>UNT2</v>
          </cell>
          <cell r="I1752">
            <v>57.5</v>
          </cell>
          <cell r="J1752">
            <v>44</v>
          </cell>
          <cell r="K1752">
            <v>44</v>
          </cell>
          <cell r="M1752" t="str">
            <v>GT</v>
          </cell>
          <cell r="N1752" t="str">
            <v>DFO</v>
          </cell>
          <cell r="P1752">
            <v>9</v>
          </cell>
          <cell r="Q1752">
            <v>2000</v>
          </cell>
          <cell r="R1752" t="str">
            <v>SB</v>
          </cell>
          <cell r="T1752" t="str">
            <v>Y</v>
          </cell>
        </row>
        <row r="1753">
          <cell r="A1753" t="str">
            <v>VA</v>
          </cell>
          <cell r="B1753" t="str">
            <v>Accomack</v>
          </cell>
          <cell r="C1753">
            <v>4194</v>
          </cell>
          <cell r="D1753" t="str">
            <v>Commonwealth Chesapeake Co LLC</v>
          </cell>
          <cell r="E1753">
            <v>55381</v>
          </cell>
          <cell r="F1753" t="str">
            <v>Commonwealth Chesapeake</v>
          </cell>
          <cell r="G1753">
            <v>22</v>
          </cell>
          <cell r="H1753" t="str">
            <v>UNT3</v>
          </cell>
          <cell r="I1753">
            <v>57.5</v>
          </cell>
          <cell r="J1753">
            <v>45</v>
          </cell>
          <cell r="K1753">
            <v>45</v>
          </cell>
          <cell r="M1753" t="str">
            <v>GT</v>
          </cell>
          <cell r="N1753" t="str">
            <v>DFO</v>
          </cell>
          <cell r="P1753">
            <v>9</v>
          </cell>
          <cell r="Q1753">
            <v>2000</v>
          </cell>
          <cell r="R1753" t="str">
            <v>SB</v>
          </cell>
          <cell r="T1753" t="str">
            <v>Y</v>
          </cell>
        </row>
        <row r="1754">
          <cell r="A1754" t="str">
            <v>VA</v>
          </cell>
          <cell r="B1754" t="str">
            <v>Accomack</v>
          </cell>
          <cell r="C1754">
            <v>4194</v>
          </cell>
          <cell r="D1754" t="str">
            <v>Commonwealth Chesapeake Co LLC</v>
          </cell>
          <cell r="E1754">
            <v>55381</v>
          </cell>
          <cell r="F1754" t="str">
            <v>Commonwealth Chesapeake</v>
          </cell>
          <cell r="G1754">
            <v>22</v>
          </cell>
          <cell r="H1754" t="str">
            <v>UNT4</v>
          </cell>
          <cell r="I1754">
            <v>57.5</v>
          </cell>
          <cell r="J1754">
            <v>44</v>
          </cell>
          <cell r="K1754">
            <v>44</v>
          </cell>
          <cell r="M1754" t="str">
            <v>GT</v>
          </cell>
          <cell r="N1754" t="str">
            <v>DFO</v>
          </cell>
          <cell r="P1754">
            <v>6</v>
          </cell>
          <cell r="Q1754">
            <v>2001</v>
          </cell>
          <cell r="R1754" t="str">
            <v>SB</v>
          </cell>
          <cell r="T1754" t="str">
            <v>Y</v>
          </cell>
        </row>
        <row r="1755">
          <cell r="A1755" t="str">
            <v>VA</v>
          </cell>
          <cell r="B1755" t="str">
            <v>Accomack</v>
          </cell>
          <cell r="C1755">
            <v>4194</v>
          </cell>
          <cell r="D1755" t="str">
            <v>Commonwealth Chesapeake Co LLC</v>
          </cell>
          <cell r="E1755">
            <v>55381</v>
          </cell>
          <cell r="F1755" t="str">
            <v>Commonwealth Chesapeake</v>
          </cell>
          <cell r="G1755">
            <v>22</v>
          </cell>
          <cell r="H1755" t="str">
            <v>UNT5</v>
          </cell>
          <cell r="I1755">
            <v>57.5</v>
          </cell>
          <cell r="J1755">
            <v>46</v>
          </cell>
          <cell r="K1755">
            <v>46</v>
          </cell>
          <cell r="M1755" t="str">
            <v>GT</v>
          </cell>
          <cell r="N1755" t="str">
            <v>DFO</v>
          </cell>
          <cell r="P1755">
            <v>6</v>
          </cell>
          <cell r="Q1755">
            <v>2001</v>
          </cell>
          <cell r="R1755" t="str">
            <v>SB</v>
          </cell>
          <cell r="T1755" t="str">
            <v>Y</v>
          </cell>
        </row>
        <row r="1756">
          <cell r="A1756" t="str">
            <v>VA</v>
          </cell>
          <cell r="B1756" t="str">
            <v>Accomack</v>
          </cell>
          <cell r="C1756">
            <v>4194</v>
          </cell>
          <cell r="D1756" t="str">
            <v>Commonwealth Chesapeake Co LLC</v>
          </cell>
          <cell r="E1756">
            <v>55381</v>
          </cell>
          <cell r="F1756" t="str">
            <v>Commonwealth Chesapeake</v>
          </cell>
          <cell r="G1756">
            <v>22</v>
          </cell>
          <cell r="H1756" t="str">
            <v>UNT6</v>
          </cell>
          <cell r="I1756">
            <v>57.5</v>
          </cell>
          <cell r="J1756">
            <v>44</v>
          </cell>
          <cell r="K1756">
            <v>44</v>
          </cell>
          <cell r="M1756" t="str">
            <v>GT</v>
          </cell>
          <cell r="N1756" t="str">
            <v>DFO</v>
          </cell>
          <cell r="P1756">
            <v>6</v>
          </cell>
          <cell r="Q1756">
            <v>2001</v>
          </cell>
          <cell r="R1756" t="str">
            <v>SB</v>
          </cell>
          <cell r="T1756" t="str">
            <v>Y</v>
          </cell>
        </row>
        <row r="1757">
          <cell r="A1757" t="str">
            <v>VA</v>
          </cell>
          <cell r="B1757" t="str">
            <v>Accomack</v>
          </cell>
          <cell r="C1757">
            <v>4194</v>
          </cell>
          <cell r="D1757" t="str">
            <v>Commonwealth Chesapeake Co LLC</v>
          </cell>
          <cell r="E1757">
            <v>55381</v>
          </cell>
          <cell r="F1757" t="str">
            <v>Commonwealth Chesapeake</v>
          </cell>
          <cell r="G1757">
            <v>22</v>
          </cell>
          <cell r="H1757" t="str">
            <v>UNT7</v>
          </cell>
          <cell r="I1757">
            <v>57.5</v>
          </cell>
          <cell r="J1757">
            <v>45</v>
          </cell>
          <cell r="K1757">
            <v>45</v>
          </cell>
          <cell r="M1757" t="str">
            <v>GT</v>
          </cell>
          <cell r="N1757" t="str">
            <v>DFO</v>
          </cell>
          <cell r="P1757">
            <v>8</v>
          </cell>
          <cell r="Q1757">
            <v>2001</v>
          </cell>
          <cell r="R1757" t="str">
            <v>SB</v>
          </cell>
          <cell r="T1757" t="str">
            <v>Y</v>
          </cell>
        </row>
        <row r="1758">
          <cell r="A1758" t="str">
            <v>VA</v>
          </cell>
          <cell r="B1758" t="str">
            <v>Accomack</v>
          </cell>
          <cell r="C1758">
            <v>4252</v>
          </cell>
          <cell r="D1758" t="str">
            <v>Conectiv Delmarva Gen Inc</v>
          </cell>
          <cell r="E1758">
            <v>3785</v>
          </cell>
          <cell r="F1758" t="str">
            <v>Tasley</v>
          </cell>
          <cell r="G1758">
            <v>22</v>
          </cell>
          <cell r="H1758" t="str">
            <v>TAS</v>
          </cell>
          <cell r="I1758">
            <v>27</v>
          </cell>
          <cell r="J1758">
            <v>26</v>
          </cell>
          <cell r="K1758">
            <v>33</v>
          </cell>
          <cell r="M1758" t="str">
            <v>GT</v>
          </cell>
          <cell r="N1758" t="str">
            <v>DFO</v>
          </cell>
          <cell r="P1758">
            <v>6</v>
          </cell>
          <cell r="Q1758">
            <v>1972</v>
          </cell>
          <cell r="R1758" t="str">
            <v>SB</v>
          </cell>
          <cell r="T1758" t="str">
            <v>Y</v>
          </cell>
        </row>
        <row r="1759">
          <cell r="A1759" t="str">
            <v>VA</v>
          </cell>
          <cell r="B1759" t="str">
            <v>Culpeper</v>
          </cell>
          <cell r="C1759">
            <v>4619</v>
          </cell>
          <cell r="D1759" t="str">
            <v>Culpeper Town of</v>
          </cell>
          <cell r="E1759">
            <v>3823</v>
          </cell>
          <cell r="F1759" t="str">
            <v>West Spring Street</v>
          </cell>
          <cell r="G1759">
            <v>22</v>
          </cell>
          <cell r="H1759" t="str">
            <v>1T</v>
          </cell>
          <cell r="I1759">
            <v>0.8</v>
          </cell>
          <cell r="J1759">
            <v>0.4</v>
          </cell>
          <cell r="K1759">
            <v>0.5</v>
          </cell>
          <cell r="M1759" t="str">
            <v>GT</v>
          </cell>
          <cell r="N1759" t="str">
            <v>DFO</v>
          </cell>
          <cell r="P1759">
            <v>4</v>
          </cell>
          <cell r="Q1759">
            <v>1974</v>
          </cell>
          <cell r="R1759" t="str">
            <v>BU</v>
          </cell>
          <cell r="T1759" t="str">
            <v>N</v>
          </cell>
        </row>
        <row r="1760">
          <cell r="A1760" t="str">
            <v>VA</v>
          </cell>
          <cell r="B1760" t="str">
            <v>Culpeper</v>
          </cell>
          <cell r="C1760">
            <v>4619</v>
          </cell>
          <cell r="D1760" t="str">
            <v>Culpeper Town of</v>
          </cell>
          <cell r="E1760">
            <v>3823</v>
          </cell>
          <cell r="F1760" t="str">
            <v>West Spring Street</v>
          </cell>
          <cell r="G1760">
            <v>22</v>
          </cell>
          <cell r="H1760" t="str">
            <v>2T</v>
          </cell>
          <cell r="I1760">
            <v>0.8</v>
          </cell>
          <cell r="J1760">
            <v>0.4</v>
          </cell>
          <cell r="K1760">
            <v>0.5</v>
          </cell>
          <cell r="M1760" t="str">
            <v>GT</v>
          </cell>
          <cell r="N1760" t="str">
            <v>DFO</v>
          </cell>
          <cell r="P1760">
            <v>4</v>
          </cell>
          <cell r="Q1760">
            <v>1974</v>
          </cell>
          <cell r="R1760" t="str">
            <v>BU</v>
          </cell>
          <cell r="T1760" t="str">
            <v>N</v>
          </cell>
        </row>
        <row r="1761">
          <cell r="A1761" t="str">
            <v>VA</v>
          </cell>
          <cell r="B1761" t="str">
            <v>Rockingham</v>
          </cell>
          <cell r="C1761">
            <v>8198</v>
          </cell>
          <cell r="D1761" t="str">
            <v>Harrisonburg Electric Commission</v>
          </cell>
          <cell r="E1761">
            <v>56004</v>
          </cell>
          <cell r="F1761" t="str">
            <v>Mount Clinton</v>
          </cell>
          <cell r="G1761">
            <v>22</v>
          </cell>
          <cell r="H1761" t="str">
            <v>MC-1</v>
          </cell>
          <cell r="I1761">
            <v>14</v>
          </cell>
          <cell r="J1761">
            <v>9</v>
          </cell>
          <cell r="K1761">
            <v>12</v>
          </cell>
          <cell r="M1761" t="str">
            <v>GT</v>
          </cell>
          <cell r="N1761" t="str">
            <v>DFO</v>
          </cell>
          <cell r="P1761">
            <v>5</v>
          </cell>
          <cell r="Q1761">
            <v>1999</v>
          </cell>
          <cell r="R1761" t="str">
            <v>OP</v>
          </cell>
          <cell r="T1761" t="str">
            <v>N</v>
          </cell>
        </row>
        <row r="1762">
          <cell r="A1762" t="str">
            <v>VA</v>
          </cell>
          <cell r="B1762" t="str">
            <v>Rockingham</v>
          </cell>
          <cell r="C1762">
            <v>8198</v>
          </cell>
          <cell r="D1762" t="str">
            <v>Harrisonburg Electric Commission</v>
          </cell>
          <cell r="E1762">
            <v>56005</v>
          </cell>
          <cell r="F1762" t="str">
            <v>Pleasant Valley</v>
          </cell>
          <cell r="G1762">
            <v>22</v>
          </cell>
          <cell r="H1762" t="str">
            <v>PV-1</v>
          </cell>
          <cell r="I1762">
            <v>16.5</v>
          </cell>
          <cell r="J1762">
            <v>9</v>
          </cell>
          <cell r="K1762">
            <v>13</v>
          </cell>
          <cell r="M1762" t="str">
            <v>GT</v>
          </cell>
          <cell r="N1762" t="str">
            <v>DFO</v>
          </cell>
          <cell r="P1762">
            <v>4</v>
          </cell>
          <cell r="Q1762">
            <v>1997</v>
          </cell>
          <cell r="R1762" t="str">
            <v>OP</v>
          </cell>
          <cell r="T1762" t="str">
            <v>N</v>
          </cell>
        </row>
        <row r="1763">
          <cell r="A1763" t="str">
            <v>VA</v>
          </cell>
          <cell r="B1763" t="str">
            <v>Prince William</v>
          </cell>
          <cell r="C1763">
            <v>11560</v>
          </cell>
          <cell r="D1763" t="str">
            <v>Manassas City of</v>
          </cell>
          <cell r="E1763">
            <v>7797</v>
          </cell>
          <cell r="F1763" t="str">
            <v>Dominion/Lo Mar</v>
          </cell>
          <cell r="G1763">
            <v>22</v>
          </cell>
          <cell r="H1763" t="str">
            <v>DOM1</v>
          </cell>
          <cell r="I1763">
            <v>12</v>
          </cell>
          <cell r="J1763">
            <v>11.1</v>
          </cell>
          <cell r="K1763">
            <v>11.1</v>
          </cell>
          <cell r="M1763" t="str">
            <v>GT</v>
          </cell>
          <cell r="N1763" t="str">
            <v>DFO</v>
          </cell>
          <cell r="P1763">
            <v>8</v>
          </cell>
          <cell r="Q1763">
            <v>1997</v>
          </cell>
          <cell r="R1763" t="str">
            <v>OP</v>
          </cell>
          <cell r="T1763" t="str">
            <v>N</v>
          </cell>
        </row>
        <row r="1764">
          <cell r="A1764" t="str">
            <v>VA</v>
          </cell>
          <cell r="B1764" t="str">
            <v>Alleghany</v>
          </cell>
          <cell r="C1764">
            <v>19876</v>
          </cell>
          <cell r="D1764" t="str">
            <v>Dominion Virginia Power</v>
          </cell>
          <cell r="E1764">
            <v>3799</v>
          </cell>
          <cell r="F1764" t="str">
            <v>Low Moor</v>
          </cell>
          <cell r="G1764">
            <v>22</v>
          </cell>
          <cell r="H1764" t="str">
            <v>GT1</v>
          </cell>
          <cell r="I1764">
            <v>20.7</v>
          </cell>
          <cell r="J1764">
            <v>12</v>
          </cell>
          <cell r="K1764">
            <v>18</v>
          </cell>
          <cell r="M1764" t="str">
            <v>GT</v>
          </cell>
          <cell r="N1764" t="str">
            <v>DFO</v>
          </cell>
          <cell r="P1764">
            <v>7</v>
          </cell>
          <cell r="Q1764">
            <v>1971</v>
          </cell>
          <cell r="R1764" t="str">
            <v>OP</v>
          </cell>
          <cell r="S1764">
            <v>0</v>
          </cell>
          <cell r="T1764" t="str">
            <v>N</v>
          </cell>
        </row>
        <row r="1765">
          <cell r="A1765" t="str">
            <v>VA</v>
          </cell>
          <cell r="B1765" t="str">
            <v>Alleghany</v>
          </cell>
          <cell r="C1765">
            <v>19876</v>
          </cell>
          <cell r="D1765" t="str">
            <v>Dominion Virginia Power</v>
          </cell>
          <cell r="E1765">
            <v>3799</v>
          </cell>
          <cell r="F1765" t="str">
            <v>Low Moor</v>
          </cell>
          <cell r="G1765">
            <v>22</v>
          </cell>
          <cell r="H1765" t="str">
            <v>GT2</v>
          </cell>
          <cell r="I1765">
            <v>20.7</v>
          </cell>
          <cell r="J1765">
            <v>12</v>
          </cell>
          <cell r="K1765">
            <v>18</v>
          </cell>
          <cell r="M1765" t="str">
            <v>GT</v>
          </cell>
          <cell r="N1765" t="str">
            <v>DFO</v>
          </cell>
          <cell r="P1765">
            <v>7</v>
          </cell>
          <cell r="Q1765">
            <v>1971</v>
          </cell>
          <cell r="R1765" t="str">
            <v>OP</v>
          </cell>
          <cell r="S1765">
            <v>0</v>
          </cell>
          <cell r="T1765" t="str">
            <v>N</v>
          </cell>
        </row>
        <row r="1766">
          <cell r="A1766" t="str">
            <v>VA</v>
          </cell>
          <cell r="B1766" t="str">
            <v>Alleghany</v>
          </cell>
          <cell r="C1766">
            <v>19876</v>
          </cell>
          <cell r="D1766" t="str">
            <v>Dominion Virginia Power</v>
          </cell>
          <cell r="E1766">
            <v>3799</v>
          </cell>
          <cell r="F1766" t="str">
            <v>Low Moor</v>
          </cell>
          <cell r="G1766">
            <v>22</v>
          </cell>
          <cell r="H1766" t="str">
            <v>GT3</v>
          </cell>
          <cell r="I1766">
            <v>20.7</v>
          </cell>
          <cell r="J1766">
            <v>12</v>
          </cell>
          <cell r="K1766">
            <v>18</v>
          </cell>
          <cell r="M1766" t="str">
            <v>GT</v>
          </cell>
          <cell r="N1766" t="str">
            <v>DFO</v>
          </cell>
          <cell r="P1766">
            <v>8</v>
          </cell>
          <cell r="Q1766">
            <v>1971</v>
          </cell>
          <cell r="R1766" t="str">
            <v>OP</v>
          </cell>
          <cell r="S1766">
            <v>0</v>
          </cell>
          <cell r="T1766" t="str">
            <v>N</v>
          </cell>
        </row>
        <row r="1767">
          <cell r="A1767" t="str">
            <v>VA</v>
          </cell>
          <cell r="B1767" t="str">
            <v>Alleghany</v>
          </cell>
          <cell r="C1767">
            <v>19876</v>
          </cell>
          <cell r="D1767" t="str">
            <v>Dominion Virginia Power</v>
          </cell>
          <cell r="E1767">
            <v>3799</v>
          </cell>
          <cell r="F1767" t="str">
            <v>Low Moor</v>
          </cell>
          <cell r="G1767">
            <v>22</v>
          </cell>
          <cell r="H1767" t="str">
            <v>GT4</v>
          </cell>
          <cell r="I1767">
            <v>20.7</v>
          </cell>
          <cell r="J1767">
            <v>12</v>
          </cell>
          <cell r="K1767">
            <v>18</v>
          </cell>
          <cell r="M1767" t="str">
            <v>GT</v>
          </cell>
          <cell r="N1767" t="str">
            <v>DFO</v>
          </cell>
          <cell r="P1767">
            <v>8</v>
          </cell>
          <cell r="Q1767">
            <v>1971</v>
          </cell>
          <cell r="R1767" t="str">
            <v>OP</v>
          </cell>
          <cell r="S1767">
            <v>0</v>
          </cell>
          <cell r="T1767" t="str">
            <v>N</v>
          </cell>
        </row>
        <row r="1768">
          <cell r="A1768" t="str">
            <v>VA</v>
          </cell>
          <cell r="B1768" t="str">
            <v>Richmond</v>
          </cell>
          <cell r="C1768">
            <v>19876</v>
          </cell>
          <cell r="D1768" t="str">
            <v>Dominion Virginia Power</v>
          </cell>
          <cell r="E1768">
            <v>3800</v>
          </cell>
          <cell r="F1768" t="str">
            <v>Northern Neck</v>
          </cell>
          <cell r="G1768">
            <v>22</v>
          </cell>
          <cell r="H1768" t="str">
            <v>GT1</v>
          </cell>
          <cell r="I1768">
            <v>20.7</v>
          </cell>
          <cell r="J1768">
            <v>11</v>
          </cell>
          <cell r="K1768">
            <v>19</v>
          </cell>
          <cell r="M1768" t="str">
            <v>GT</v>
          </cell>
          <cell r="N1768" t="str">
            <v>DFO</v>
          </cell>
          <cell r="P1768">
            <v>7</v>
          </cell>
          <cell r="Q1768">
            <v>1971</v>
          </cell>
          <cell r="R1768" t="str">
            <v>OP</v>
          </cell>
          <cell r="S1768">
            <v>0</v>
          </cell>
          <cell r="T1768" t="str">
            <v>N</v>
          </cell>
        </row>
        <row r="1769">
          <cell r="A1769" t="str">
            <v>VA</v>
          </cell>
          <cell r="B1769" t="str">
            <v>Richmond</v>
          </cell>
          <cell r="C1769">
            <v>19876</v>
          </cell>
          <cell r="D1769" t="str">
            <v>Dominion Virginia Power</v>
          </cell>
          <cell r="E1769">
            <v>3800</v>
          </cell>
          <cell r="F1769" t="str">
            <v>Northern Neck</v>
          </cell>
          <cell r="G1769">
            <v>22</v>
          </cell>
          <cell r="H1769" t="str">
            <v>GT2</v>
          </cell>
          <cell r="I1769">
            <v>20.7</v>
          </cell>
          <cell r="J1769">
            <v>11</v>
          </cell>
          <cell r="K1769">
            <v>19</v>
          </cell>
          <cell r="M1769" t="str">
            <v>GT</v>
          </cell>
          <cell r="N1769" t="str">
            <v>DFO</v>
          </cell>
          <cell r="P1769">
            <v>8</v>
          </cell>
          <cell r="Q1769">
            <v>1971</v>
          </cell>
          <cell r="R1769" t="str">
            <v>OP</v>
          </cell>
          <cell r="S1769">
            <v>0</v>
          </cell>
          <cell r="T1769" t="str">
            <v>N</v>
          </cell>
        </row>
        <row r="1770">
          <cell r="A1770" t="str">
            <v>VA</v>
          </cell>
          <cell r="B1770" t="str">
            <v>Richmond</v>
          </cell>
          <cell r="C1770">
            <v>19876</v>
          </cell>
          <cell r="D1770" t="str">
            <v>Dominion Virginia Power</v>
          </cell>
          <cell r="E1770">
            <v>3800</v>
          </cell>
          <cell r="F1770" t="str">
            <v>Northern Neck</v>
          </cell>
          <cell r="G1770">
            <v>22</v>
          </cell>
          <cell r="H1770" t="str">
            <v>GT3</v>
          </cell>
          <cell r="I1770">
            <v>20.7</v>
          </cell>
          <cell r="J1770">
            <v>11</v>
          </cell>
          <cell r="K1770">
            <v>19</v>
          </cell>
          <cell r="M1770" t="str">
            <v>GT</v>
          </cell>
          <cell r="N1770" t="str">
            <v>DFO</v>
          </cell>
          <cell r="P1770">
            <v>7</v>
          </cell>
          <cell r="Q1770">
            <v>1971</v>
          </cell>
          <cell r="R1770" t="str">
            <v>OP</v>
          </cell>
          <cell r="S1770">
            <v>0</v>
          </cell>
          <cell r="T1770" t="str">
            <v>N</v>
          </cell>
        </row>
        <row r="1771">
          <cell r="A1771" t="str">
            <v>VA</v>
          </cell>
          <cell r="B1771" t="str">
            <v>Richmond</v>
          </cell>
          <cell r="C1771">
            <v>19876</v>
          </cell>
          <cell r="D1771" t="str">
            <v>Dominion Virginia Power</v>
          </cell>
          <cell r="E1771">
            <v>3800</v>
          </cell>
          <cell r="F1771" t="str">
            <v>Northern Neck</v>
          </cell>
          <cell r="G1771">
            <v>22</v>
          </cell>
          <cell r="H1771" t="str">
            <v>GT4</v>
          </cell>
          <cell r="I1771">
            <v>20.7</v>
          </cell>
          <cell r="J1771">
            <v>11</v>
          </cell>
          <cell r="K1771">
            <v>19</v>
          </cell>
          <cell r="M1771" t="str">
            <v>GT</v>
          </cell>
          <cell r="N1771" t="str">
            <v>DFO</v>
          </cell>
          <cell r="P1771">
            <v>8</v>
          </cell>
          <cell r="Q1771">
            <v>1971</v>
          </cell>
          <cell r="R1771" t="str">
            <v>OP</v>
          </cell>
          <cell r="S1771">
            <v>0</v>
          </cell>
          <cell r="T1771" t="str">
            <v>N</v>
          </cell>
        </row>
        <row r="1772">
          <cell r="A1772" t="str">
            <v>VA</v>
          </cell>
          <cell r="B1772" t="str">
            <v>Chesapeake</v>
          </cell>
          <cell r="C1772">
            <v>19876</v>
          </cell>
          <cell r="D1772" t="str">
            <v>Dominion Virginia Power</v>
          </cell>
          <cell r="E1772">
            <v>3803</v>
          </cell>
          <cell r="F1772" t="str">
            <v>Chesapeake</v>
          </cell>
          <cell r="G1772">
            <v>22</v>
          </cell>
          <cell r="H1772" t="str">
            <v>6</v>
          </cell>
          <cell r="I1772">
            <v>16.3</v>
          </cell>
          <cell r="J1772">
            <v>12</v>
          </cell>
          <cell r="K1772">
            <v>18</v>
          </cell>
          <cell r="M1772" t="str">
            <v>GT</v>
          </cell>
          <cell r="N1772" t="str">
            <v>DFO</v>
          </cell>
          <cell r="P1772">
            <v>7</v>
          </cell>
          <cell r="Q1772">
            <v>1969</v>
          </cell>
          <cell r="R1772" t="str">
            <v>OP</v>
          </cell>
          <cell r="S1772">
            <v>0</v>
          </cell>
          <cell r="T1772" t="str">
            <v>N</v>
          </cell>
        </row>
        <row r="1773">
          <cell r="A1773" t="str">
            <v>VA</v>
          </cell>
          <cell r="B1773" t="str">
            <v>Chesapeake</v>
          </cell>
          <cell r="C1773">
            <v>19876</v>
          </cell>
          <cell r="D1773" t="str">
            <v>Dominion Virginia Power</v>
          </cell>
          <cell r="E1773">
            <v>3803</v>
          </cell>
          <cell r="F1773" t="str">
            <v>Chesapeake</v>
          </cell>
          <cell r="G1773">
            <v>22</v>
          </cell>
          <cell r="H1773" t="str">
            <v>7</v>
          </cell>
          <cell r="I1773">
            <v>23.8</v>
          </cell>
          <cell r="J1773">
            <v>16</v>
          </cell>
          <cell r="K1773">
            <v>29</v>
          </cell>
          <cell r="M1773" t="str">
            <v>GT</v>
          </cell>
          <cell r="N1773" t="str">
            <v>DFO</v>
          </cell>
          <cell r="P1773">
            <v>12</v>
          </cell>
          <cell r="Q1773">
            <v>1969</v>
          </cell>
          <cell r="R1773" t="str">
            <v>OP</v>
          </cell>
          <cell r="S1773">
            <v>0</v>
          </cell>
          <cell r="T1773" t="str">
            <v>N</v>
          </cell>
        </row>
        <row r="1774">
          <cell r="A1774" t="str">
            <v>VA</v>
          </cell>
          <cell r="B1774" t="str">
            <v>Chesapeake</v>
          </cell>
          <cell r="C1774">
            <v>19876</v>
          </cell>
          <cell r="D1774" t="str">
            <v>Dominion Virginia Power</v>
          </cell>
          <cell r="E1774">
            <v>3803</v>
          </cell>
          <cell r="F1774" t="str">
            <v>Chesapeake</v>
          </cell>
          <cell r="G1774">
            <v>22</v>
          </cell>
          <cell r="H1774" t="str">
            <v>8</v>
          </cell>
          <cell r="I1774">
            <v>23.8</v>
          </cell>
          <cell r="J1774">
            <v>16</v>
          </cell>
          <cell r="K1774">
            <v>29</v>
          </cell>
          <cell r="M1774" t="str">
            <v>GT</v>
          </cell>
          <cell r="N1774" t="str">
            <v>DFO</v>
          </cell>
          <cell r="P1774">
            <v>12</v>
          </cell>
          <cell r="Q1774">
            <v>1969</v>
          </cell>
          <cell r="R1774" t="str">
            <v>OP</v>
          </cell>
          <cell r="S1774">
            <v>0</v>
          </cell>
          <cell r="T1774" t="str">
            <v>N</v>
          </cell>
        </row>
        <row r="1775">
          <cell r="A1775" t="str">
            <v>VA</v>
          </cell>
          <cell r="B1775" t="str">
            <v>Chesapeake</v>
          </cell>
          <cell r="C1775">
            <v>19876</v>
          </cell>
          <cell r="D1775" t="str">
            <v>Dominion Virginia Power</v>
          </cell>
          <cell r="E1775">
            <v>3803</v>
          </cell>
          <cell r="F1775" t="str">
            <v>Chesapeake</v>
          </cell>
          <cell r="G1775">
            <v>22</v>
          </cell>
          <cell r="H1775" t="str">
            <v>9</v>
          </cell>
          <cell r="I1775">
            <v>23.8</v>
          </cell>
          <cell r="J1775">
            <v>16</v>
          </cell>
          <cell r="K1775">
            <v>29</v>
          </cell>
          <cell r="M1775" t="str">
            <v>GT</v>
          </cell>
          <cell r="N1775" t="str">
            <v>DFO</v>
          </cell>
          <cell r="P1775">
            <v>12</v>
          </cell>
          <cell r="Q1775">
            <v>1970</v>
          </cell>
          <cell r="R1775" t="str">
            <v>OP</v>
          </cell>
          <cell r="S1775">
            <v>0</v>
          </cell>
          <cell r="T1775" t="str">
            <v>N</v>
          </cell>
        </row>
        <row r="1776">
          <cell r="A1776" t="str">
            <v>VA</v>
          </cell>
          <cell r="B1776" t="str">
            <v>Chesapeake</v>
          </cell>
          <cell r="C1776">
            <v>19876</v>
          </cell>
          <cell r="D1776" t="str">
            <v>Dominion Virginia Power</v>
          </cell>
          <cell r="E1776">
            <v>3803</v>
          </cell>
          <cell r="F1776" t="str">
            <v>Chesapeake</v>
          </cell>
          <cell r="G1776">
            <v>22</v>
          </cell>
          <cell r="H1776" t="str">
            <v>10</v>
          </cell>
          <cell r="I1776">
            <v>23.8</v>
          </cell>
          <cell r="J1776">
            <v>16</v>
          </cell>
          <cell r="K1776">
            <v>29</v>
          </cell>
          <cell r="M1776" t="str">
            <v>GT</v>
          </cell>
          <cell r="N1776" t="str">
            <v>DFO</v>
          </cell>
          <cell r="P1776">
            <v>12</v>
          </cell>
          <cell r="Q1776">
            <v>1970</v>
          </cell>
          <cell r="R1776" t="str">
            <v>OP</v>
          </cell>
          <cell r="S1776">
            <v>0</v>
          </cell>
          <cell r="T1776" t="str">
            <v>N</v>
          </cell>
        </row>
        <row r="1777">
          <cell r="A1777" t="str">
            <v>VA</v>
          </cell>
          <cell r="B1777" t="str">
            <v>Chesapeake</v>
          </cell>
          <cell r="C1777">
            <v>19876</v>
          </cell>
          <cell r="D1777" t="str">
            <v>Dominion Virginia Power</v>
          </cell>
          <cell r="E1777">
            <v>3803</v>
          </cell>
          <cell r="F1777" t="str">
            <v>Chesapeake</v>
          </cell>
          <cell r="G1777">
            <v>22</v>
          </cell>
          <cell r="H1777" t="str">
            <v>GT1</v>
          </cell>
          <cell r="I1777">
            <v>18.5</v>
          </cell>
          <cell r="J1777">
            <v>15</v>
          </cell>
          <cell r="K1777">
            <v>19</v>
          </cell>
          <cell r="M1777" t="str">
            <v>GT</v>
          </cell>
          <cell r="N1777" t="str">
            <v>DFO</v>
          </cell>
          <cell r="P1777">
            <v>12</v>
          </cell>
          <cell r="Q1777">
            <v>1967</v>
          </cell>
          <cell r="R1777" t="str">
            <v>OP</v>
          </cell>
          <cell r="S1777">
            <v>0</v>
          </cell>
          <cell r="T1777" t="str">
            <v>N</v>
          </cell>
        </row>
        <row r="1778">
          <cell r="A1778" t="str">
            <v>VA</v>
          </cell>
          <cell r="B1778" t="str">
            <v>Chesapeake</v>
          </cell>
          <cell r="C1778">
            <v>19876</v>
          </cell>
          <cell r="D1778" t="str">
            <v>Dominion Virginia Power</v>
          </cell>
          <cell r="E1778">
            <v>3803</v>
          </cell>
          <cell r="F1778" t="str">
            <v>Chesapeake</v>
          </cell>
          <cell r="G1778">
            <v>22</v>
          </cell>
          <cell r="H1778" t="str">
            <v>GT2</v>
          </cell>
          <cell r="I1778">
            <v>16.3</v>
          </cell>
          <cell r="J1778">
            <v>12</v>
          </cell>
          <cell r="K1778">
            <v>18</v>
          </cell>
          <cell r="M1778" t="str">
            <v>GT</v>
          </cell>
          <cell r="N1778" t="str">
            <v>DFO</v>
          </cell>
          <cell r="P1778">
            <v>3</v>
          </cell>
          <cell r="Q1778">
            <v>1969</v>
          </cell>
          <cell r="R1778" t="str">
            <v>OP</v>
          </cell>
          <cell r="S1778">
            <v>0</v>
          </cell>
          <cell r="T1778" t="str">
            <v>N</v>
          </cell>
        </row>
        <row r="1779">
          <cell r="A1779" t="str">
            <v>VA</v>
          </cell>
          <cell r="B1779" t="str">
            <v>Chesapeake</v>
          </cell>
          <cell r="C1779">
            <v>19876</v>
          </cell>
          <cell r="D1779" t="str">
            <v>Dominion Virginia Power</v>
          </cell>
          <cell r="E1779">
            <v>3803</v>
          </cell>
          <cell r="F1779" t="str">
            <v>Chesapeake</v>
          </cell>
          <cell r="G1779">
            <v>22</v>
          </cell>
          <cell r="H1779" t="str">
            <v>GT4</v>
          </cell>
          <cell r="I1779">
            <v>16.3</v>
          </cell>
          <cell r="J1779">
            <v>12</v>
          </cell>
          <cell r="K1779">
            <v>18</v>
          </cell>
          <cell r="M1779" t="str">
            <v>GT</v>
          </cell>
          <cell r="N1779" t="str">
            <v>DFO</v>
          </cell>
          <cell r="P1779">
            <v>5</v>
          </cell>
          <cell r="Q1779">
            <v>1969</v>
          </cell>
          <cell r="R1779" t="str">
            <v>OP</v>
          </cell>
          <cell r="S1779">
            <v>0</v>
          </cell>
          <cell r="T1779" t="str">
            <v>N</v>
          </cell>
        </row>
        <row r="1780">
          <cell r="A1780" t="str">
            <v>VA</v>
          </cell>
          <cell r="B1780" t="str">
            <v>Prince William</v>
          </cell>
          <cell r="C1780">
            <v>19876</v>
          </cell>
          <cell r="D1780" t="str">
            <v>Dominion Virginia Power</v>
          </cell>
          <cell r="E1780">
            <v>3804</v>
          </cell>
          <cell r="F1780" t="str">
            <v>Possum Point</v>
          </cell>
          <cell r="G1780">
            <v>22</v>
          </cell>
          <cell r="H1780" t="str">
            <v>GT1</v>
          </cell>
          <cell r="I1780">
            <v>16</v>
          </cell>
          <cell r="J1780">
            <v>11</v>
          </cell>
          <cell r="K1780">
            <v>16</v>
          </cell>
          <cell r="M1780" t="str">
            <v>GT</v>
          </cell>
          <cell r="N1780" t="str">
            <v>DFO</v>
          </cell>
          <cell r="P1780">
            <v>5</v>
          </cell>
          <cell r="Q1780">
            <v>1968</v>
          </cell>
          <cell r="R1780" t="str">
            <v>OP</v>
          </cell>
          <cell r="S1780">
            <v>0</v>
          </cell>
          <cell r="T1780" t="str">
            <v>N</v>
          </cell>
        </row>
        <row r="1781">
          <cell r="A1781" t="str">
            <v>VA</v>
          </cell>
          <cell r="B1781" t="str">
            <v>Prince William</v>
          </cell>
          <cell r="C1781">
            <v>19876</v>
          </cell>
          <cell r="D1781" t="str">
            <v>Dominion Virginia Power</v>
          </cell>
          <cell r="E1781">
            <v>3804</v>
          </cell>
          <cell r="F1781" t="str">
            <v>Possum Point</v>
          </cell>
          <cell r="G1781">
            <v>22</v>
          </cell>
          <cell r="H1781" t="str">
            <v>GT2</v>
          </cell>
          <cell r="I1781">
            <v>16</v>
          </cell>
          <cell r="J1781">
            <v>11</v>
          </cell>
          <cell r="K1781">
            <v>16</v>
          </cell>
          <cell r="M1781" t="str">
            <v>GT</v>
          </cell>
          <cell r="N1781" t="str">
            <v>DFO</v>
          </cell>
          <cell r="P1781">
            <v>5</v>
          </cell>
          <cell r="Q1781">
            <v>1968</v>
          </cell>
          <cell r="R1781" t="str">
            <v>OP</v>
          </cell>
          <cell r="S1781">
            <v>0</v>
          </cell>
          <cell r="T1781" t="str">
            <v>N</v>
          </cell>
        </row>
        <row r="1782">
          <cell r="A1782" t="str">
            <v>VA</v>
          </cell>
          <cell r="B1782" t="str">
            <v>Prince William</v>
          </cell>
          <cell r="C1782">
            <v>19876</v>
          </cell>
          <cell r="D1782" t="str">
            <v>Dominion Virginia Power</v>
          </cell>
          <cell r="E1782">
            <v>3804</v>
          </cell>
          <cell r="F1782" t="str">
            <v>Possum Point</v>
          </cell>
          <cell r="G1782">
            <v>22</v>
          </cell>
          <cell r="H1782" t="str">
            <v>GT3</v>
          </cell>
          <cell r="I1782">
            <v>16</v>
          </cell>
          <cell r="J1782">
            <v>11</v>
          </cell>
          <cell r="K1782">
            <v>16</v>
          </cell>
          <cell r="M1782" t="str">
            <v>GT</v>
          </cell>
          <cell r="N1782" t="str">
            <v>DFO</v>
          </cell>
          <cell r="P1782">
            <v>5</v>
          </cell>
          <cell r="Q1782">
            <v>1968</v>
          </cell>
          <cell r="R1782" t="str">
            <v>OP</v>
          </cell>
          <cell r="S1782">
            <v>0</v>
          </cell>
          <cell r="T1782" t="str">
            <v>N</v>
          </cell>
        </row>
        <row r="1783">
          <cell r="A1783" t="str">
            <v>VA</v>
          </cell>
          <cell r="B1783" t="str">
            <v>Prince William</v>
          </cell>
          <cell r="C1783">
            <v>19876</v>
          </cell>
          <cell r="D1783" t="str">
            <v>Dominion Virginia Power</v>
          </cell>
          <cell r="E1783">
            <v>3804</v>
          </cell>
          <cell r="F1783" t="str">
            <v>Possum Point</v>
          </cell>
          <cell r="G1783">
            <v>22</v>
          </cell>
          <cell r="H1783" t="str">
            <v>GT4</v>
          </cell>
          <cell r="I1783">
            <v>16</v>
          </cell>
          <cell r="J1783">
            <v>11</v>
          </cell>
          <cell r="K1783">
            <v>16</v>
          </cell>
          <cell r="M1783" t="str">
            <v>GT</v>
          </cell>
          <cell r="N1783" t="str">
            <v>DFO</v>
          </cell>
          <cell r="P1783">
            <v>5</v>
          </cell>
          <cell r="Q1783">
            <v>1968</v>
          </cell>
          <cell r="R1783" t="str">
            <v>OP</v>
          </cell>
          <cell r="S1783">
            <v>0</v>
          </cell>
          <cell r="T1783" t="str">
            <v>N</v>
          </cell>
        </row>
        <row r="1784">
          <cell r="A1784" t="str">
            <v>VA</v>
          </cell>
          <cell r="B1784" t="str">
            <v>Prince William</v>
          </cell>
          <cell r="C1784">
            <v>19876</v>
          </cell>
          <cell r="D1784" t="str">
            <v>Dominion Virginia Power</v>
          </cell>
          <cell r="E1784">
            <v>3804</v>
          </cell>
          <cell r="F1784" t="str">
            <v>Possum Point</v>
          </cell>
          <cell r="G1784">
            <v>22</v>
          </cell>
          <cell r="H1784" t="str">
            <v>GT5</v>
          </cell>
          <cell r="I1784">
            <v>16</v>
          </cell>
          <cell r="J1784">
            <v>11</v>
          </cell>
          <cell r="K1784">
            <v>16</v>
          </cell>
          <cell r="M1784" t="str">
            <v>GT</v>
          </cell>
          <cell r="N1784" t="str">
            <v>DFO</v>
          </cell>
          <cell r="P1784">
            <v>5</v>
          </cell>
          <cell r="Q1784">
            <v>1968</v>
          </cell>
          <cell r="R1784" t="str">
            <v>OP</v>
          </cell>
          <cell r="S1784">
            <v>0</v>
          </cell>
          <cell r="T1784" t="str">
            <v>N</v>
          </cell>
        </row>
        <row r="1785">
          <cell r="A1785" t="str">
            <v>VA</v>
          </cell>
          <cell r="B1785" t="str">
            <v>Prince William</v>
          </cell>
          <cell r="C1785">
            <v>19876</v>
          </cell>
          <cell r="D1785" t="str">
            <v>Dominion Virginia Power</v>
          </cell>
          <cell r="E1785">
            <v>3804</v>
          </cell>
          <cell r="F1785" t="str">
            <v>Possum Point</v>
          </cell>
          <cell r="G1785">
            <v>22</v>
          </cell>
          <cell r="H1785" t="str">
            <v>GT6</v>
          </cell>
          <cell r="I1785">
            <v>16</v>
          </cell>
          <cell r="J1785">
            <v>11</v>
          </cell>
          <cell r="K1785">
            <v>16</v>
          </cell>
          <cell r="M1785" t="str">
            <v>GT</v>
          </cell>
          <cell r="N1785" t="str">
            <v>DFO</v>
          </cell>
          <cell r="P1785">
            <v>5</v>
          </cell>
          <cell r="Q1785">
            <v>1968</v>
          </cell>
          <cell r="R1785" t="str">
            <v>OP</v>
          </cell>
          <cell r="S1785">
            <v>0</v>
          </cell>
          <cell r="T1785" t="str">
            <v>N</v>
          </cell>
        </row>
        <row r="1786">
          <cell r="A1786" t="str">
            <v>VA</v>
          </cell>
          <cell r="B1786" t="str">
            <v>Surry</v>
          </cell>
          <cell r="C1786">
            <v>19876</v>
          </cell>
          <cell r="D1786" t="str">
            <v>Dominion Virginia Power</v>
          </cell>
          <cell r="E1786">
            <v>7032</v>
          </cell>
          <cell r="F1786" t="str">
            <v>Gravel Neck</v>
          </cell>
          <cell r="G1786">
            <v>22</v>
          </cell>
          <cell r="H1786" t="str">
            <v>1</v>
          </cell>
          <cell r="I1786">
            <v>16.3</v>
          </cell>
          <cell r="J1786">
            <v>14</v>
          </cell>
          <cell r="K1786">
            <v>17</v>
          </cell>
          <cell r="M1786" t="str">
            <v>GT</v>
          </cell>
          <cell r="N1786" t="str">
            <v>DFO</v>
          </cell>
          <cell r="P1786">
            <v>8</v>
          </cell>
          <cell r="Q1786">
            <v>1970</v>
          </cell>
          <cell r="R1786" t="str">
            <v>OP</v>
          </cell>
          <cell r="S1786">
            <v>0</v>
          </cell>
          <cell r="T1786" t="str">
            <v>N</v>
          </cell>
        </row>
        <row r="1787">
          <cell r="A1787" t="str">
            <v>VA</v>
          </cell>
          <cell r="B1787" t="str">
            <v>Surry</v>
          </cell>
          <cell r="C1787">
            <v>19876</v>
          </cell>
          <cell r="D1787" t="str">
            <v>Dominion Virginia Power</v>
          </cell>
          <cell r="E1787">
            <v>7032</v>
          </cell>
          <cell r="F1787" t="str">
            <v>Gravel Neck</v>
          </cell>
          <cell r="G1787">
            <v>22</v>
          </cell>
          <cell r="H1787" t="str">
            <v>2</v>
          </cell>
          <cell r="I1787">
            <v>23.8</v>
          </cell>
          <cell r="J1787">
            <v>14</v>
          </cell>
          <cell r="K1787">
            <v>28</v>
          </cell>
          <cell r="M1787" t="str">
            <v>GT</v>
          </cell>
          <cell r="N1787" t="str">
            <v>DFO</v>
          </cell>
          <cell r="P1787">
            <v>12</v>
          </cell>
          <cell r="Q1787">
            <v>1970</v>
          </cell>
          <cell r="R1787" t="str">
            <v>OP</v>
          </cell>
          <cell r="S1787">
            <v>0</v>
          </cell>
          <cell r="T1787" t="str">
            <v>N</v>
          </cell>
        </row>
        <row r="1788">
          <cell r="A1788" t="str">
            <v>VT</v>
          </cell>
          <cell r="B1788" t="str">
            <v>Chittenden</v>
          </cell>
          <cell r="C1788">
            <v>2548</v>
          </cell>
          <cell r="D1788" t="str">
            <v>Burlington City of</v>
          </cell>
          <cell r="E1788">
            <v>3754</v>
          </cell>
          <cell r="F1788" t="str">
            <v>Burlington GT</v>
          </cell>
          <cell r="G1788">
            <v>22</v>
          </cell>
          <cell r="H1788" t="str">
            <v>GT1</v>
          </cell>
          <cell r="I1788">
            <v>25.5</v>
          </cell>
          <cell r="J1788">
            <v>20</v>
          </cell>
          <cell r="K1788">
            <v>24</v>
          </cell>
          <cell r="M1788" t="str">
            <v>GT</v>
          </cell>
          <cell r="N1788" t="str">
            <v>DFO</v>
          </cell>
          <cell r="P1788">
            <v>9</v>
          </cell>
          <cell r="Q1788">
            <v>1971</v>
          </cell>
          <cell r="R1788" t="str">
            <v>OP</v>
          </cell>
          <cell r="S1788">
            <v>0</v>
          </cell>
          <cell r="T1788" t="str">
            <v>N</v>
          </cell>
        </row>
        <row r="1789">
          <cell r="A1789" t="str">
            <v>VT</v>
          </cell>
          <cell r="B1789" t="str">
            <v>Windsor</v>
          </cell>
          <cell r="C1789">
            <v>3292</v>
          </cell>
          <cell r="D1789" t="str">
            <v>Central Vermont Pub Serv Corp</v>
          </cell>
          <cell r="E1789">
            <v>3708</v>
          </cell>
          <cell r="F1789" t="str">
            <v>Ascutney</v>
          </cell>
          <cell r="G1789">
            <v>22</v>
          </cell>
          <cell r="H1789" t="str">
            <v>GT4</v>
          </cell>
          <cell r="I1789">
            <v>13.2</v>
          </cell>
          <cell r="J1789">
            <v>9</v>
          </cell>
          <cell r="K1789">
            <v>13.4</v>
          </cell>
          <cell r="M1789" t="str">
            <v>GT</v>
          </cell>
          <cell r="N1789" t="str">
            <v>DFO</v>
          </cell>
          <cell r="P1789">
            <v>8</v>
          </cell>
          <cell r="Q1789">
            <v>1961</v>
          </cell>
          <cell r="R1789" t="str">
            <v>OP</v>
          </cell>
          <cell r="S1789">
            <v>0</v>
          </cell>
          <cell r="T1789" t="str">
            <v>N</v>
          </cell>
        </row>
        <row r="1790">
          <cell r="A1790" t="str">
            <v>VT</v>
          </cell>
          <cell r="B1790" t="str">
            <v>Rutland</v>
          </cell>
          <cell r="C1790">
            <v>3292</v>
          </cell>
          <cell r="D1790" t="str">
            <v>Central Vermont Pub Serv Corp</v>
          </cell>
          <cell r="E1790">
            <v>3723</v>
          </cell>
          <cell r="F1790" t="str">
            <v>Rutland</v>
          </cell>
          <cell r="G1790">
            <v>22</v>
          </cell>
          <cell r="H1790" t="str">
            <v>GT5</v>
          </cell>
          <cell r="I1790">
            <v>13.2</v>
          </cell>
          <cell r="J1790">
            <v>10.07</v>
          </cell>
          <cell r="K1790">
            <v>14.48</v>
          </cell>
          <cell r="M1790" t="str">
            <v>GT</v>
          </cell>
          <cell r="N1790" t="str">
            <v>DFO</v>
          </cell>
          <cell r="P1790">
            <v>12</v>
          </cell>
          <cell r="Q1790">
            <v>1962</v>
          </cell>
          <cell r="R1790" t="str">
            <v>OP</v>
          </cell>
          <cell r="S1790">
            <v>0</v>
          </cell>
          <cell r="T1790" t="str">
            <v>N</v>
          </cell>
        </row>
        <row r="1791">
          <cell r="A1791" t="str">
            <v>VT</v>
          </cell>
          <cell r="B1791" t="str">
            <v>Chittenden</v>
          </cell>
          <cell r="C1791">
            <v>7601</v>
          </cell>
          <cell r="D1791" t="str">
            <v>Green Mountain Power Corp</v>
          </cell>
          <cell r="E1791">
            <v>3735</v>
          </cell>
          <cell r="F1791" t="str">
            <v>Colchester 16</v>
          </cell>
          <cell r="G1791">
            <v>22</v>
          </cell>
          <cell r="H1791" t="str">
            <v>GT1</v>
          </cell>
          <cell r="I1791">
            <v>18</v>
          </cell>
          <cell r="J1791">
            <v>8.48</v>
          </cell>
          <cell r="K1791">
            <v>13.93</v>
          </cell>
          <cell r="M1791" t="str">
            <v>GT</v>
          </cell>
          <cell r="N1791" t="str">
            <v>DFO</v>
          </cell>
          <cell r="P1791">
            <v>10</v>
          </cell>
          <cell r="Q1791">
            <v>1965</v>
          </cell>
          <cell r="R1791" t="str">
            <v>OP</v>
          </cell>
          <cell r="S1791">
            <v>0</v>
          </cell>
          <cell r="T1791" t="str">
            <v>N</v>
          </cell>
        </row>
        <row r="1792">
          <cell r="A1792" t="str">
            <v>VT</v>
          </cell>
          <cell r="B1792" t="str">
            <v>Rutland</v>
          </cell>
          <cell r="C1792">
            <v>19794</v>
          </cell>
          <cell r="D1792" t="str">
            <v>Omya Inc</v>
          </cell>
          <cell r="E1792">
            <v>7337</v>
          </cell>
          <cell r="F1792" t="str">
            <v>Florence</v>
          </cell>
          <cell r="G1792">
            <v>22</v>
          </cell>
          <cell r="H1792" t="str">
            <v>1</v>
          </cell>
          <cell r="I1792">
            <v>4.5999999999999996</v>
          </cell>
          <cell r="J1792">
            <v>3.34</v>
          </cell>
          <cell r="K1792">
            <v>4.3600000000000003</v>
          </cell>
          <cell r="M1792" t="str">
            <v>GT</v>
          </cell>
          <cell r="N1792" t="str">
            <v>DFO</v>
          </cell>
          <cell r="P1792">
            <v>9</v>
          </cell>
          <cell r="Q1792">
            <v>1992</v>
          </cell>
          <cell r="R1792" t="str">
            <v>OP</v>
          </cell>
          <cell r="S1792">
            <v>0</v>
          </cell>
          <cell r="T1792" t="str">
            <v>N</v>
          </cell>
        </row>
        <row r="1793">
          <cell r="A1793" t="str">
            <v>VT</v>
          </cell>
          <cell r="B1793" t="str">
            <v>Rutland</v>
          </cell>
          <cell r="C1793">
            <v>19794</v>
          </cell>
          <cell r="D1793" t="str">
            <v>Omya Inc</v>
          </cell>
          <cell r="E1793">
            <v>7337</v>
          </cell>
          <cell r="F1793" t="str">
            <v>Florence</v>
          </cell>
          <cell r="G1793">
            <v>22</v>
          </cell>
          <cell r="H1793" t="str">
            <v>2</v>
          </cell>
          <cell r="I1793">
            <v>4.5999999999999996</v>
          </cell>
          <cell r="J1793">
            <v>3.02</v>
          </cell>
          <cell r="K1793">
            <v>4.04</v>
          </cell>
          <cell r="M1793" t="str">
            <v>GT</v>
          </cell>
          <cell r="N1793" t="str">
            <v>DFO</v>
          </cell>
          <cell r="P1793">
            <v>9</v>
          </cell>
          <cell r="Q1793">
            <v>1992</v>
          </cell>
          <cell r="R1793" t="str">
            <v>OP</v>
          </cell>
          <cell r="S1793">
            <v>0</v>
          </cell>
          <cell r="T1793" t="str">
            <v>N</v>
          </cell>
        </row>
        <row r="1794">
          <cell r="A1794" t="str">
            <v>WI</v>
          </cell>
          <cell r="B1794" t="str">
            <v>La Crosse</v>
          </cell>
          <cell r="C1794">
            <v>13781</v>
          </cell>
          <cell r="D1794" t="str">
            <v>Northern States Power Co</v>
          </cell>
          <cell r="E1794">
            <v>4005</v>
          </cell>
          <cell r="F1794" t="str">
            <v>French Island</v>
          </cell>
          <cell r="G1794">
            <v>22</v>
          </cell>
          <cell r="H1794" t="str">
            <v>3</v>
          </cell>
          <cell r="I1794">
            <v>78.8</v>
          </cell>
          <cell r="J1794">
            <v>73.53</v>
          </cell>
          <cell r="K1794">
            <v>94.83</v>
          </cell>
          <cell r="M1794" t="str">
            <v>GT</v>
          </cell>
          <cell r="N1794" t="str">
            <v>DFO</v>
          </cell>
          <cell r="P1794">
            <v>9</v>
          </cell>
          <cell r="Q1794">
            <v>1974</v>
          </cell>
          <cell r="R1794" t="str">
            <v>OP</v>
          </cell>
          <cell r="T1794" t="str">
            <v>N</v>
          </cell>
        </row>
        <row r="1795">
          <cell r="A1795" t="str">
            <v>WI</v>
          </cell>
          <cell r="B1795" t="str">
            <v>La Crosse</v>
          </cell>
          <cell r="C1795">
            <v>13781</v>
          </cell>
          <cell r="D1795" t="str">
            <v>Northern States Power Co</v>
          </cell>
          <cell r="E1795">
            <v>4005</v>
          </cell>
          <cell r="F1795" t="str">
            <v>French Island</v>
          </cell>
          <cell r="G1795">
            <v>22</v>
          </cell>
          <cell r="H1795" t="str">
            <v>4</v>
          </cell>
          <cell r="I1795">
            <v>78.8</v>
          </cell>
          <cell r="J1795">
            <v>73.17</v>
          </cell>
          <cell r="K1795">
            <v>94.83</v>
          </cell>
          <cell r="M1795" t="str">
            <v>GT</v>
          </cell>
          <cell r="N1795" t="str">
            <v>DFO</v>
          </cell>
          <cell r="P1795">
            <v>11</v>
          </cell>
          <cell r="Q1795">
            <v>1974</v>
          </cell>
          <cell r="R1795" t="str">
            <v>OP</v>
          </cell>
          <cell r="T1795" t="str">
            <v>N</v>
          </cell>
        </row>
        <row r="1796">
          <cell r="A1796" t="str">
            <v>WI</v>
          </cell>
          <cell r="B1796" t="str">
            <v>Chippewa</v>
          </cell>
          <cell r="C1796">
            <v>13781</v>
          </cell>
          <cell r="D1796" t="str">
            <v>Northern States Power Co</v>
          </cell>
          <cell r="E1796">
            <v>4014</v>
          </cell>
          <cell r="F1796" t="str">
            <v>Wheaton</v>
          </cell>
          <cell r="G1796">
            <v>22</v>
          </cell>
          <cell r="H1796" t="str">
            <v>5</v>
          </cell>
          <cell r="I1796">
            <v>53</v>
          </cell>
          <cell r="J1796">
            <v>59.65</v>
          </cell>
          <cell r="K1796">
            <v>79.400000000000006</v>
          </cell>
          <cell r="M1796" t="str">
            <v>GT</v>
          </cell>
          <cell r="N1796" t="str">
            <v>DFO</v>
          </cell>
          <cell r="P1796">
            <v>6</v>
          </cell>
          <cell r="Q1796">
            <v>1973</v>
          </cell>
          <cell r="R1796" t="str">
            <v>OP</v>
          </cell>
          <cell r="T1796" t="str">
            <v>N</v>
          </cell>
        </row>
        <row r="1797">
          <cell r="A1797" t="str">
            <v>WI</v>
          </cell>
          <cell r="B1797" t="str">
            <v>Chippewa</v>
          </cell>
          <cell r="C1797">
            <v>13781</v>
          </cell>
          <cell r="D1797" t="str">
            <v>Northern States Power Co</v>
          </cell>
          <cell r="E1797">
            <v>4014</v>
          </cell>
          <cell r="F1797" t="str">
            <v>Wheaton</v>
          </cell>
          <cell r="G1797">
            <v>22</v>
          </cell>
          <cell r="H1797" t="str">
            <v>6</v>
          </cell>
          <cell r="I1797">
            <v>53</v>
          </cell>
          <cell r="J1797">
            <v>60.27</v>
          </cell>
          <cell r="K1797">
            <v>79.400000000000006</v>
          </cell>
          <cell r="M1797" t="str">
            <v>GT</v>
          </cell>
          <cell r="N1797" t="str">
            <v>DFO</v>
          </cell>
          <cell r="P1797">
            <v>6</v>
          </cell>
          <cell r="Q1797">
            <v>1973</v>
          </cell>
          <cell r="R1797" t="str">
            <v>OP</v>
          </cell>
          <cell r="T1797" t="str">
            <v>N</v>
          </cell>
        </row>
        <row r="1798">
          <cell r="A1798" t="str">
            <v>WI</v>
          </cell>
          <cell r="B1798" t="str">
            <v>Burnett</v>
          </cell>
          <cell r="C1798">
            <v>13815</v>
          </cell>
          <cell r="D1798" t="str">
            <v>Northwestern Wisconsin Elec Co</v>
          </cell>
          <cell r="E1798">
            <v>55998</v>
          </cell>
          <cell r="F1798" t="str">
            <v>Danbury Diesel</v>
          </cell>
          <cell r="G1798">
            <v>22</v>
          </cell>
          <cell r="H1798" t="str">
            <v>GT1</v>
          </cell>
          <cell r="I1798">
            <v>6.7</v>
          </cell>
          <cell r="J1798">
            <v>6</v>
          </cell>
          <cell r="K1798">
            <v>6</v>
          </cell>
          <cell r="M1798" t="str">
            <v>GT</v>
          </cell>
          <cell r="N1798" t="str">
            <v>DFO</v>
          </cell>
          <cell r="P1798">
            <v>11</v>
          </cell>
          <cell r="Q1798">
            <v>1981</v>
          </cell>
          <cell r="R1798" t="str">
            <v>OP</v>
          </cell>
          <cell r="T1798" t="str">
            <v>N</v>
          </cell>
        </row>
        <row r="1799">
          <cell r="A1799" t="str">
            <v>WI</v>
          </cell>
          <cell r="B1799" t="str">
            <v>Manitowoc</v>
          </cell>
          <cell r="C1799">
            <v>20847</v>
          </cell>
          <cell r="D1799" t="str">
            <v>Wisconsin Electric Power Co</v>
          </cell>
          <cell r="E1799">
            <v>4046</v>
          </cell>
          <cell r="F1799" t="str">
            <v>Point Beach</v>
          </cell>
          <cell r="G1799">
            <v>22</v>
          </cell>
          <cell r="H1799" t="str">
            <v>5</v>
          </cell>
          <cell r="I1799">
            <v>25</v>
          </cell>
          <cell r="J1799">
            <v>15</v>
          </cell>
          <cell r="K1799">
            <v>18</v>
          </cell>
          <cell r="M1799" t="str">
            <v>GT</v>
          </cell>
          <cell r="N1799" t="str">
            <v>DFO</v>
          </cell>
          <cell r="P1799">
            <v>6</v>
          </cell>
          <cell r="Q1799">
            <v>1969</v>
          </cell>
          <cell r="R1799" t="str">
            <v>OP</v>
          </cell>
          <cell r="S1799">
            <v>0</v>
          </cell>
          <cell r="T1799" t="str">
            <v>N</v>
          </cell>
        </row>
        <row r="1800">
          <cell r="A1800" t="str">
            <v>WI</v>
          </cell>
          <cell r="B1800" t="str">
            <v>Washington</v>
          </cell>
          <cell r="C1800">
            <v>20847</v>
          </cell>
          <cell r="D1800" t="str">
            <v>Wisconsin Electric Power Co</v>
          </cell>
          <cell r="E1800">
            <v>6253</v>
          </cell>
          <cell r="F1800" t="str">
            <v>Germantown</v>
          </cell>
          <cell r="G1800">
            <v>22</v>
          </cell>
          <cell r="H1800" t="str">
            <v>1</v>
          </cell>
          <cell r="I1800">
            <v>61.2</v>
          </cell>
          <cell r="J1800">
            <v>63</v>
          </cell>
          <cell r="K1800">
            <v>63</v>
          </cell>
          <cell r="M1800" t="str">
            <v>GT</v>
          </cell>
          <cell r="N1800" t="str">
            <v>DFO</v>
          </cell>
          <cell r="P1800">
            <v>7</v>
          </cell>
          <cell r="Q1800">
            <v>1978</v>
          </cell>
          <cell r="R1800" t="str">
            <v>OP</v>
          </cell>
          <cell r="S1800">
            <v>0</v>
          </cell>
          <cell r="T1800" t="str">
            <v>N</v>
          </cell>
        </row>
        <row r="1801">
          <cell r="A1801" t="str">
            <v>WI</v>
          </cell>
          <cell r="B1801" t="str">
            <v>Washington</v>
          </cell>
          <cell r="C1801">
            <v>20847</v>
          </cell>
          <cell r="D1801" t="str">
            <v>Wisconsin Electric Power Co</v>
          </cell>
          <cell r="E1801">
            <v>6253</v>
          </cell>
          <cell r="F1801" t="str">
            <v>Germantown</v>
          </cell>
          <cell r="G1801">
            <v>22</v>
          </cell>
          <cell r="H1801" t="str">
            <v>2</v>
          </cell>
          <cell r="I1801">
            <v>61.2</v>
          </cell>
          <cell r="J1801">
            <v>63</v>
          </cell>
          <cell r="K1801">
            <v>63</v>
          </cell>
          <cell r="M1801" t="str">
            <v>GT</v>
          </cell>
          <cell r="N1801" t="str">
            <v>DFO</v>
          </cell>
          <cell r="P1801">
            <v>7</v>
          </cell>
          <cell r="Q1801">
            <v>1978</v>
          </cell>
          <cell r="R1801" t="str">
            <v>OP</v>
          </cell>
          <cell r="S1801">
            <v>0</v>
          </cell>
          <cell r="T1801" t="str">
            <v>N</v>
          </cell>
        </row>
        <row r="1802">
          <cell r="A1802" t="str">
            <v>WI</v>
          </cell>
          <cell r="B1802" t="str">
            <v>Washington</v>
          </cell>
          <cell r="C1802">
            <v>20847</v>
          </cell>
          <cell r="D1802" t="str">
            <v>Wisconsin Electric Power Co</v>
          </cell>
          <cell r="E1802">
            <v>6253</v>
          </cell>
          <cell r="F1802" t="str">
            <v>Germantown</v>
          </cell>
          <cell r="G1802">
            <v>22</v>
          </cell>
          <cell r="H1802" t="str">
            <v>3</v>
          </cell>
          <cell r="I1802">
            <v>61.2</v>
          </cell>
          <cell r="J1802">
            <v>63</v>
          </cell>
          <cell r="K1802">
            <v>63</v>
          </cell>
          <cell r="M1802" t="str">
            <v>GT</v>
          </cell>
          <cell r="N1802" t="str">
            <v>DFO</v>
          </cell>
          <cell r="P1802">
            <v>7</v>
          </cell>
          <cell r="Q1802">
            <v>1978</v>
          </cell>
          <cell r="R1802" t="str">
            <v>OP</v>
          </cell>
          <cell r="S1802">
            <v>0</v>
          </cell>
          <cell r="T1802" t="str">
            <v>N</v>
          </cell>
        </row>
        <row r="1803">
          <cell r="A1803" t="str">
            <v>WI</v>
          </cell>
          <cell r="B1803" t="str">
            <v>Washington</v>
          </cell>
          <cell r="C1803">
            <v>20847</v>
          </cell>
          <cell r="D1803" t="str">
            <v>Wisconsin Electric Power Co</v>
          </cell>
          <cell r="E1803">
            <v>6253</v>
          </cell>
          <cell r="F1803" t="str">
            <v>Germantown</v>
          </cell>
          <cell r="G1803">
            <v>22</v>
          </cell>
          <cell r="H1803" t="str">
            <v>4</v>
          </cell>
          <cell r="I1803">
            <v>61.2</v>
          </cell>
          <cell r="J1803">
            <v>63</v>
          </cell>
          <cell r="K1803">
            <v>63</v>
          </cell>
          <cell r="M1803" t="str">
            <v>GT</v>
          </cell>
          <cell r="N1803" t="str">
            <v>DFO</v>
          </cell>
          <cell r="P1803">
            <v>7</v>
          </cell>
          <cell r="Q1803">
            <v>1978</v>
          </cell>
          <cell r="R1803" t="str">
            <v>OP</v>
          </cell>
          <cell r="S1803">
            <v>0</v>
          </cell>
          <cell r="T1803" t="str">
            <v>N</v>
          </cell>
        </row>
        <row r="1804">
          <cell r="A1804" t="str">
            <v>WI</v>
          </cell>
          <cell r="B1804" t="str">
            <v>Juneau</v>
          </cell>
          <cell r="C1804">
            <v>20863</v>
          </cell>
          <cell r="D1804" t="str">
            <v>Wisconsin River Power Co</v>
          </cell>
          <cell r="E1804">
            <v>8050</v>
          </cell>
          <cell r="F1804" t="str">
            <v>Juneau</v>
          </cell>
          <cell r="G1804">
            <v>22</v>
          </cell>
          <cell r="H1804" t="str">
            <v>31</v>
          </cell>
          <cell r="I1804">
            <v>17.899999999999999</v>
          </cell>
          <cell r="J1804">
            <v>17.7</v>
          </cell>
          <cell r="K1804">
            <v>18.8</v>
          </cell>
          <cell r="M1804" t="str">
            <v>GT</v>
          </cell>
          <cell r="N1804" t="str">
            <v>DFO</v>
          </cell>
          <cell r="P1804">
            <v>7</v>
          </cell>
          <cell r="Q1804">
            <v>2003</v>
          </cell>
          <cell r="R1804" t="str">
            <v>OP</v>
          </cell>
          <cell r="T1804" t="str">
            <v>N</v>
          </cell>
        </row>
        <row r="1805">
          <cell r="A1805" t="str">
            <v>AK</v>
          </cell>
          <cell r="B1805" t="str">
            <v>Juneau</v>
          </cell>
          <cell r="C1805">
            <v>213</v>
          </cell>
          <cell r="D1805" t="str">
            <v>Alaska Electric Light&amp;Power Co</v>
          </cell>
          <cell r="E1805">
            <v>63</v>
          </cell>
          <cell r="F1805" t="str">
            <v>Gold Creek</v>
          </cell>
          <cell r="G1805">
            <v>22</v>
          </cell>
          <cell r="H1805" t="str">
            <v>IC1</v>
          </cell>
          <cell r="I1805">
            <v>1.3</v>
          </cell>
          <cell r="J1805">
            <v>1.3</v>
          </cell>
          <cell r="K1805">
            <v>1.3</v>
          </cell>
          <cell r="M1805" t="str">
            <v>IC</v>
          </cell>
          <cell r="N1805" t="str">
            <v>DFO</v>
          </cell>
          <cell r="P1805">
            <v>6</v>
          </cell>
          <cell r="Q1805">
            <v>1952</v>
          </cell>
          <cell r="R1805" t="str">
            <v>BU</v>
          </cell>
          <cell r="T1805" t="str">
            <v>N</v>
          </cell>
        </row>
        <row r="1806">
          <cell r="A1806" t="str">
            <v>AK</v>
          </cell>
          <cell r="B1806" t="str">
            <v>Juneau</v>
          </cell>
          <cell r="C1806">
            <v>213</v>
          </cell>
          <cell r="D1806" t="str">
            <v>Alaska Electric Light&amp;Power Co</v>
          </cell>
          <cell r="E1806">
            <v>63</v>
          </cell>
          <cell r="F1806" t="str">
            <v>Gold Creek</v>
          </cell>
          <cell r="G1806">
            <v>22</v>
          </cell>
          <cell r="H1806" t="str">
            <v>IC2</v>
          </cell>
          <cell r="I1806">
            <v>1.3</v>
          </cell>
          <cell r="J1806">
            <v>1.3</v>
          </cell>
          <cell r="K1806">
            <v>1.3</v>
          </cell>
          <cell r="M1806" t="str">
            <v>IC</v>
          </cell>
          <cell r="N1806" t="str">
            <v>DFO</v>
          </cell>
          <cell r="P1806">
            <v>8</v>
          </cell>
          <cell r="Q1806">
            <v>1954</v>
          </cell>
          <cell r="R1806" t="str">
            <v>BU</v>
          </cell>
          <cell r="T1806" t="str">
            <v>N</v>
          </cell>
        </row>
        <row r="1807">
          <cell r="A1807" t="str">
            <v>AK</v>
          </cell>
          <cell r="B1807" t="str">
            <v>Juneau</v>
          </cell>
          <cell r="C1807">
            <v>213</v>
          </cell>
          <cell r="D1807" t="str">
            <v>Alaska Electric Light&amp;Power Co</v>
          </cell>
          <cell r="E1807">
            <v>63</v>
          </cell>
          <cell r="F1807" t="str">
            <v>Gold Creek</v>
          </cell>
          <cell r="G1807">
            <v>22</v>
          </cell>
          <cell r="H1807" t="str">
            <v>IC3</v>
          </cell>
          <cell r="I1807">
            <v>1.2</v>
          </cell>
          <cell r="J1807">
            <v>1.2</v>
          </cell>
          <cell r="K1807">
            <v>1.2</v>
          </cell>
          <cell r="M1807" t="str">
            <v>IC</v>
          </cell>
          <cell r="N1807" t="str">
            <v>DFO</v>
          </cell>
          <cell r="P1807">
            <v>8</v>
          </cell>
          <cell r="Q1807">
            <v>1961</v>
          </cell>
          <cell r="R1807" t="str">
            <v>BU</v>
          </cell>
          <cell r="T1807" t="str">
            <v>N</v>
          </cell>
        </row>
        <row r="1808">
          <cell r="A1808" t="str">
            <v>AK</v>
          </cell>
          <cell r="B1808" t="str">
            <v>Juneau</v>
          </cell>
          <cell r="C1808">
            <v>213</v>
          </cell>
          <cell r="D1808" t="str">
            <v>Alaska Electric Light&amp;Power Co</v>
          </cell>
          <cell r="E1808">
            <v>63</v>
          </cell>
          <cell r="F1808" t="str">
            <v>Gold Creek</v>
          </cell>
          <cell r="G1808">
            <v>22</v>
          </cell>
          <cell r="H1808" t="str">
            <v>IC4</v>
          </cell>
          <cell r="I1808">
            <v>1.2</v>
          </cell>
          <cell r="J1808">
            <v>1.2</v>
          </cell>
          <cell r="K1808">
            <v>1.2</v>
          </cell>
          <cell r="M1808" t="str">
            <v>IC</v>
          </cell>
          <cell r="N1808" t="str">
            <v>DFO</v>
          </cell>
          <cell r="P1808">
            <v>9</v>
          </cell>
          <cell r="Q1808">
            <v>1963</v>
          </cell>
          <cell r="R1808" t="str">
            <v>BU</v>
          </cell>
          <cell r="T1808" t="str">
            <v>N</v>
          </cell>
        </row>
        <row r="1809">
          <cell r="A1809" t="str">
            <v>AK</v>
          </cell>
          <cell r="B1809" t="str">
            <v>Juneau</v>
          </cell>
          <cell r="C1809">
            <v>213</v>
          </cell>
          <cell r="D1809" t="str">
            <v>Alaska Electric Light&amp;Power Co</v>
          </cell>
          <cell r="E1809">
            <v>63</v>
          </cell>
          <cell r="F1809" t="str">
            <v>Gold Creek</v>
          </cell>
          <cell r="G1809">
            <v>22</v>
          </cell>
          <cell r="H1809" t="str">
            <v>IC5</v>
          </cell>
          <cell r="I1809">
            <v>3.5</v>
          </cell>
          <cell r="J1809">
            <v>3.5</v>
          </cell>
          <cell r="K1809">
            <v>3.5</v>
          </cell>
          <cell r="M1809" t="str">
            <v>IC</v>
          </cell>
          <cell r="N1809" t="str">
            <v>DFO</v>
          </cell>
          <cell r="P1809">
            <v>10</v>
          </cell>
          <cell r="Q1809">
            <v>1966</v>
          </cell>
          <cell r="R1809" t="str">
            <v>BU</v>
          </cell>
          <cell r="T1809" t="str">
            <v>N</v>
          </cell>
        </row>
        <row r="1810">
          <cell r="A1810" t="str">
            <v>AK</v>
          </cell>
          <cell r="B1810" t="str">
            <v>Juneau</v>
          </cell>
          <cell r="C1810">
            <v>213</v>
          </cell>
          <cell r="D1810" t="str">
            <v>Alaska Electric Light&amp;Power Co</v>
          </cell>
          <cell r="E1810">
            <v>64</v>
          </cell>
          <cell r="F1810" t="str">
            <v>Lemon Creek</v>
          </cell>
          <cell r="G1810">
            <v>22</v>
          </cell>
          <cell r="H1810" t="str">
            <v>1</v>
          </cell>
          <cell r="I1810">
            <v>2.5</v>
          </cell>
          <cell r="J1810">
            <v>2.5</v>
          </cell>
          <cell r="K1810">
            <v>2.5</v>
          </cell>
          <cell r="M1810" t="str">
            <v>IC</v>
          </cell>
          <cell r="N1810" t="str">
            <v>DFO</v>
          </cell>
          <cell r="P1810">
            <v>8</v>
          </cell>
          <cell r="Q1810">
            <v>1969</v>
          </cell>
          <cell r="R1810" t="str">
            <v>BU</v>
          </cell>
          <cell r="T1810" t="str">
            <v>N</v>
          </cell>
        </row>
        <row r="1811">
          <cell r="A1811" t="str">
            <v>AK</v>
          </cell>
          <cell r="B1811" t="str">
            <v>Juneau</v>
          </cell>
          <cell r="C1811">
            <v>213</v>
          </cell>
          <cell r="D1811" t="str">
            <v>Alaska Electric Light&amp;Power Co</v>
          </cell>
          <cell r="E1811">
            <v>64</v>
          </cell>
          <cell r="F1811" t="str">
            <v>Lemon Creek</v>
          </cell>
          <cell r="G1811">
            <v>22</v>
          </cell>
          <cell r="H1811" t="str">
            <v>2</v>
          </cell>
          <cell r="I1811">
            <v>2.5</v>
          </cell>
          <cell r="J1811">
            <v>2.5</v>
          </cell>
          <cell r="K1811">
            <v>2.5</v>
          </cell>
          <cell r="M1811" t="str">
            <v>IC</v>
          </cell>
          <cell r="N1811" t="str">
            <v>DFO</v>
          </cell>
          <cell r="P1811">
            <v>9</v>
          </cell>
          <cell r="Q1811">
            <v>1969</v>
          </cell>
          <cell r="R1811" t="str">
            <v>BU</v>
          </cell>
          <cell r="T1811" t="str">
            <v>N</v>
          </cell>
        </row>
        <row r="1812">
          <cell r="A1812" t="str">
            <v>AK</v>
          </cell>
          <cell r="B1812" t="str">
            <v>Juneau</v>
          </cell>
          <cell r="C1812">
            <v>213</v>
          </cell>
          <cell r="D1812" t="str">
            <v>Alaska Electric Light&amp;Power Co</v>
          </cell>
          <cell r="E1812">
            <v>64</v>
          </cell>
          <cell r="F1812" t="str">
            <v>Lemon Creek</v>
          </cell>
          <cell r="G1812">
            <v>22</v>
          </cell>
          <cell r="H1812" t="str">
            <v>3</v>
          </cell>
          <cell r="I1812">
            <v>2.5</v>
          </cell>
          <cell r="J1812">
            <v>2.5</v>
          </cell>
          <cell r="K1812">
            <v>2.5</v>
          </cell>
          <cell r="M1812" t="str">
            <v>IC</v>
          </cell>
          <cell r="N1812" t="str">
            <v>DFO</v>
          </cell>
          <cell r="P1812">
            <v>9</v>
          </cell>
          <cell r="Q1812">
            <v>1974</v>
          </cell>
          <cell r="R1812" t="str">
            <v>BU</v>
          </cell>
          <cell r="T1812" t="str">
            <v>N</v>
          </cell>
        </row>
        <row r="1813">
          <cell r="A1813" t="str">
            <v>AK</v>
          </cell>
          <cell r="B1813" t="str">
            <v>Juneau</v>
          </cell>
          <cell r="C1813">
            <v>213</v>
          </cell>
          <cell r="D1813" t="str">
            <v>Alaska Electric Light&amp;Power Co</v>
          </cell>
          <cell r="E1813">
            <v>64</v>
          </cell>
          <cell r="F1813" t="str">
            <v>Lemon Creek</v>
          </cell>
          <cell r="G1813">
            <v>22</v>
          </cell>
          <cell r="H1813" t="str">
            <v>7</v>
          </cell>
          <cell r="I1813">
            <v>2.5</v>
          </cell>
          <cell r="J1813">
            <v>2.5</v>
          </cell>
          <cell r="K1813">
            <v>2.5</v>
          </cell>
          <cell r="M1813" t="str">
            <v>IC</v>
          </cell>
          <cell r="N1813" t="str">
            <v>DFO</v>
          </cell>
          <cell r="P1813">
            <v>8</v>
          </cell>
          <cell r="Q1813">
            <v>1983</v>
          </cell>
          <cell r="R1813" t="str">
            <v>BU</v>
          </cell>
          <cell r="T1813" t="str">
            <v>N</v>
          </cell>
        </row>
        <row r="1814">
          <cell r="A1814" t="str">
            <v>AK</v>
          </cell>
          <cell r="B1814" t="str">
            <v>Juneau</v>
          </cell>
          <cell r="C1814">
            <v>213</v>
          </cell>
          <cell r="D1814" t="str">
            <v>Alaska Electric Light&amp;Power Co</v>
          </cell>
          <cell r="E1814">
            <v>64</v>
          </cell>
          <cell r="F1814" t="str">
            <v>Lemon Creek</v>
          </cell>
          <cell r="G1814">
            <v>22</v>
          </cell>
          <cell r="H1814" t="str">
            <v>IC10</v>
          </cell>
          <cell r="I1814">
            <v>2.5</v>
          </cell>
          <cell r="J1814">
            <v>2.5</v>
          </cell>
          <cell r="K1814">
            <v>2.5</v>
          </cell>
          <cell r="M1814" t="str">
            <v>IC</v>
          </cell>
          <cell r="N1814" t="str">
            <v>DFO</v>
          </cell>
          <cell r="P1814">
            <v>9</v>
          </cell>
          <cell r="Q1814">
            <v>1984</v>
          </cell>
          <cell r="R1814" t="str">
            <v>BU</v>
          </cell>
          <cell r="T1814" t="str">
            <v>N</v>
          </cell>
        </row>
        <row r="1815">
          <cell r="A1815" t="str">
            <v>AK</v>
          </cell>
          <cell r="B1815" t="str">
            <v>Juneau</v>
          </cell>
          <cell r="C1815">
            <v>213</v>
          </cell>
          <cell r="D1815" t="str">
            <v>Alaska Electric Light&amp;Power Co</v>
          </cell>
          <cell r="E1815">
            <v>64</v>
          </cell>
          <cell r="F1815" t="str">
            <v>Lemon Creek</v>
          </cell>
          <cell r="G1815">
            <v>22</v>
          </cell>
          <cell r="H1815" t="str">
            <v>IC11</v>
          </cell>
          <cell r="I1815">
            <v>2.5</v>
          </cell>
          <cell r="J1815">
            <v>2.5</v>
          </cell>
          <cell r="K1815">
            <v>2.5</v>
          </cell>
          <cell r="M1815" t="str">
            <v>IC</v>
          </cell>
          <cell r="N1815" t="str">
            <v>DFO</v>
          </cell>
          <cell r="P1815">
            <v>9</v>
          </cell>
          <cell r="Q1815">
            <v>1984</v>
          </cell>
          <cell r="R1815" t="str">
            <v>BU</v>
          </cell>
          <cell r="T1815" t="str">
            <v>N</v>
          </cell>
        </row>
        <row r="1816">
          <cell r="A1816" t="str">
            <v>AK</v>
          </cell>
          <cell r="B1816" t="str">
            <v>Juneau</v>
          </cell>
          <cell r="C1816">
            <v>213</v>
          </cell>
          <cell r="D1816" t="str">
            <v>Alaska Electric Light&amp;Power Co</v>
          </cell>
          <cell r="E1816">
            <v>64</v>
          </cell>
          <cell r="F1816" t="str">
            <v>Lemon Creek</v>
          </cell>
          <cell r="G1816">
            <v>22</v>
          </cell>
          <cell r="H1816" t="str">
            <v>IC12</v>
          </cell>
          <cell r="I1816">
            <v>2.5</v>
          </cell>
          <cell r="J1816">
            <v>2.5</v>
          </cell>
          <cell r="K1816">
            <v>2.5</v>
          </cell>
          <cell r="M1816" t="str">
            <v>IC</v>
          </cell>
          <cell r="N1816" t="str">
            <v>DFO</v>
          </cell>
          <cell r="P1816">
            <v>9</v>
          </cell>
          <cell r="Q1816">
            <v>1984</v>
          </cell>
          <cell r="R1816" t="str">
            <v>BU</v>
          </cell>
          <cell r="T1816" t="str">
            <v>N</v>
          </cell>
        </row>
        <row r="1817">
          <cell r="A1817" t="str">
            <v>AK</v>
          </cell>
          <cell r="B1817" t="str">
            <v>Juneau</v>
          </cell>
          <cell r="C1817">
            <v>213</v>
          </cell>
          <cell r="D1817" t="str">
            <v>Alaska Electric Light&amp;Power Co</v>
          </cell>
          <cell r="E1817">
            <v>64</v>
          </cell>
          <cell r="F1817" t="str">
            <v>Lemon Creek</v>
          </cell>
          <cell r="G1817">
            <v>22</v>
          </cell>
          <cell r="H1817" t="str">
            <v>IC8</v>
          </cell>
          <cell r="I1817">
            <v>2.5</v>
          </cell>
          <cell r="J1817">
            <v>2.5</v>
          </cell>
          <cell r="K1817">
            <v>2.5</v>
          </cell>
          <cell r="M1817" t="str">
            <v>IC</v>
          </cell>
          <cell r="N1817" t="str">
            <v>DFO</v>
          </cell>
          <cell r="P1817">
            <v>8</v>
          </cell>
          <cell r="Q1817">
            <v>1985</v>
          </cell>
          <cell r="R1817" t="str">
            <v>BU</v>
          </cell>
          <cell r="T1817" t="str">
            <v>N</v>
          </cell>
        </row>
        <row r="1818">
          <cell r="A1818" t="str">
            <v>AK</v>
          </cell>
          <cell r="B1818" t="str">
            <v>Juneau</v>
          </cell>
          <cell r="C1818">
            <v>213</v>
          </cell>
          <cell r="D1818" t="str">
            <v>Alaska Electric Light&amp;Power Co</v>
          </cell>
          <cell r="E1818">
            <v>64</v>
          </cell>
          <cell r="F1818" t="str">
            <v>Lemon Creek</v>
          </cell>
          <cell r="G1818">
            <v>22</v>
          </cell>
          <cell r="H1818" t="str">
            <v>IC9</v>
          </cell>
          <cell r="I1818">
            <v>2.5</v>
          </cell>
          <cell r="J1818">
            <v>2.5</v>
          </cell>
          <cell r="K1818">
            <v>2.5</v>
          </cell>
          <cell r="M1818" t="str">
            <v>IC</v>
          </cell>
          <cell r="N1818" t="str">
            <v>DFO</v>
          </cell>
          <cell r="P1818">
            <v>8</v>
          </cell>
          <cell r="Q1818">
            <v>1985</v>
          </cell>
          <cell r="R1818" t="str">
            <v>BU</v>
          </cell>
          <cell r="T1818" t="str">
            <v>N</v>
          </cell>
        </row>
        <row r="1819">
          <cell r="A1819" t="str">
            <v>AK</v>
          </cell>
          <cell r="B1819" t="str">
            <v>Juneau</v>
          </cell>
          <cell r="C1819">
            <v>213</v>
          </cell>
          <cell r="D1819" t="str">
            <v>Alaska Electric Light&amp;Power Co</v>
          </cell>
          <cell r="E1819">
            <v>7250</v>
          </cell>
          <cell r="F1819" t="str">
            <v>Auke Bay</v>
          </cell>
          <cell r="G1819">
            <v>22</v>
          </cell>
          <cell r="H1819" t="str">
            <v>4</v>
          </cell>
          <cell r="I1819">
            <v>2.5</v>
          </cell>
          <cell r="J1819">
            <v>2.5</v>
          </cell>
          <cell r="K1819">
            <v>2.5</v>
          </cell>
          <cell r="M1819" t="str">
            <v>IC</v>
          </cell>
          <cell r="N1819" t="str">
            <v>DFO</v>
          </cell>
          <cell r="P1819">
            <v>9</v>
          </cell>
          <cell r="Q1819">
            <v>1980</v>
          </cell>
          <cell r="R1819" t="str">
            <v>BU</v>
          </cell>
          <cell r="T1819" t="str">
            <v>N</v>
          </cell>
        </row>
        <row r="1820">
          <cell r="A1820" t="str">
            <v>AK</v>
          </cell>
          <cell r="B1820" t="str">
            <v>Skagway-Yakutat</v>
          </cell>
          <cell r="C1820">
            <v>219</v>
          </cell>
          <cell r="D1820" t="str">
            <v>Alaska Power Co</v>
          </cell>
          <cell r="E1820">
            <v>66</v>
          </cell>
          <cell r="F1820" t="str">
            <v>Skagway</v>
          </cell>
          <cell r="G1820">
            <v>22</v>
          </cell>
          <cell r="H1820" t="str">
            <v>6A</v>
          </cell>
          <cell r="I1820">
            <v>0.8</v>
          </cell>
          <cell r="J1820">
            <v>0.8</v>
          </cell>
          <cell r="K1820">
            <v>0.8</v>
          </cell>
          <cell r="M1820" t="str">
            <v>IC</v>
          </cell>
          <cell r="N1820" t="str">
            <v>DFO</v>
          </cell>
          <cell r="P1820">
            <v>4</v>
          </cell>
          <cell r="Q1820">
            <v>1986</v>
          </cell>
          <cell r="R1820" t="str">
            <v>OP</v>
          </cell>
          <cell r="T1820" t="str">
            <v>N</v>
          </cell>
        </row>
        <row r="1821">
          <cell r="A1821" t="str">
            <v>AK</v>
          </cell>
          <cell r="B1821" t="str">
            <v>Skagway-Yakutat</v>
          </cell>
          <cell r="C1821">
            <v>219</v>
          </cell>
          <cell r="D1821" t="str">
            <v>Alaska Power Co</v>
          </cell>
          <cell r="E1821">
            <v>66</v>
          </cell>
          <cell r="F1821" t="str">
            <v>Skagway</v>
          </cell>
          <cell r="G1821">
            <v>22</v>
          </cell>
          <cell r="H1821" t="str">
            <v>7A</v>
          </cell>
          <cell r="I1821">
            <v>1.1000000000000001</v>
          </cell>
          <cell r="J1821">
            <v>1.1000000000000001</v>
          </cell>
          <cell r="K1821">
            <v>1.1000000000000001</v>
          </cell>
          <cell r="M1821" t="str">
            <v>IC</v>
          </cell>
          <cell r="N1821" t="str">
            <v>DFO</v>
          </cell>
          <cell r="P1821">
            <v>5</v>
          </cell>
          <cell r="Q1821">
            <v>1996</v>
          </cell>
          <cell r="R1821" t="str">
            <v>OP</v>
          </cell>
          <cell r="T1821" t="str">
            <v>N</v>
          </cell>
        </row>
        <row r="1822">
          <cell r="A1822" t="str">
            <v>AK</v>
          </cell>
          <cell r="B1822" t="str">
            <v>Skagway-Yakutat</v>
          </cell>
          <cell r="C1822">
            <v>219</v>
          </cell>
          <cell r="D1822" t="str">
            <v>Alaska Power Co</v>
          </cell>
          <cell r="E1822">
            <v>66</v>
          </cell>
          <cell r="F1822" t="str">
            <v>Skagway</v>
          </cell>
          <cell r="G1822">
            <v>22</v>
          </cell>
          <cell r="H1822" t="str">
            <v>8A</v>
          </cell>
          <cell r="I1822">
            <v>0.5</v>
          </cell>
          <cell r="J1822">
            <v>0.5</v>
          </cell>
          <cell r="K1822">
            <v>0.5</v>
          </cell>
          <cell r="M1822" t="str">
            <v>IC</v>
          </cell>
          <cell r="N1822" t="str">
            <v>DFO</v>
          </cell>
          <cell r="P1822">
            <v>9</v>
          </cell>
          <cell r="Q1822">
            <v>1991</v>
          </cell>
          <cell r="R1822" t="str">
            <v>OP</v>
          </cell>
          <cell r="T1822" t="str">
            <v>N</v>
          </cell>
        </row>
        <row r="1823">
          <cell r="A1823" t="str">
            <v>AK</v>
          </cell>
          <cell r="B1823" t="str">
            <v>Haines</v>
          </cell>
          <cell r="C1823">
            <v>219</v>
          </cell>
          <cell r="D1823" t="str">
            <v>Alaska Power Co</v>
          </cell>
          <cell r="E1823">
            <v>69</v>
          </cell>
          <cell r="F1823" t="str">
            <v>Haines</v>
          </cell>
          <cell r="G1823">
            <v>22</v>
          </cell>
          <cell r="H1823" t="str">
            <v>5</v>
          </cell>
          <cell r="I1823">
            <v>0.6</v>
          </cell>
          <cell r="J1823">
            <v>0.6</v>
          </cell>
          <cell r="K1823">
            <v>0.6</v>
          </cell>
          <cell r="M1823" t="str">
            <v>IC</v>
          </cell>
          <cell r="N1823" t="str">
            <v>DFO</v>
          </cell>
          <cell r="P1823">
            <v>6</v>
          </cell>
          <cell r="Q1823">
            <v>1968</v>
          </cell>
          <cell r="R1823" t="str">
            <v>OP</v>
          </cell>
          <cell r="T1823" t="str">
            <v>N</v>
          </cell>
        </row>
        <row r="1824">
          <cell r="A1824" t="str">
            <v>AK</v>
          </cell>
          <cell r="B1824" t="str">
            <v>Haines</v>
          </cell>
          <cell r="C1824">
            <v>219</v>
          </cell>
          <cell r="D1824" t="str">
            <v>Alaska Power Co</v>
          </cell>
          <cell r="E1824">
            <v>69</v>
          </cell>
          <cell r="F1824" t="str">
            <v>Haines</v>
          </cell>
          <cell r="G1824">
            <v>22</v>
          </cell>
          <cell r="H1824" t="str">
            <v>10</v>
          </cell>
          <cell r="I1824">
            <v>1.2</v>
          </cell>
          <cell r="J1824">
            <v>1.2</v>
          </cell>
          <cell r="K1824">
            <v>1.2</v>
          </cell>
          <cell r="M1824" t="str">
            <v>IC</v>
          </cell>
          <cell r="N1824" t="str">
            <v>DFO</v>
          </cell>
          <cell r="P1824">
            <v>5</v>
          </cell>
          <cell r="Q1824">
            <v>1991</v>
          </cell>
          <cell r="R1824" t="str">
            <v>OP</v>
          </cell>
          <cell r="T1824" t="str">
            <v>N</v>
          </cell>
        </row>
        <row r="1825">
          <cell r="A1825" t="str">
            <v>AK</v>
          </cell>
          <cell r="B1825" t="str">
            <v>Haines</v>
          </cell>
          <cell r="C1825">
            <v>219</v>
          </cell>
          <cell r="D1825" t="str">
            <v>Alaska Power Co</v>
          </cell>
          <cell r="E1825">
            <v>69</v>
          </cell>
          <cell r="F1825" t="str">
            <v>Haines</v>
          </cell>
          <cell r="G1825">
            <v>22</v>
          </cell>
          <cell r="H1825" t="str">
            <v>7A</v>
          </cell>
          <cell r="I1825">
            <v>2.8</v>
          </cell>
          <cell r="J1825">
            <v>2.8</v>
          </cell>
          <cell r="K1825">
            <v>2.8</v>
          </cell>
          <cell r="M1825" t="str">
            <v>IC</v>
          </cell>
          <cell r="N1825" t="str">
            <v>DFO</v>
          </cell>
          <cell r="P1825">
            <v>12</v>
          </cell>
          <cell r="Q1825">
            <v>1995</v>
          </cell>
          <cell r="R1825" t="str">
            <v>OP</v>
          </cell>
          <cell r="T1825" t="str">
            <v>N</v>
          </cell>
        </row>
        <row r="1826">
          <cell r="A1826" t="str">
            <v>AK</v>
          </cell>
          <cell r="B1826" t="str">
            <v>Haines</v>
          </cell>
          <cell r="C1826">
            <v>219</v>
          </cell>
          <cell r="D1826" t="str">
            <v>Alaska Power Co</v>
          </cell>
          <cell r="E1826">
            <v>69</v>
          </cell>
          <cell r="F1826" t="str">
            <v>Haines</v>
          </cell>
          <cell r="G1826">
            <v>22</v>
          </cell>
          <cell r="H1826" t="str">
            <v>IC8A</v>
          </cell>
          <cell r="I1826">
            <v>1.6</v>
          </cell>
          <cell r="J1826">
            <v>1.6</v>
          </cell>
          <cell r="K1826">
            <v>1.6</v>
          </cell>
          <cell r="M1826" t="str">
            <v>IC</v>
          </cell>
          <cell r="N1826" t="str">
            <v>DFO</v>
          </cell>
          <cell r="P1826">
            <v>10</v>
          </cell>
          <cell r="Q1826">
            <v>1996</v>
          </cell>
          <cell r="R1826" t="str">
            <v>OP</v>
          </cell>
          <cell r="T1826" t="str">
            <v>N</v>
          </cell>
        </row>
        <row r="1827">
          <cell r="A1827" t="str">
            <v>AK</v>
          </cell>
          <cell r="B1827" t="str">
            <v>Southeast Fairbanks</v>
          </cell>
          <cell r="C1827">
            <v>219</v>
          </cell>
          <cell r="D1827" t="str">
            <v>Alaska Power Co</v>
          </cell>
          <cell r="E1827">
            <v>406</v>
          </cell>
          <cell r="F1827" t="str">
            <v>Tok</v>
          </cell>
          <cell r="G1827">
            <v>22</v>
          </cell>
          <cell r="H1827" t="str">
            <v>8</v>
          </cell>
          <cell r="I1827">
            <v>0.4</v>
          </cell>
          <cell r="J1827">
            <v>0.4</v>
          </cell>
          <cell r="K1827">
            <v>0.4</v>
          </cell>
          <cell r="M1827" t="str">
            <v>IC</v>
          </cell>
          <cell r="N1827" t="str">
            <v>DFO</v>
          </cell>
          <cell r="P1827">
            <v>10</v>
          </cell>
          <cell r="Q1827">
            <v>1985</v>
          </cell>
          <cell r="R1827" t="str">
            <v>OP</v>
          </cell>
          <cell r="T1827" t="str">
            <v>N</v>
          </cell>
        </row>
        <row r="1828">
          <cell r="A1828" t="str">
            <v>AK</v>
          </cell>
          <cell r="B1828" t="str">
            <v>Southeast Fairbanks</v>
          </cell>
          <cell r="C1828">
            <v>219</v>
          </cell>
          <cell r="D1828" t="str">
            <v>Alaska Power Co</v>
          </cell>
          <cell r="E1828">
            <v>406</v>
          </cell>
          <cell r="F1828" t="str">
            <v>Tok</v>
          </cell>
          <cell r="G1828">
            <v>22</v>
          </cell>
          <cell r="H1828" t="str">
            <v>9</v>
          </cell>
          <cell r="I1828">
            <v>0.9</v>
          </cell>
          <cell r="J1828">
            <v>0.9</v>
          </cell>
          <cell r="K1828">
            <v>0.9</v>
          </cell>
          <cell r="M1828" t="str">
            <v>IC</v>
          </cell>
          <cell r="N1828" t="str">
            <v>DFO</v>
          </cell>
          <cell r="P1828">
            <v>10</v>
          </cell>
          <cell r="Q1828">
            <v>1985</v>
          </cell>
          <cell r="R1828" t="str">
            <v>OP</v>
          </cell>
          <cell r="T1828" t="str">
            <v>N</v>
          </cell>
        </row>
        <row r="1829">
          <cell r="A1829" t="str">
            <v>AK</v>
          </cell>
          <cell r="B1829" t="str">
            <v>Southeast Fairbanks</v>
          </cell>
          <cell r="C1829">
            <v>219</v>
          </cell>
          <cell r="D1829" t="str">
            <v>Alaska Power Co</v>
          </cell>
          <cell r="E1829">
            <v>406</v>
          </cell>
          <cell r="F1829" t="str">
            <v>Tok</v>
          </cell>
          <cell r="G1829">
            <v>22</v>
          </cell>
          <cell r="H1829" t="str">
            <v>3A</v>
          </cell>
          <cell r="I1829">
            <v>1.3</v>
          </cell>
          <cell r="J1829">
            <v>1.3</v>
          </cell>
          <cell r="K1829">
            <v>1.3</v>
          </cell>
          <cell r="M1829" t="str">
            <v>IC</v>
          </cell>
          <cell r="N1829" t="str">
            <v>DFO</v>
          </cell>
          <cell r="P1829">
            <v>11</v>
          </cell>
          <cell r="Q1829">
            <v>1999</v>
          </cell>
          <cell r="R1829" t="str">
            <v>OP</v>
          </cell>
          <cell r="T1829" t="str">
            <v>N</v>
          </cell>
        </row>
        <row r="1830">
          <cell r="A1830" t="str">
            <v>AK</v>
          </cell>
          <cell r="B1830" t="str">
            <v>Southeast Fairbanks</v>
          </cell>
          <cell r="C1830">
            <v>219</v>
          </cell>
          <cell r="D1830" t="str">
            <v>Alaska Power Co</v>
          </cell>
          <cell r="E1830">
            <v>406</v>
          </cell>
          <cell r="F1830" t="str">
            <v>Tok</v>
          </cell>
          <cell r="G1830">
            <v>22</v>
          </cell>
          <cell r="H1830" t="str">
            <v>4A</v>
          </cell>
          <cell r="I1830">
            <v>1.1000000000000001</v>
          </cell>
          <cell r="J1830">
            <v>1.1000000000000001</v>
          </cell>
          <cell r="K1830">
            <v>1.1000000000000001</v>
          </cell>
          <cell r="M1830" t="str">
            <v>IC</v>
          </cell>
          <cell r="N1830" t="str">
            <v>DFO</v>
          </cell>
          <cell r="P1830">
            <v>12</v>
          </cell>
          <cell r="Q1830">
            <v>1989</v>
          </cell>
          <cell r="R1830" t="str">
            <v>OP</v>
          </cell>
          <cell r="T1830" t="str">
            <v>N</v>
          </cell>
        </row>
        <row r="1831">
          <cell r="A1831" t="str">
            <v>AK</v>
          </cell>
          <cell r="B1831" t="str">
            <v>Southeast Fairbanks</v>
          </cell>
          <cell r="C1831">
            <v>219</v>
          </cell>
          <cell r="D1831" t="str">
            <v>Alaska Power Co</v>
          </cell>
          <cell r="E1831">
            <v>406</v>
          </cell>
          <cell r="F1831" t="str">
            <v>Tok</v>
          </cell>
          <cell r="G1831">
            <v>22</v>
          </cell>
          <cell r="H1831" t="str">
            <v>5A</v>
          </cell>
          <cell r="I1831">
            <v>1.1000000000000001</v>
          </cell>
          <cell r="J1831">
            <v>1.1000000000000001</v>
          </cell>
          <cell r="K1831">
            <v>1.1000000000000001</v>
          </cell>
          <cell r="M1831" t="str">
            <v>IC</v>
          </cell>
          <cell r="N1831" t="str">
            <v>DFO</v>
          </cell>
          <cell r="P1831">
            <v>1</v>
          </cell>
          <cell r="Q1831">
            <v>1996</v>
          </cell>
          <cell r="R1831" t="str">
            <v>OP</v>
          </cell>
          <cell r="T1831" t="str">
            <v>N</v>
          </cell>
        </row>
        <row r="1832">
          <cell r="A1832" t="str">
            <v>AK</v>
          </cell>
          <cell r="B1832" t="str">
            <v>Prince of Wales</v>
          </cell>
          <cell r="C1832">
            <v>219</v>
          </cell>
          <cell r="D1832" t="str">
            <v>Alaska Power Co</v>
          </cell>
          <cell r="E1832">
            <v>421</v>
          </cell>
          <cell r="F1832" t="str">
            <v>Craig</v>
          </cell>
          <cell r="G1832">
            <v>22</v>
          </cell>
          <cell r="H1832" t="str">
            <v>1</v>
          </cell>
          <cell r="I1832">
            <v>0.6</v>
          </cell>
          <cell r="J1832">
            <v>0.6</v>
          </cell>
          <cell r="K1832">
            <v>0.6</v>
          </cell>
          <cell r="M1832" t="str">
            <v>IC</v>
          </cell>
          <cell r="N1832" t="str">
            <v>DFO</v>
          </cell>
          <cell r="P1832">
            <v>9</v>
          </cell>
          <cell r="Q1832">
            <v>1984</v>
          </cell>
          <cell r="R1832" t="str">
            <v>OP</v>
          </cell>
          <cell r="T1832" t="str">
            <v>N</v>
          </cell>
        </row>
        <row r="1833">
          <cell r="A1833" t="str">
            <v>AK</v>
          </cell>
          <cell r="B1833" t="str">
            <v>Prince of Wales</v>
          </cell>
          <cell r="C1833">
            <v>219</v>
          </cell>
          <cell r="D1833" t="str">
            <v>Alaska Power Co</v>
          </cell>
          <cell r="E1833">
            <v>421</v>
          </cell>
          <cell r="F1833" t="str">
            <v>Craig</v>
          </cell>
          <cell r="G1833">
            <v>22</v>
          </cell>
          <cell r="H1833" t="str">
            <v>5</v>
          </cell>
          <cell r="I1833">
            <v>1.1000000000000001</v>
          </cell>
          <cell r="J1833">
            <v>1.1000000000000001</v>
          </cell>
          <cell r="K1833">
            <v>1.1000000000000001</v>
          </cell>
          <cell r="M1833" t="str">
            <v>IC</v>
          </cell>
          <cell r="N1833" t="str">
            <v>DFO</v>
          </cell>
          <cell r="P1833">
            <v>9</v>
          </cell>
          <cell r="Q1833">
            <v>1983</v>
          </cell>
          <cell r="R1833" t="str">
            <v>OP</v>
          </cell>
          <cell r="T1833" t="str">
            <v>N</v>
          </cell>
        </row>
        <row r="1834">
          <cell r="A1834" t="str">
            <v>AK</v>
          </cell>
          <cell r="B1834" t="str">
            <v>Prince of Wales</v>
          </cell>
          <cell r="C1834">
            <v>219</v>
          </cell>
          <cell r="D1834" t="str">
            <v>Alaska Power Co</v>
          </cell>
          <cell r="E1834">
            <v>421</v>
          </cell>
          <cell r="F1834" t="str">
            <v>Craig</v>
          </cell>
          <cell r="G1834">
            <v>22</v>
          </cell>
          <cell r="H1834" t="str">
            <v>6</v>
          </cell>
          <cell r="I1834">
            <v>1.1000000000000001</v>
          </cell>
          <cell r="J1834">
            <v>1.1000000000000001</v>
          </cell>
          <cell r="K1834">
            <v>1.1000000000000001</v>
          </cell>
          <cell r="M1834" t="str">
            <v>IC</v>
          </cell>
          <cell r="N1834" t="str">
            <v>DFO</v>
          </cell>
          <cell r="P1834">
            <v>10</v>
          </cell>
          <cell r="Q1834">
            <v>1989</v>
          </cell>
          <cell r="R1834" t="str">
            <v>OP</v>
          </cell>
          <cell r="T1834" t="str">
            <v>N</v>
          </cell>
        </row>
        <row r="1835">
          <cell r="A1835" t="str">
            <v>AK</v>
          </cell>
          <cell r="B1835" t="str">
            <v>Prince of Wales</v>
          </cell>
          <cell r="C1835">
            <v>219</v>
          </cell>
          <cell r="D1835" t="str">
            <v>Alaska Power Co</v>
          </cell>
          <cell r="E1835">
            <v>421</v>
          </cell>
          <cell r="F1835" t="str">
            <v>Craig</v>
          </cell>
          <cell r="G1835">
            <v>22</v>
          </cell>
          <cell r="H1835" t="str">
            <v>3A</v>
          </cell>
          <cell r="I1835">
            <v>1.6</v>
          </cell>
          <cell r="J1835">
            <v>1.6</v>
          </cell>
          <cell r="K1835">
            <v>1.6</v>
          </cell>
          <cell r="M1835" t="str">
            <v>IC</v>
          </cell>
          <cell r="N1835" t="str">
            <v>DFO</v>
          </cell>
          <cell r="P1835">
            <v>8</v>
          </cell>
          <cell r="Q1835">
            <v>1991</v>
          </cell>
          <cell r="R1835" t="str">
            <v>OP</v>
          </cell>
          <cell r="T1835" t="str">
            <v>N</v>
          </cell>
        </row>
        <row r="1836">
          <cell r="A1836" t="str">
            <v>AK</v>
          </cell>
          <cell r="B1836" t="str">
            <v>Prince of Wales</v>
          </cell>
          <cell r="C1836">
            <v>219</v>
          </cell>
          <cell r="D1836" t="str">
            <v>Alaska Power Co</v>
          </cell>
          <cell r="E1836">
            <v>423</v>
          </cell>
          <cell r="F1836" t="str">
            <v>Hydaburg</v>
          </cell>
          <cell r="G1836">
            <v>22</v>
          </cell>
          <cell r="H1836" t="str">
            <v>3</v>
          </cell>
          <cell r="I1836">
            <v>0.3</v>
          </cell>
          <cell r="J1836">
            <v>0.3</v>
          </cell>
          <cell r="K1836">
            <v>0.3</v>
          </cell>
          <cell r="M1836" t="str">
            <v>IC</v>
          </cell>
          <cell r="N1836" t="str">
            <v>DFO</v>
          </cell>
          <cell r="P1836">
            <v>9</v>
          </cell>
          <cell r="Q1836">
            <v>1983</v>
          </cell>
          <cell r="R1836" t="str">
            <v>OP</v>
          </cell>
          <cell r="T1836" t="str">
            <v>N</v>
          </cell>
        </row>
        <row r="1837">
          <cell r="A1837" t="str">
            <v>AK</v>
          </cell>
          <cell r="B1837" t="str">
            <v>Prince of Wales</v>
          </cell>
          <cell r="C1837">
            <v>219</v>
          </cell>
          <cell r="D1837" t="str">
            <v>Alaska Power Co</v>
          </cell>
          <cell r="E1837">
            <v>423</v>
          </cell>
          <cell r="F1837" t="str">
            <v>Hydaburg</v>
          </cell>
          <cell r="G1837">
            <v>22</v>
          </cell>
          <cell r="H1837" t="str">
            <v>5</v>
          </cell>
          <cell r="I1837">
            <v>0.3</v>
          </cell>
          <cell r="J1837">
            <v>0.3</v>
          </cell>
          <cell r="K1837">
            <v>0.3</v>
          </cell>
          <cell r="M1837" t="str">
            <v>IC</v>
          </cell>
          <cell r="N1837" t="str">
            <v>DFO</v>
          </cell>
          <cell r="P1837">
            <v>9</v>
          </cell>
          <cell r="Q1837">
            <v>1985</v>
          </cell>
          <cell r="R1837" t="str">
            <v>OP</v>
          </cell>
          <cell r="T1837" t="str">
            <v>N</v>
          </cell>
        </row>
        <row r="1838">
          <cell r="A1838" t="str">
            <v>AK</v>
          </cell>
          <cell r="B1838" t="str">
            <v>Prince of Wales</v>
          </cell>
          <cell r="C1838">
            <v>219</v>
          </cell>
          <cell r="D1838" t="str">
            <v>Alaska Power Co</v>
          </cell>
          <cell r="E1838">
            <v>423</v>
          </cell>
          <cell r="F1838" t="str">
            <v>Hydaburg</v>
          </cell>
          <cell r="G1838">
            <v>22</v>
          </cell>
          <cell r="H1838" t="str">
            <v>1A</v>
          </cell>
          <cell r="I1838">
            <v>0.4</v>
          </cell>
          <cell r="J1838">
            <v>0.4</v>
          </cell>
          <cell r="K1838">
            <v>0.4</v>
          </cell>
          <cell r="M1838" t="str">
            <v>IC</v>
          </cell>
          <cell r="N1838" t="str">
            <v>DFO</v>
          </cell>
          <cell r="P1838">
            <v>10</v>
          </cell>
          <cell r="Q1838">
            <v>1990</v>
          </cell>
          <cell r="R1838" t="str">
            <v>OP</v>
          </cell>
          <cell r="T1838" t="str">
            <v>N</v>
          </cell>
        </row>
        <row r="1839">
          <cell r="A1839" t="str">
            <v>AK</v>
          </cell>
          <cell r="B1839" t="str">
            <v>Southeast Fairbanks</v>
          </cell>
          <cell r="C1839">
            <v>219</v>
          </cell>
          <cell r="D1839" t="str">
            <v>Alaska Power Co</v>
          </cell>
          <cell r="E1839">
            <v>7169</v>
          </cell>
          <cell r="F1839" t="str">
            <v>Northway</v>
          </cell>
          <cell r="G1839">
            <v>22</v>
          </cell>
          <cell r="H1839" t="str">
            <v>1A</v>
          </cell>
          <cell r="I1839">
            <v>0.5</v>
          </cell>
          <cell r="J1839">
            <v>0.5</v>
          </cell>
          <cell r="K1839">
            <v>0.5</v>
          </cell>
          <cell r="M1839" t="str">
            <v>IC</v>
          </cell>
          <cell r="N1839" t="str">
            <v>DFO</v>
          </cell>
          <cell r="P1839">
            <v>12</v>
          </cell>
          <cell r="Q1839">
            <v>1997</v>
          </cell>
          <cell r="R1839" t="str">
            <v>OP</v>
          </cell>
          <cell r="T1839" t="str">
            <v>N</v>
          </cell>
        </row>
        <row r="1840">
          <cell r="A1840" t="str">
            <v>AK</v>
          </cell>
          <cell r="B1840" t="str">
            <v>Southeast Fairbanks</v>
          </cell>
          <cell r="C1840">
            <v>219</v>
          </cell>
          <cell r="D1840" t="str">
            <v>Alaska Power Co</v>
          </cell>
          <cell r="E1840">
            <v>7169</v>
          </cell>
          <cell r="F1840" t="str">
            <v>Northway</v>
          </cell>
          <cell r="G1840">
            <v>22</v>
          </cell>
          <cell r="H1840" t="str">
            <v>2A</v>
          </cell>
          <cell r="I1840">
            <v>0.2</v>
          </cell>
          <cell r="J1840">
            <v>0.2</v>
          </cell>
          <cell r="K1840">
            <v>0.2</v>
          </cell>
          <cell r="M1840" t="str">
            <v>IC</v>
          </cell>
          <cell r="N1840" t="str">
            <v>DFO</v>
          </cell>
          <cell r="P1840">
            <v>12</v>
          </cell>
          <cell r="Q1840">
            <v>1997</v>
          </cell>
          <cell r="R1840" t="str">
            <v>OP</v>
          </cell>
          <cell r="T1840" t="str">
            <v>N</v>
          </cell>
        </row>
        <row r="1841">
          <cell r="A1841" t="str">
            <v>AK</v>
          </cell>
          <cell r="B1841" t="str">
            <v>Southeast Fairbanks</v>
          </cell>
          <cell r="C1841">
            <v>219</v>
          </cell>
          <cell r="D1841" t="str">
            <v>Alaska Power Co</v>
          </cell>
          <cell r="E1841">
            <v>7169</v>
          </cell>
          <cell r="F1841" t="str">
            <v>Northway</v>
          </cell>
          <cell r="G1841">
            <v>22</v>
          </cell>
          <cell r="H1841" t="str">
            <v>3A</v>
          </cell>
          <cell r="I1841">
            <v>0.3</v>
          </cell>
          <cell r="J1841">
            <v>0.3</v>
          </cell>
          <cell r="K1841">
            <v>0.3</v>
          </cell>
          <cell r="M1841" t="str">
            <v>IC</v>
          </cell>
          <cell r="N1841" t="str">
            <v>DFO</v>
          </cell>
          <cell r="P1841">
            <v>10</v>
          </cell>
          <cell r="Q1841">
            <v>2001</v>
          </cell>
          <cell r="R1841" t="str">
            <v>OP</v>
          </cell>
          <cell r="T1841" t="str">
            <v>N</v>
          </cell>
        </row>
        <row r="1842">
          <cell r="A1842" t="str">
            <v>AK</v>
          </cell>
          <cell r="B1842" t="str">
            <v>Prince of Wales</v>
          </cell>
          <cell r="C1842">
            <v>219</v>
          </cell>
          <cell r="D1842" t="str">
            <v>Alaska Power Co</v>
          </cell>
          <cell r="E1842">
            <v>7414</v>
          </cell>
          <cell r="F1842" t="str">
            <v>Thorne Bay Plant</v>
          </cell>
          <cell r="G1842">
            <v>22</v>
          </cell>
          <cell r="H1842" t="str">
            <v>2</v>
          </cell>
          <cell r="I1842">
            <v>0.6</v>
          </cell>
          <cell r="J1842">
            <v>0.6</v>
          </cell>
          <cell r="K1842">
            <v>0.6</v>
          </cell>
          <cell r="M1842" t="str">
            <v>IC</v>
          </cell>
          <cell r="N1842" t="str">
            <v>DFO</v>
          </cell>
          <cell r="P1842">
            <v>8</v>
          </cell>
          <cell r="Q1842">
            <v>1993</v>
          </cell>
          <cell r="R1842" t="str">
            <v>OP</v>
          </cell>
          <cell r="T1842" t="str">
            <v>N</v>
          </cell>
        </row>
        <row r="1843">
          <cell r="A1843" t="str">
            <v>AK</v>
          </cell>
          <cell r="B1843" t="str">
            <v>Prince of Wales</v>
          </cell>
          <cell r="C1843">
            <v>219</v>
          </cell>
          <cell r="D1843" t="str">
            <v>Alaska Power Co</v>
          </cell>
          <cell r="E1843">
            <v>7414</v>
          </cell>
          <cell r="F1843" t="str">
            <v>Thorne Bay Plant</v>
          </cell>
          <cell r="G1843">
            <v>22</v>
          </cell>
          <cell r="H1843" t="str">
            <v>4</v>
          </cell>
          <cell r="I1843">
            <v>0.4</v>
          </cell>
          <cell r="J1843">
            <v>0.4</v>
          </cell>
          <cell r="K1843">
            <v>0.4</v>
          </cell>
          <cell r="M1843" t="str">
            <v>IC</v>
          </cell>
          <cell r="N1843" t="str">
            <v>DFO</v>
          </cell>
          <cell r="P1843">
            <v>1</v>
          </cell>
          <cell r="Q1843">
            <v>1996</v>
          </cell>
          <cell r="R1843" t="str">
            <v>OP</v>
          </cell>
          <cell r="T1843" t="str">
            <v>N</v>
          </cell>
        </row>
        <row r="1844">
          <cell r="A1844" t="str">
            <v>AK</v>
          </cell>
          <cell r="B1844" t="str">
            <v>Prince of Wales</v>
          </cell>
          <cell r="C1844">
            <v>219</v>
          </cell>
          <cell r="D1844" t="str">
            <v>Alaska Power Co</v>
          </cell>
          <cell r="E1844">
            <v>56146</v>
          </cell>
          <cell r="F1844" t="str">
            <v>False Island</v>
          </cell>
          <cell r="G1844">
            <v>22</v>
          </cell>
          <cell r="H1844" t="str">
            <v>1</v>
          </cell>
          <cell r="I1844">
            <v>1.3</v>
          </cell>
          <cell r="J1844">
            <v>1.3</v>
          </cell>
          <cell r="K1844">
            <v>1.3</v>
          </cell>
          <cell r="M1844" t="str">
            <v>IC</v>
          </cell>
          <cell r="N1844" t="str">
            <v>DFO</v>
          </cell>
          <cell r="P1844">
            <v>11</v>
          </cell>
          <cell r="Q1844">
            <v>2003</v>
          </cell>
          <cell r="R1844" t="str">
            <v>OP</v>
          </cell>
          <cell r="T1844" t="str">
            <v>N</v>
          </cell>
        </row>
        <row r="1845">
          <cell r="A1845" t="str">
            <v>AK</v>
          </cell>
          <cell r="B1845" t="str">
            <v>Prince of Wales</v>
          </cell>
          <cell r="C1845">
            <v>219</v>
          </cell>
          <cell r="D1845" t="str">
            <v>Alaska Power Co</v>
          </cell>
          <cell r="E1845">
            <v>56147</v>
          </cell>
          <cell r="F1845" t="str">
            <v>Viking</v>
          </cell>
          <cell r="G1845">
            <v>22</v>
          </cell>
          <cell r="H1845" t="str">
            <v>1</v>
          </cell>
          <cell r="I1845">
            <v>1</v>
          </cell>
          <cell r="J1845">
            <v>1</v>
          </cell>
          <cell r="K1845">
            <v>1</v>
          </cell>
          <cell r="M1845" t="str">
            <v>IC</v>
          </cell>
          <cell r="N1845" t="str">
            <v>DFO</v>
          </cell>
          <cell r="P1845">
            <v>2</v>
          </cell>
          <cell r="Q1845">
            <v>2003</v>
          </cell>
          <cell r="R1845" t="str">
            <v>OP</v>
          </cell>
          <cell r="T1845" t="str">
            <v>N</v>
          </cell>
        </row>
        <row r="1846">
          <cell r="A1846" t="str">
            <v>AK</v>
          </cell>
          <cell r="B1846" t="str">
            <v>Bethel</v>
          </cell>
          <cell r="C1846">
            <v>221</v>
          </cell>
          <cell r="D1846" t="str">
            <v>Alaska Village Elec Coop Inc</v>
          </cell>
          <cell r="E1846">
            <v>6311</v>
          </cell>
          <cell r="F1846" t="str">
            <v>Chevak</v>
          </cell>
          <cell r="G1846">
            <v>22</v>
          </cell>
          <cell r="H1846" t="str">
            <v>1</v>
          </cell>
          <cell r="I1846">
            <v>0.4</v>
          </cell>
          <cell r="J1846">
            <v>0.4</v>
          </cell>
          <cell r="K1846">
            <v>0.4</v>
          </cell>
          <cell r="M1846" t="str">
            <v>IC</v>
          </cell>
          <cell r="N1846" t="str">
            <v>DFO</v>
          </cell>
          <cell r="P1846">
            <v>10</v>
          </cell>
          <cell r="Q1846">
            <v>1977</v>
          </cell>
          <cell r="R1846" t="str">
            <v>OP</v>
          </cell>
          <cell r="T1846" t="str">
            <v>N</v>
          </cell>
        </row>
        <row r="1847">
          <cell r="A1847" t="str">
            <v>AK</v>
          </cell>
          <cell r="B1847" t="str">
            <v>Bethel</v>
          </cell>
          <cell r="C1847">
            <v>221</v>
          </cell>
          <cell r="D1847" t="str">
            <v>Alaska Village Elec Coop Inc</v>
          </cell>
          <cell r="E1847">
            <v>6311</v>
          </cell>
          <cell r="F1847" t="str">
            <v>Chevak</v>
          </cell>
          <cell r="G1847">
            <v>22</v>
          </cell>
          <cell r="H1847" t="str">
            <v>2</v>
          </cell>
          <cell r="I1847">
            <v>0.3</v>
          </cell>
          <cell r="J1847">
            <v>0.3</v>
          </cell>
          <cell r="K1847">
            <v>0.3</v>
          </cell>
          <cell r="M1847" t="str">
            <v>IC</v>
          </cell>
          <cell r="N1847" t="str">
            <v>DFO</v>
          </cell>
          <cell r="P1847">
            <v>11</v>
          </cell>
          <cell r="Q1847">
            <v>1976</v>
          </cell>
          <cell r="R1847" t="str">
            <v>OP</v>
          </cell>
          <cell r="T1847" t="str">
            <v>N</v>
          </cell>
        </row>
        <row r="1848">
          <cell r="A1848" t="str">
            <v>AK</v>
          </cell>
          <cell r="B1848" t="str">
            <v>Bethel</v>
          </cell>
          <cell r="C1848">
            <v>221</v>
          </cell>
          <cell r="D1848" t="str">
            <v>Alaska Village Elec Coop Inc</v>
          </cell>
          <cell r="E1848">
            <v>6311</v>
          </cell>
          <cell r="F1848" t="str">
            <v>Chevak</v>
          </cell>
          <cell r="G1848">
            <v>22</v>
          </cell>
          <cell r="H1848" t="str">
            <v>3</v>
          </cell>
          <cell r="I1848">
            <v>0.3</v>
          </cell>
          <cell r="J1848">
            <v>0.3</v>
          </cell>
          <cell r="K1848">
            <v>0.3</v>
          </cell>
          <cell r="M1848" t="str">
            <v>IC</v>
          </cell>
          <cell r="N1848" t="str">
            <v>DFO</v>
          </cell>
          <cell r="P1848">
            <v>12</v>
          </cell>
          <cell r="Q1848">
            <v>1979</v>
          </cell>
          <cell r="R1848" t="str">
            <v>OP</v>
          </cell>
          <cell r="T1848" t="str">
            <v>N</v>
          </cell>
        </row>
        <row r="1849">
          <cell r="A1849" t="str">
            <v>AK</v>
          </cell>
          <cell r="B1849" t="str">
            <v>Bethel</v>
          </cell>
          <cell r="C1849">
            <v>221</v>
          </cell>
          <cell r="D1849" t="str">
            <v>Alaska Village Elec Coop Inc</v>
          </cell>
          <cell r="E1849">
            <v>6314</v>
          </cell>
          <cell r="F1849" t="str">
            <v>Emmonak</v>
          </cell>
          <cell r="G1849">
            <v>22</v>
          </cell>
          <cell r="H1849" t="str">
            <v>2</v>
          </cell>
          <cell r="I1849">
            <v>0.3</v>
          </cell>
          <cell r="J1849">
            <v>0.3</v>
          </cell>
          <cell r="K1849">
            <v>0.3</v>
          </cell>
          <cell r="M1849" t="str">
            <v>IC</v>
          </cell>
          <cell r="N1849" t="str">
            <v>DFO</v>
          </cell>
          <cell r="P1849">
            <v>12</v>
          </cell>
          <cell r="Q1849">
            <v>1977</v>
          </cell>
          <cell r="R1849" t="str">
            <v>OP</v>
          </cell>
          <cell r="T1849" t="str">
            <v>N</v>
          </cell>
        </row>
        <row r="1850">
          <cell r="A1850" t="str">
            <v>AK</v>
          </cell>
          <cell r="B1850" t="str">
            <v>Bethel</v>
          </cell>
          <cell r="C1850">
            <v>221</v>
          </cell>
          <cell r="D1850" t="str">
            <v>Alaska Village Elec Coop Inc</v>
          </cell>
          <cell r="E1850">
            <v>6314</v>
          </cell>
          <cell r="F1850" t="str">
            <v>Emmonak</v>
          </cell>
          <cell r="G1850">
            <v>22</v>
          </cell>
          <cell r="H1850" t="str">
            <v>6</v>
          </cell>
          <cell r="I1850">
            <v>0.9</v>
          </cell>
          <cell r="J1850">
            <v>0.9</v>
          </cell>
          <cell r="K1850">
            <v>0.9</v>
          </cell>
          <cell r="M1850" t="str">
            <v>IC</v>
          </cell>
          <cell r="N1850" t="str">
            <v>DFO</v>
          </cell>
          <cell r="P1850">
            <v>4</v>
          </cell>
          <cell r="Q1850">
            <v>1995</v>
          </cell>
          <cell r="R1850" t="str">
            <v>OP</v>
          </cell>
          <cell r="T1850" t="str">
            <v>N</v>
          </cell>
        </row>
        <row r="1851">
          <cell r="A1851" t="str">
            <v>AK</v>
          </cell>
          <cell r="B1851" t="str">
            <v>Bethel</v>
          </cell>
          <cell r="C1851">
            <v>221</v>
          </cell>
          <cell r="D1851" t="str">
            <v>Alaska Village Elec Coop Inc</v>
          </cell>
          <cell r="E1851">
            <v>6314</v>
          </cell>
          <cell r="F1851" t="str">
            <v>Emmonak</v>
          </cell>
          <cell r="G1851">
            <v>22</v>
          </cell>
          <cell r="H1851" t="str">
            <v>4a</v>
          </cell>
          <cell r="I1851">
            <v>0.5</v>
          </cell>
          <cell r="J1851">
            <v>0.5</v>
          </cell>
          <cell r="K1851">
            <v>0.5</v>
          </cell>
          <cell r="M1851" t="str">
            <v>IC</v>
          </cell>
          <cell r="N1851" t="str">
            <v>DFO</v>
          </cell>
          <cell r="P1851">
            <v>4</v>
          </cell>
          <cell r="Q1851">
            <v>2005</v>
          </cell>
          <cell r="R1851" t="str">
            <v>OP</v>
          </cell>
          <cell r="T1851" t="str">
            <v>N</v>
          </cell>
        </row>
        <row r="1852">
          <cell r="A1852" t="str">
            <v>AK</v>
          </cell>
          <cell r="B1852" t="str">
            <v>Bethel</v>
          </cell>
          <cell r="C1852">
            <v>221</v>
          </cell>
          <cell r="D1852" t="str">
            <v>Alaska Village Elec Coop Inc</v>
          </cell>
          <cell r="E1852">
            <v>6314</v>
          </cell>
          <cell r="F1852" t="str">
            <v>Emmonak</v>
          </cell>
          <cell r="G1852">
            <v>22</v>
          </cell>
          <cell r="H1852" t="str">
            <v>5a</v>
          </cell>
          <cell r="I1852">
            <v>0.5</v>
          </cell>
          <cell r="J1852">
            <v>0.5</v>
          </cell>
          <cell r="K1852">
            <v>0.5</v>
          </cell>
          <cell r="M1852" t="str">
            <v>IC</v>
          </cell>
          <cell r="N1852" t="str">
            <v>DFO</v>
          </cell>
          <cell r="P1852">
            <v>4</v>
          </cell>
          <cell r="Q1852">
            <v>2005</v>
          </cell>
          <cell r="R1852" t="str">
            <v>OP</v>
          </cell>
          <cell r="T1852" t="str">
            <v>N</v>
          </cell>
        </row>
        <row r="1853">
          <cell r="A1853" t="str">
            <v>AK</v>
          </cell>
          <cell r="B1853" t="str">
            <v>Bethel</v>
          </cell>
          <cell r="C1853">
            <v>221</v>
          </cell>
          <cell r="D1853" t="str">
            <v>Alaska Village Elec Coop Inc</v>
          </cell>
          <cell r="E1853">
            <v>6319</v>
          </cell>
          <cell r="F1853" t="str">
            <v>Hooper Bay</v>
          </cell>
          <cell r="G1853">
            <v>22</v>
          </cell>
          <cell r="H1853" t="str">
            <v>5</v>
          </cell>
          <cell r="I1853">
            <v>0.5</v>
          </cell>
          <cell r="J1853">
            <v>0.5</v>
          </cell>
          <cell r="K1853">
            <v>0.5</v>
          </cell>
          <cell r="M1853" t="str">
            <v>IC</v>
          </cell>
          <cell r="N1853" t="str">
            <v>DFO</v>
          </cell>
          <cell r="P1853">
            <v>9</v>
          </cell>
          <cell r="Q1853">
            <v>1991</v>
          </cell>
          <cell r="R1853" t="str">
            <v>OP</v>
          </cell>
          <cell r="T1853" t="str">
            <v>N</v>
          </cell>
        </row>
        <row r="1854">
          <cell r="A1854" t="str">
            <v>AK</v>
          </cell>
          <cell r="B1854" t="str">
            <v>Bethel</v>
          </cell>
          <cell r="C1854">
            <v>221</v>
          </cell>
          <cell r="D1854" t="str">
            <v>Alaska Village Elec Coop Inc</v>
          </cell>
          <cell r="E1854">
            <v>6319</v>
          </cell>
          <cell r="F1854" t="str">
            <v>Hooper Bay</v>
          </cell>
          <cell r="G1854">
            <v>22</v>
          </cell>
          <cell r="H1854" t="str">
            <v>6</v>
          </cell>
          <cell r="I1854">
            <v>0.5</v>
          </cell>
          <cell r="J1854">
            <v>0.5</v>
          </cell>
          <cell r="K1854">
            <v>0.5</v>
          </cell>
          <cell r="M1854" t="str">
            <v>IC</v>
          </cell>
          <cell r="N1854" t="str">
            <v>DFO</v>
          </cell>
          <cell r="P1854">
            <v>10</v>
          </cell>
          <cell r="Q1854">
            <v>1997</v>
          </cell>
          <cell r="R1854" t="str">
            <v>OP</v>
          </cell>
          <cell r="T1854" t="str">
            <v>N</v>
          </cell>
        </row>
        <row r="1855">
          <cell r="A1855" t="str">
            <v>AK</v>
          </cell>
          <cell r="B1855" t="str">
            <v>Bethel</v>
          </cell>
          <cell r="C1855">
            <v>221</v>
          </cell>
          <cell r="D1855" t="str">
            <v>Alaska Village Elec Coop Inc</v>
          </cell>
          <cell r="E1855">
            <v>6319</v>
          </cell>
          <cell r="F1855" t="str">
            <v>Hooper Bay</v>
          </cell>
          <cell r="G1855">
            <v>22</v>
          </cell>
          <cell r="H1855" t="str">
            <v>3A</v>
          </cell>
          <cell r="I1855">
            <v>0.3</v>
          </cell>
          <cell r="J1855">
            <v>0.3</v>
          </cell>
          <cell r="K1855">
            <v>0.3</v>
          </cell>
          <cell r="M1855" t="str">
            <v>IC</v>
          </cell>
          <cell r="N1855" t="str">
            <v>DFO</v>
          </cell>
          <cell r="P1855">
            <v>8</v>
          </cell>
          <cell r="Q1855">
            <v>1988</v>
          </cell>
          <cell r="R1855" t="str">
            <v>OP</v>
          </cell>
          <cell r="T1855" t="str">
            <v>N</v>
          </cell>
        </row>
        <row r="1856">
          <cell r="A1856" t="str">
            <v>AK</v>
          </cell>
          <cell r="B1856" t="str">
            <v>Bethel</v>
          </cell>
          <cell r="C1856">
            <v>221</v>
          </cell>
          <cell r="D1856" t="str">
            <v>Alaska Village Elec Coop Inc</v>
          </cell>
          <cell r="E1856">
            <v>6319</v>
          </cell>
          <cell r="F1856" t="str">
            <v>Hooper Bay</v>
          </cell>
          <cell r="G1856">
            <v>22</v>
          </cell>
          <cell r="H1856" t="str">
            <v>4A</v>
          </cell>
          <cell r="I1856">
            <v>0.3</v>
          </cell>
          <cell r="J1856">
            <v>0.3</v>
          </cell>
          <cell r="K1856">
            <v>0.3</v>
          </cell>
          <cell r="M1856" t="str">
            <v>IC</v>
          </cell>
          <cell r="N1856" t="str">
            <v>DFO</v>
          </cell>
          <cell r="P1856">
            <v>8</v>
          </cell>
          <cell r="Q1856">
            <v>1987</v>
          </cell>
          <cell r="R1856" t="str">
            <v>OP</v>
          </cell>
          <cell r="T1856" t="str">
            <v>N</v>
          </cell>
        </row>
        <row r="1857">
          <cell r="A1857" t="str">
            <v>AK</v>
          </cell>
          <cell r="B1857" t="str">
            <v>Kobuk</v>
          </cell>
          <cell r="C1857">
            <v>221</v>
          </cell>
          <cell r="D1857" t="str">
            <v>Alaska Village Elec Coop Inc</v>
          </cell>
          <cell r="E1857">
            <v>6323</v>
          </cell>
          <cell r="F1857" t="str">
            <v>Kiana</v>
          </cell>
          <cell r="G1857">
            <v>22</v>
          </cell>
          <cell r="H1857" t="str">
            <v>4</v>
          </cell>
          <cell r="I1857">
            <v>0.5</v>
          </cell>
          <cell r="J1857">
            <v>0.5</v>
          </cell>
          <cell r="K1857">
            <v>0.5</v>
          </cell>
          <cell r="M1857" t="str">
            <v>IC</v>
          </cell>
          <cell r="N1857" t="str">
            <v>DFO</v>
          </cell>
          <cell r="P1857">
            <v>7</v>
          </cell>
          <cell r="Q1857">
            <v>1984</v>
          </cell>
          <cell r="R1857" t="str">
            <v>OP</v>
          </cell>
          <cell r="T1857" t="str">
            <v>N</v>
          </cell>
        </row>
        <row r="1858">
          <cell r="A1858" t="str">
            <v>AK</v>
          </cell>
          <cell r="B1858" t="str">
            <v>Kobuk</v>
          </cell>
          <cell r="C1858">
            <v>221</v>
          </cell>
          <cell r="D1858" t="str">
            <v>Alaska Village Elec Coop Inc</v>
          </cell>
          <cell r="E1858">
            <v>6323</v>
          </cell>
          <cell r="F1858" t="str">
            <v>Kiana</v>
          </cell>
          <cell r="G1858">
            <v>22</v>
          </cell>
          <cell r="H1858" t="str">
            <v>1B</v>
          </cell>
          <cell r="I1858">
            <v>0.3</v>
          </cell>
          <cell r="J1858">
            <v>0.3</v>
          </cell>
          <cell r="K1858">
            <v>0.3</v>
          </cell>
          <cell r="M1858" t="str">
            <v>IC</v>
          </cell>
          <cell r="N1858" t="str">
            <v>DFO</v>
          </cell>
          <cell r="P1858">
            <v>9</v>
          </cell>
          <cell r="Q1858">
            <v>2001</v>
          </cell>
          <cell r="R1858" t="str">
            <v>OP</v>
          </cell>
          <cell r="T1858" t="str">
            <v>N</v>
          </cell>
        </row>
        <row r="1859">
          <cell r="A1859" t="str">
            <v>AK</v>
          </cell>
          <cell r="B1859" t="str">
            <v>Kobuk</v>
          </cell>
          <cell r="C1859">
            <v>221</v>
          </cell>
          <cell r="D1859" t="str">
            <v>Alaska Village Elec Coop Inc</v>
          </cell>
          <cell r="E1859">
            <v>6323</v>
          </cell>
          <cell r="F1859" t="str">
            <v>Kiana</v>
          </cell>
          <cell r="G1859">
            <v>22</v>
          </cell>
          <cell r="H1859" t="str">
            <v>3A</v>
          </cell>
          <cell r="I1859">
            <v>0.3</v>
          </cell>
          <cell r="J1859">
            <v>0.4</v>
          </cell>
          <cell r="K1859">
            <v>0.4</v>
          </cell>
          <cell r="M1859" t="str">
            <v>IC</v>
          </cell>
          <cell r="N1859" t="str">
            <v>DFO</v>
          </cell>
          <cell r="P1859">
            <v>7</v>
          </cell>
          <cell r="Q1859">
            <v>2000</v>
          </cell>
          <cell r="R1859" t="str">
            <v>OP</v>
          </cell>
          <cell r="T1859" t="str">
            <v>N</v>
          </cell>
        </row>
        <row r="1860">
          <cell r="A1860" t="str">
            <v>AK</v>
          </cell>
          <cell r="B1860" t="str">
            <v>Bethel</v>
          </cell>
          <cell r="C1860">
            <v>221</v>
          </cell>
          <cell r="D1860" t="str">
            <v>Alaska Village Elec Coop Inc</v>
          </cell>
          <cell r="E1860">
            <v>6329</v>
          </cell>
          <cell r="F1860" t="str">
            <v>Mountain Village</v>
          </cell>
          <cell r="G1860">
            <v>22</v>
          </cell>
          <cell r="H1860" t="str">
            <v>1</v>
          </cell>
          <cell r="I1860">
            <v>0.3</v>
          </cell>
          <cell r="J1860">
            <v>0.3</v>
          </cell>
          <cell r="K1860">
            <v>0.3</v>
          </cell>
          <cell r="M1860" t="str">
            <v>IC</v>
          </cell>
          <cell r="N1860" t="str">
            <v>DFO</v>
          </cell>
          <cell r="P1860">
            <v>4</v>
          </cell>
          <cell r="Q1860">
            <v>1984</v>
          </cell>
          <cell r="R1860" t="str">
            <v>OP</v>
          </cell>
          <cell r="T1860" t="str">
            <v>N</v>
          </cell>
        </row>
        <row r="1861">
          <cell r="A1861" t="str">
            <v>AK</v>
          </cell>
          <cell r="B1861" t="str">
            <v>Bethel</v>
          </cell>
          <cell r="C1861">
            <v>221</v>
          </cell>
          <cell r="D1861" t="str">
            <v>Alaska Village Elec Coop Inc</v>
          </cell>
          <cell r="E1861">
            <v>6329</v>
          </cell>
          <cell r="F1861" t="str">
            <v>Mountain Village</v>
          </cell>
          <cell r="G1861">
            <v>22</v>
          </cell>
          <cell r="H1861" t="str">
            <v>4</v>
          </cell>
          <cell r="I1861">
            <v>0.6</v>
          </cell>
          <cell r="J1861">
            <v>0.6</v>
          </cell>
          <cell r="K1861">
            <v>0.6</v>
          </cell>
          <cell r="M1861" t="str">
            <v>IC</v>
          </cell>
          <cell r="N1861" t="str">
            <v>DFO</v>
          </cell>
          <cell r="P1861">
            <v>11</v>
          </cell>
          <cell r="Q1861">
            <v>1982</v>
          </cell>
          <cell r="R1861" t="str">
            <v>OP</v>
          </cell>
          <cell r="T1861" t="str">
            <v>N</v>
          </cell>
        </row>
        <row r="1862">
          <cell r="A1862" t="str">
            <v>AK</v>
          </cell>
          <cell r="B1862" t="str">
            <v>Bethel</v>
          </cell>
          <cell r="C1862">
            <v>221</v>
          </cell>
          <cell r="D1862" t="str">
            <v>Alaska Village Elec Coop Inc</v>
          </cell>
          <cell r="E1862">
            <v>6329</v>
          </cell>
          <cell r="F1862" t="str">
            <v>Mountain Village</v>
          </cell>
          <cell r="G1862">
            <v>22</v>
          </cell>
          <cell r="H1862" t="str">
            <v>5</v>
          </cell>
          <cell r="I1862">
            <v>0.5</v>
          </cell>
          <cell r="J1862">
            <v>0.5</v>
          </cell>
          <cell r="K1862">
            <v>0.5</v>
          </cell>
          <cell r="M1862" t="str">
            <v>IC</v>
          </cell>
          <cell r="N1862" t="str">
            <v>DFO</v>
          </cell>
          <cell r="P1862">
            <v>9</v>
          </cell>
          <cell r="Q1862">
            <v>1988</v>
          </cell>
          <cell r="R1862" t="str">
            <v>OP</v>
          </cell>
          <cell r="T1862" t="str">
            <v>N</v>
          </cell>
        </row>
        <row r="1863">
          <cell r="A1863" t="str">
            <v>AK</v>
          </cell>
          <cell r="B1863" t="str">
            <v>Bethel</v>
          </cell>
          <cell r="C1863">
            <v>221</v>
          </cell>
          <cell r="D1863" t="str">
            <v>Alaska Village Elec Coop Inc</v>
          </cell>
          <cell r="E1863">
            <v>6329</v>
          </cell>
          <cell r="F1863" t="str">
            <v>Mountain Village</v>
          </cell>
          <cell r="G1863">
            <v>22</v>
          </cell>
          <cell r="H1863" t="str">
            <v>3A</v>
          </cell>
          <cell r="I1863">
            <v>0.3</v>
          </cell>
          <cell r="J1863">
            <v>0.3</v>
          </cell>
          <cell r="K1863">
            <v>0.3</v>
          </cell>
          <cell r="M1863" t="str">
            <v>IC</v>
          </cell>
          <cell r="N1863" t="str">
            <v>DFO</v>
          </cell>
          <cell r="P1863">
            <v>1</v>
          </cell>
          <cell r="Q1863">
            <v>1977</v>
          </cell>
          <cell r="R1863" t="str">
            <v>OP</v>
          </cell>
          <cell r="T1863" t="str">
            <v>N</v>
          </cell>
        </row>
        <row r="1864">
          <cell r="A1864" t="str">
            <v>AK</v>
          </cell>
          <cell r="B1864" t="str">
            <v>Kobuk</v>
          </cell>
          <cell r="C1864">
            <v>221</v>
          </cell>
          <cell r="D1864" t="str">
            <v>Alaska Village Elec Coop Inc</v>
          </cell>
          <cell r="E1864">
            <v>6330</v>
          </cell>
          <cell r="F1864" t="str">
            <v>Noorvik</v>
          </cell>
          <cell r="G1864">
            <v>22</v>
          </cell>
          <cell r="H1864" t="str">
            <v>3</v>
          </cell>
          <cell r="I1864">
            <v>0.3</v>
          </cell>
          <cell r="J1864">
            <v>0.3</v>
          </cell>
          <cell r="K1864">
            <v>0.3</v>
          </cell>
          <cell r="M1864" t="str">
            <v>IC</v>
          </cell>
          <cell r="N1864" t="str">
            <v>DFO</v>
          </cell>
          <cell r="P1864">
            <v>4</v>
          </cell>
          <cell r="Q1864">
            <v>1984</v>
          </cell>
          <cell r="R1864" t="str">
            <v>OP</v>
          </cell>
          <cell r="T1864" t="str">
            <v>N</v>
          </cell>
        </row>
        <row r="1865">
          <cell r="A1865" t="str">
            <v>AK</v>
          </cell>
          <cell r="B1865" t="str">
            <v>Kobuk</v>
          </cell>
          <cell r="C1865">
            <v>221</v>
          </cell>
          <cell r="D1865" t="str">
            <v>Alaska Village Elec Coop Inc</v>
          </cell>
          <cell r="E1865">
            <v>6330</v>
          </cell>
          <cell r="F1865" t="str">
            <v>Noorvik</v>
          </cell>
          <cell r="G1865">
            <v>22</v>
          </cell>
          <cell r="H1865" t="str">
            <v>1A</v>
          </cell>
          <cell r="I1865">
            <v>0.3</v>
          </cell>
          <cell r="J1865">
            <v>0.3</v>
          </cell>
          <cell r="K1865">
            <v>0.3</v>
          </cell>
          <cell r="M1865" t="str">
            <v>IC</v>
          </cell>
          <cell r="N1865" t="str">
            <v>DFO</v>
          </cell>
          <cell r="P1865">
            <v>9</v>
          </cell>
          <cell r="Q1865">
            <v>1997</v>
          </cell>
          <cell r="R1865" t="str">
            <v>OP</v>
          </cell>
          <cell r="T1865" t="str">
            <v>N</v>
          </cell>
        </row>
        <row r="1866">
          <cell r="A1866" t="str">
            <v>AK</v>
          </cell>
          <cell r="B1866" t="str">
            <v>Kobuk</v>
          </cell>
          <cell r="C1866">
            <v>221</v>
          </cell>
          <cell r="D1866" t="str">
            <v>Alaska Village Elec Coop Inc</v>
          </cell>
          <cell r="E1866">
            <v>6330</v>
          </cell>
          <cell r="F1866" t="str">
            <v>Noorvik</v>
          </cell>
          <cell r="G1866">
            <v>22</v>
          </cell>
          <cell r="H1866" t="str">
            <v>2A</v>
          </cell>
          <cell r="I1866">
            <v>0.4</v>
          </cell>
          <cell r="J1866">
            <v>0.4</v>
          </cell>
          <cell r="K1866">
            <v>0.4</v>
          </cell>
          <cell r="M1866" t="str">
            <v>IC</v>
          </cell>
          <cell r="N1866" t="str">
            <v>DFO</v>
          </cell>
          <cell r="P1866">
            <v>10</v>
          </cell>
          <cell r="Q1866">
            <v>1999</v>
          </cell>
          <cell r="R1866" t="str">
            <v>OP</v>
          </cell>
          <cell r="T1866" t="str">
            <v>N</v>
          </cell>
        </row>
        <row r="1867">
          <cell r="A1867" t="str">
            <v>AK</v>
          </cell>
          <cell r="B1867" t="str">
            <v>Bethel</v>
          </cell>
          <cell r="C1867">
            <v>221</v>
          </cell>
          <cell r="D1867" t="str">
            <v>Alaska Village Elec Coop Inc</v>
          </cell>
          <cell r="E1867">
            <v>6333</v>
          </cell>
          <cell r="F1867" t="str">
            <v>Nunapitchuk</v>
          </cell>
          <cell r="G1867">
            <v>22</v>
          </cell>
          <cell r="H1867" t="str">
            <v>2</v>
          </cell>
          <cell r="I1867">
            <v>0.3</v>
          </cell>
          <cell r="J1867">
            <v>0.3</v>
          </cell>
          <cell r="K1867">
            <v>0.3</v>
          </cell>
          <cell r="M1867" t="str">
            <v>IC</v>
          </cell>
          <cell r="N1867" t="str">
            <v>DFO</v>
          </cell>
          <cell r="P1867">
            <v>1</v>
          </cell>
          <cell r="Q1867">
            <v>1976</v>
          </cell>
          <cell r="R1867" t="str">
            <v>OP</v>
          </cell>
          <cell r="T1867" t="str">
            <v>N</v>
          </cell>
        </row>
        <row r="1868">
          <cell r="A1868" t="str">
            <v>AK</v>
          </cell>
          <cell r="B1868" t="str">
            <v>Bethel</v>
          </cell>
          <cell r="C1868">
            <v>221</v>
          </cell>
          <cell r="D1868" t="str">
            <v>Alaska Village Elec Coop Inc</v>
          </cell>
          <cell r="E1868">
            <v>6333</v>
          </cell>
          <cell r="F1868" t="str">
            <v>Nunapitchuk</v>
          </cell>
          <cell r="G1868">
            <v>22</v>
          </cell>
          <cell r="H1868" t="str">
            <v>3</v>
          </cell>
          <cell r="I1868">
            <v>0.3</v>
          </cell>
          <cell r="J1868">
            <v>0.3</v>
          </cell>
          <cell r="K1868">
            <v>0.3</v>
          </cell>
          <cell r="M1868" t="str">
            <v>IC</v>
          </cell>
          <cell r="N1868" t="str">
            <v>DFO</v>
          </cell>
          <cell r="P1868">
            <v>4</v>
          </cell>
          <cell r="Q1868">
            <v>1976</v>
          </cell>
          <cell r="R1868" t="str">
            <v>OP</v>
          </cell>
          <cell r="T1868" t="str">
            <v>N</v>
          </cell>
        </row>
        <row r="1869">
          <cell r="A1869" t="str">
            <v>AK</v>
          </cell>
          <cell r="B1869" t="str">
            <v>Bethel</v>
          </cell>
          <cell r="C1869">
            <v>221</v>
          </cell>
          <cell r="D1869" t="str">
            <v>Alaska Village Elec Coop Inc</v>
          </cell>
          <cell r="E1869">
            <v>6333</v>
          </cell>
          <cell r="F1869" t="str">
            <v>Nunapitchuk</v>
          </cell>
          <cell r="G1869">
            <v>22</v>
          </cell>
          <cell r="H1869" t="str">
            <v>4</v>
          </cell>
          <cell r="I1869">
            <v>0.6</v>
          </cell>
          <cell r="J1869">
            <v>0.6</v>
          </cell>
          <cell r="K1869">
            <v>0.6</v>
          </cell>
          <cell r="M1869" t="str">
            <v>IC</v>
          </cell>
          <cell r="N1869" t="str">
            <v>DFO</v>
          </cell>
          <cell r="P1869">
            <v>2</v>
          </cell>
          <cell r="Q1869">
            <v>1986</v>
          </cell>
          <cell r="R1869" t="str">
            <v>OP</v>
          </cell>
          <cell r="T1869" t="str">
            <v>N</v>
          </cell>
        </row>
        <row r="1870">
          <cell r="A1870" t="str">
            <v>AK</v>
          </cell>
          <cell r="B1870" t="str">
            <v>Bethel</v>
          </cell>
          <cell r="C1870">
            <v>221</v>
          </cell>
          <cell r="D1870" t="str">
            <v>Alaska Village Elec Coop Inc</v>
          </cell>
          <cell r="E1870">
            <v>6333</v>
          </cell>
          <cell r="F1870" t="str">
            <v>Nunapitchuk</v>
          </cell>
          <cell r="G1870">
            <v>22</v>
          </cell>
          <cell r="H1870" t="str">
            <v>5a</v>
          </cell>
          <cell r="I1870">
            <v>0.7</v>
          </cell>
          <cell r="J1870">
            <v>0.7</v>
          </cell>
          <cell r="K1870">
            <v>0.7</v>
          </cell>
          <cell r="M1870" t="str">
            <v>IC</v>
          </cell>
          <cell r="N1870" t="str">
            <v>DFO</v>
          </cell>
          <cell r="P1870">
            <v>8</v>
          </cell>
          <cell r="Q1870">
            <v>2004</v>
          </cell>
          <cell r="R1870" t="str">
            <v>OP</v>
          </cell>
          <cell r="T1870" t="str">
            <v>N</v>
          </cell>
        </row>
        <row r="1871">
          <cell r="A1871" t="str">
            <v>AK</v>
          </cell>
          <cell r="B1871" t="str">
            <v>Bethel</v>
          </cell>
          <cell r="C1871">
            <v>221</v>
          </cell>
          <cell r="D1871" t="str">
            <v>Alaska Village Elec Coop Inc</v>
          </cell>
          <cell r="E1871">
            <v>6338</v>
          </cell>
          <cell r="F1871" t="str">
            <v>St Marys</v>
          </cell>
          <cell r="G1871">
            <v>22</v>
          </cell>
          <cell r="H1871" t="str">
            <v>1</v>
          </cell>
          <cell r="I1871">
            <v>0.6</v>
          </cell>
          <cell r="J1871">
            <v>0.6</v>
          </cell>
          <cell r="K1871">
            <v>0.6</v>
          </cell>
          <cell r="M1871" t="str">
            <v>IC</v>
          </cell>
          <cell r="N1871" t="str">
            <v>DFO</v>
          </cell>
          <cell r="P1871">
            <v>5</v>
          </cell>
          <cell r="Q1871">
            <v>1977</v>
          </cell>
          <cell r="R1871" t="str">
            <v>OP</v>
          </cell>
          <cell r="T1871" t="str">
            <v>N</v>
          </cell>
        </row>
        <row r="1872">
          <cell r="A1872" t="str">
            <v>AK</v>
          </cell>
          <cell r="B1872" t="str">
            <v>Bethel</v>
          </cell>
          <cell r="C1872">
            <v>221</v>
          </cell>
          <cell r="D1872" t="str">
            <v>Alaska Village Elec Coop Inc</v>
          </cell>
          <cell r="E1872">
            <v>6338</v>
          </cell>
          <cell r="F1872" t="str">
            <v>St Marys</v>
          </cell>
          <cell r="G1872">
            <v>22</v>
          </cell>
          <cell r="H1872" t="str">
            <v>2</v>
          </cell>
          <cell r="I1872">
            <v>0.6</v>
          </cell>
          <cell r="J1872">
            <v>0.6</v>
          </cell>
          <cell r="K1872">
            <v>0.6</v>
          </cell>
          <cell r="M1872" t="str">
            <v>IC</v>
          </cell>
          <cell r="N1872" t="str">
            <v>DFO</v>
          </cell>
          <cell r="P1872">
            <v>11</v>
          </cell>
          <cell r="Q1872">
            <v>1980</v>
          </cell>
          <cell r="R1872" t="str">
            <v>OP</v>
          </cell>
          <cell r="T1872" t="str">
            <v>N</v>
          </cell>
        </row>
        <row r="1873">
          <cell r="A1873" t="str">
            <v>AK</v>
          </cell>
          <cell r="B1873" t="str">
            <v>Bethel</v>
          </cell>
          <cell r="C1873">
            <v>221</v>
          </cell>
          <cell r="D1873" t="str">
            <v>Alaska Village Elec Coop Inc</v>
          </cell>
          <cell r="E1873">
            <v>6338</v>
          </cell>
          <cell r="F1873" t="str">
            <v>St Marys</v>
          </cell>
          <cell r="G1873">
            <v>22</v>
          </cell>
          <cell r="H1873" t="str">
            <v>3</v>
          </cell>
          <cell r="I1873">
            <v>0.9</v>
          </cell>
          <cell r="J1873">
            <v>0.9</v>
          </cell>
          <cell r="K1873">
            <v>0.9</v>
          </cell>
          <cell r="M1873" t="str">
            <v>IC</v>
          </cell>
          <cell r="N1873" t="str">
            <v>DFO</v>
          </cell>
          <cell r="P1873">
            <v>11</v>
          </cell>
          <cell r="Q1873">
            <v>1974</v>
          </cell>
          <cell r="R1873" t="str">
            <v>OP</v>
          </cell>
          <cell r="T1873" t="str">
            <v>N</v>
          </cell>
        </row>
        <row r="1874">
          <cell r="A1874" t="str">
            <v>AK</v>
          </cell>
          <cell r="B1874" t="str">
            <v>Kobuk</v>
          </cell>
          <cell r="C1874">
            <v>221</v>
          </cell>
          <cell r="D1874" t="str">
            <v>Alaska Village Elec Coop Inc</v>
          </cell>
          <cell r="E1874">
            <v>6341</v>
          </cell>
          <cell r="F1874" t="str">
            <v>Selawik</v>
          </cell>
          <cell r="G1874">
            <v>22</v>
          </cell>
          <cell r="H1874" t="str">
            <v>1A</v>
          </cell>
          <cell r="I1874">
            <v>0.3</v>
          </cell>
          <cell r="J1874">
            <v>0.3</v>
          </cell>
          <cell r="K1874">
            <v>0.3</v>
          </cell>
          <cell r="M1874" t="str">
            <v>IC</v>
          </cell>
          <cell r="N1874" t="str">
            <v>DFO</v>
          </cell>
          <cell r="P1874">
            <v>6</v>
          </cell>
          <cell r="Q1874">
            <v>2003</v>
          </cell>
          <cell r="R1874" t="str">
            <v>OP</v>
          </cell>
          <cell r="T1874" t="str">
            <v>N</v>
          </cell>
        </row>
        <row r="1875">
          <cell r="A1875" t="str">
            <v>AK</v>
          </cell>
          <cell r="B1875" t="str">
            <v>Kobuk</v>
          </cell>
          <cell r="C1875">
            <v>221</v>
          </cell>
          <cell r="D1875" t="str">
            <v>Alaska Village Elec Coop Inc</v>
          </cell>
          <cell r="E1875">
            <v>6341</v>
          </cell>
          <cell r="F1875" t="str">
            <v>Selawik</v>
          </cell>
          <cell r="G1875">
            <v>22</v>
          </cell>
          <cell r="H1875" t="str">
            <v>2A</v>
          </cell>
          <cell r="I1875">
            <v>0.5</v>
          </cell>
          <cell r="J1875">
            <v>0.5</v>
          </cell>
          <cell r="K1875">
            <v>0.5</v>
          </cell>
          <cell r="M1875" t="str">
            <v>IC</v>
          </cell>
          <cell r="N1875" t="str">
            <v>DFO</v>
          </cell>
          <cell r="P1875">
            <v>4</v>
          </cell>
          <cell r="Q1875">
            <v>2005</v>
          </cell>
          <cell r="R1875" t="str">
            <v>OP</v>
          </cell>
          <cell r="T1875" t="str">
            <v>N</v>
          </cell>
        </row>
        <row r="1876">
          <cell r="A1876" t="str">
            <v>AK</v>
          </cell>
          <cell r="B1876" t="str">
            <v>Kobuk</v>
          </cell>
          <cell r="C1876">
            <v>221</v>
          </cell>
          <cell r="D1876" t="str">
            <v>Alaska Village Elec Coop Inc</v>
          </cell>
          <cell r="E1876">
            <v>6341</v>
          </cell>
          <cell r="F1876" t="str">
            <v>Selawik</v>
          </cell>
          <cell r="G1876">
            <v>22</v>
          </cell>
          <cell r="H1876" t="str">
            <v>3A</v>
          </cell>
          <cell r="I1876">
            <v>0.8</v>
          </cell>
          <cell r="J1876">
            <v>0.8</v>
          </cell>
          <cell r="K1876">
            <v>0.8</v>
          </cell>
          <cell r="M1876" t="str">
            <v>IC</v>
          </cell>
          <cell r="N1876" t="str">
            <v>DFO</v>
          </cell>
          <cell r="P1876">
            <v>6</v>
          </cell>
          <cell r="Q1876">
            <v>1996</v>
          </cell>
          <cell r="R1876" t="str">
            <v>OP</v>
          </cell>
          <cell r="T1876" t="str">
            <v>N</v>
          </cell>
        </row>
        <row r="1877">
          <cell r="A1877" t="str">
            <v>AK</v>
          </cell>
          <cell r="B1877" t="str">
            <v>Nome</v>
          </cell>
          <cell r="C1877">
            <v>221</v>
          </cell>
          <cell r="D1877" t="str">
            <v>Alaska Village Elec Coop Inc</v>
          </cell>
          <cell r="E1877">
            <v>6345</v>
          </cell>
          <cell r="F1877" t="str">
            <v>Shishmaref</v>
          </cell>
          <cell r="G1877">
            <v>22</v>
          </cell>
          <cell r="H1877" t="str">
            <v>1</v>
          </cell>
          <cell r="I1877">
            <v>0.3</v>
          </cell>
          <cell r="J1877">
            <v>0.3</v>
          </cell>
          <cell r="K1877">
            <v>0.3</v>
          </cell>
          <cell r="M1877" t="str">
            <v>IC</v>
          </cell>
          <cell r="N1877" t="str">
            <v>DFO</v>
          </cell>
          <cell r="P1877">
            <v>6</v>
          </cell>
          <cell r="Q1877">
            <v>2004</v>
          </cell>
          <cell r="R1877" t="str">
            <v>OP</v>
          </cell>
          <cell r="T1877" t="str">
            <v>N</v>
          </cell>
        </row>
        <row r="1878">
          <cell r="A1878" t="str">
            <v>AK</v>
          </cell>
          <cell r="B1878" t="str">
            <v>Nome</v>
          </cell>
          <cell r="C1878">
            <v>221</v>
          </cell>
          <cell r="D1878" t="str">
            <v>Alaska Village Elec Coop Inc</v>
          </cell>
          <cell r="E1878">
            <v>6345</v>
          </cell>
          <cell r="F1878" t="str">
            <v>Shishmaref</v>
          </cell>
          <cell r="G1878">
            <v>22</v>
          </cell>
          <cell r="H1878" t="str">
            <v>2</v>
          </cell>
          <cell r="I1878">
            <v>0.3</v>
          </cell>
          <cell r="J1878">
            <v>0.3</v>
          </cell>
          <cell r="K1878">
            <v>0.3</v>
          </cell>
          <cell r="M1878" t="str">
            <v>IC</v>
          </cell>
          <cell r="N1878" t="str">
            <v>DFO</v>
          </cell>
          <cell r="P1878">
            <v>12</v>
          </cell>
          <cell r="Q1878">
            <v>1976</v>
          </cell>
          <cell r="R1878" t="str">
            <v>OP</v>
          </cell>
          <cell r="T1878" t="str">
            <v>N</v>
          </cell>
        </row>
        <row r="1879">
          <cell r="A1879" t="str">
            <v>AK</v>
          </cell>
          <cell r="B1879" t="str">
            <v>Nome</v>
          </cell>
          <cell r="C1879">
            <v>221</v>
          </cell>
          <cell r="D1879" t="str">
            <v>Alaska Village Elec Coop Inc</v>
          </cell>
          <cell r="E1879">
            <v>6345</v>
          </cell>
          <cell r="F1879" t="str">
            <v>Shishmaref</v>
          </cell>
          <cell r="G1879">
            <v>22</v>
          </cell>
          <cell r="H1879" t="str">
            <v>3</v>
          </cell>
          <cell r="I1879">
            <v>0.3</v>
          </cell>
          <cell r="J1879">
            <v>0.3</v>
          </cell>
          <cell r="K1879">
            <v>0.3</v>
          </cell>
          <cell r="M1879" t="str">
            <v>IC</v>
          </cell>
          <cell r="N1879" t="str">
            <v>DFO</v>
          </cell>
          <cell r="P1879">
            <v>2</v>
          </cell>
          <cell r="Q1879">
            <v>1977</v>
          </cell>
          <cell r="R1879" t="str">
            <v>OP</v>
          </cell>
          <cell r="T1879" t="str">
            <v>N</v>
          </cell>
        </row>
        <row r="1880">
          <cell r="A1880" t="str">
            <v>AK</v>
          </cell>
          <cell r="B1880" t="str">
            <v>Nome</v>
          </cell>
          <cell r="C1880">
            <v>221</v>
          </cell>
          <cell r="D1880" t="str">
            <v>Alaska Village Elec Coop Inc</v>
          </cell>
          <cell r="E1880">
            <v>6345</v>
          </cell>
          <cell r="F1880" t="str">
            <v>Shishmaref</v>
          </cell>
          <cell r="G1880">
            <v>22</v>
          </cell>
          <cell r="H1880" t="str">
            <v>4</v>
          </cell>
          <cell r="I1880">
            <v>0.5</v>
          </cell>
          <cell r="J1880">
            <v>0.5</v>
          </cell>
          <cell r="K1880">
            <v>0.5</v>
          </cell>
          <cell r="M1880" t="str">
            <v>IC</v>
          </cell>
          <cell r="N1880" t="str">
            <v>DFO</v>
          </cell>
          <cell r="P1880">
            <v>2</v>
          </cell>
          <cell r="Q1880">
            <v>1988</v>
          </cell>
          <cell r="R1880" t="str">
            <v>OP</v>
          </cell>
          <cell r="T1880" t="str">
            <v>N</v>
          </cell>
        </row>
        <row r="1881">
          <cell r="A1881" t="str">
            <v>AK</v>
          </cell>
          <cell r="B1881" t="str">
            <v>Dillingham</v>
          </cell>
          <cell r="C1881">
            <v>221</v>
          </cell>
          <cell r="D1881" t="str">
            <v>Alaska Village Elec Coop Inc</v>
          </cell>
          <cell r="E1881">
            <v>6348</v>
          </cell>
          <cell r="F1881" t="str">
            <v>Togiak</v>
          </cell>
          <cell r="G1881">
            <v>22</v>
          </cell>
          <cell r="H1881" t="str">
            <v>4</v>
          </cell>
          <cell r="I1881">
            <v>0.3</v>
          </cell>
          <cell r="J1881">
            <v>0.3</v>
          </cell>
          <cell r="K1881">
            <v>0.3</v>
          </cell>
          <cell r="M1881" t="str">
            <v>IC</v>
          </cell>
          <cell r="N1881" t="str">
            <v>DFO</v>
          </cell>
          <cell r="P1881">
            <v>11</v>
          </cell>
          <cell r="Q1881">
            <v>1986</v>
          </cell>
          <cell r="R1881" t="str">
            <v>OP</v>
          </cell>
          <cell r="T1881" t="str">
            <v>N</v>
          </cell>
        </row>
        <row r="1882">
          <cell r="A1882" t="str">
            <v>AK</v>
          </cell>
          <cell r="B1882" t="str">
            <v>Dillingham</v>
          </cell>
          <cell r="C1882">
            <v>221</v>
          </cell>
          <cell r="D1882" t="str">
            <v>Alaska Village Elec Coop Inc</v>
          </cell>
          <cell r="E1882">
            <v>6348</v>
          </cell>
          <cell r="F1882" t="str">
            <v>Togiak</v>
          </cell>
          <cell r="G1882">
            <v>22</v>
          </cell>
          <cell r="H1882" t="str">
            <v>2a</v>
          </cell>
          <cell r="I1882">
            <v>0.5</v>
          </cell>
          <cell r="J1882">
            <v>0.5</v>
          </cell>
          <cell r="K1882">
            <v>0.5</v>
          </cell>
          <cell r="M1882" t="str">
            <v>IC</v>
          </cell>
          <cell r="N1882" t="str">
            <v>DFO</v>
          </cell>
          <cell r="P1882">
            <v>10</v>
          </cell>
          <cell r="Q1882">
            <v>2004</v>
          </cell>
          <cell r="R1882" t="str">
            <v>OP</v>
          </cell>
          <cell r="T1882" t="str">
            <v>N</v>
          </cell>
        </row>
        <row r="1883">
          <cell r="A1883" t="str">
            <v>AK</v>
          </cell>
          <cell r="B1883" t="str">
            <v>Dillingham</v>
          </cell>
          <cell r="C1883">
            <v>221</v>
          </cell>
          <cell r="D1883" t="str">
            <v>Alaska Village Elec Coop Inc</v>
          </cell>
          <cell r="E1883">
            <v>6348</v>
          </cell>
          <cell r="F1883" t="str">
            <v>Togiak</v>
          </cell>
          <cell r="G1883">
            <v>22</v>
          </cell>
          <cell r="H1883" t="str">
            <v>4a</v>
          </cell>
          <cell r="I1883">
            <v>0.5</v>
          </cell>
          <cell r="J1883">
            <v>0.5</v>
          </cell>
          <cell r="K1883">
            <v>0.5</v>
          </cell>
          <cell r="M1883" t="str">
            <v>IC</v>
          </cell>
          <cell r="N1883" t="str">
            <v>DFO</v>
          </cell>
          <cell r="P1883">
            <v>9</v>
          </cell>
          <cell r="Q1883">
            <v>2004</v>
          </cell>
          <cell r="R1883" t="str">
            <v>OP</v>
          </cell>
          <cell r="T1883" t="str">
            <v>N</v>
          </cell>
        </row>
        <row r="1884">
          <cell r="A1884" t="str">
            <v>AK</v>
          </cell>
          <cell r="B1884" t="str">
            <v>Aleutian Islands</v>
          </cell>
          <cell r="C1884">
            <v>431</v>
          </cell>
          <cell r="D1884" t="str">
            <v>Alyeska Seafoods Inc</v>
          </cell>
          <cell r="E1884">
            <v>54222</v>
          </cell>
          <cell r="F1884" t="str">
            <v>Alyeska Seafoods</v>
          </cell>
          <cell r="G1884">
            <v>114</v>
          </cell>
          <cell r="H1884" t="str">
            <v>1398</v>
          </cell>
          <cell r="I1884">
            <v>0.6</v>
          </cell>
          <cell r="J1884">
            <v>0.6</v>
          </cell>
          <cell r="K1884">
            <v>0.6</v>
          </cell>
          <cell r="M1884" t="str">
            <v>IC</v>
          </cell>
          <cell r="N1884" t="str">
            <v>DFO</v>
          </cell>
          <cell r="P1884">
            <v>1</v>
          </cell>
          <cell r="Q1884">
            <v>1986</v>
          </cell>
          <cell r="R1884" t="str">
            <v>OP</v>
          </cell>
          <cell r="S1884">
            <v>0</v>
          </cell>
          <cell r="T1884" t="str">
            <v>Y</v>
          </cell>
        </row>
        <row r="1885">
          <cell r="A1885" t="str">
            <v>AK</v>
          </cell>
          <cell r="B1885" t="str">
            <v>Aleutian Islands</v>
          </cell>
          <cell r="C1885">
            <v>431</v>
          </cell>
          <cell r="D1885" t="str">
            <v>Alyeska Seafoods Inc</v>
          </cell>
          <cell r="E1885">
            <v>54222</v>
          </cell>
          <cell r="F1885" t="str">
            <v>Alyeska Seafoods</v>
          </cell>
          <cell r="G1885">
            <v>114</v>
          </cell>
          <cell r="H1885" t="str">
            <v>2398</v>
          </cell>
          <cell r="I1885">
            <v>0.6</v>
          </cell>
          <cell r="J1885">
            <v>0.6</v>
          </cell>
          <cell r="K1885">
            <v>0.6</v>
          </cell>
          <cell r="M1885" t="str">
            <v>IC</v>
          </cell>
          <cell r="N1885" t="str">
            <v>DFO</v>
          </cell>
          <cell r="P1885">
            <v>1</v>
          </cell>
          <cell r="Q1885">
            <v>1986</v>
          </cell>
          <cell r="R1885" t="str">
            <v>SB</v>
          </cell>
          <cell r="T1885" t="str">
            <v>Y</v>
          </cell>
        </row>
        <row r="1886">
          <cell r="A1886" t="str">
            <v>AK</v>
          </cell>
          <cell r="B1886" t="str">
            <v>Aleutian Islands</v>
          </cell>
          <cell r="C1886">
            <v>431</v>
          </cell>
          <cell r="D1886" t="str">
            <v>Alyeska Seafoods Inc</v>
          </cell>
          <cell r="E1886">
            <v>54222</v>
          </cell>
          <cell r="F1886" t="str">
            <v>Alyeska Seafoods</v>
          </cell>
          <cell r="G1886">
            <v>114</v>
          </cell>
          <cell r="H1886" t="str">
            <v>3398</v>
          </cell>
          <cell r="I1886">
            <v>0.6</v>
          </cell>
          <cell r="J1886">
            <v>0.6</v>
          </cell>
          <cell r="K1886">
            <v>0.6</v>
          </cell>
          <cell r="M1886" t="str">
            <v>IC</v>
          </cell>
          <cell r="N1886" t="str">
            <v>DFO</v>
          </cell>
          <cell r="P1886">
            <v>1</v>
          </cell>
          <cell r="Q1886">
            <v>1986</v>
          </cell>
          <cell r="R1886" t="str">
            <v>OP</v>
          </cell>
          <cell r="S1886">
            <v>0</v>
          </cell>
          <cell r="T1886" t="str">
            <v>Y</v>
          </cell>
        </row>
        <row r="1887">
          <cell r="A1887" t="str">
            <v>AK</v>
          </cell>
          <cell r="B1887" t="str">
            <v>Aleutian Islands</v>
          </cell>
          <cell r="C1887">
            <v>431</v>
          </cell>
          <cell r="D1887" t="str">
            <v>Alyeska Seafoods Inc</v>
          </cell>
          <cell r="E1887">
            <v>54222</v>
          </cell>
          <cell r="F1887" t="str">
            <v>Alyeska Seafoods</v>
          </cell>
          <cell r="G1887">
            <v>114</v>
          </cell>
          <cell r="H1887" t="str">
            <v>3606</v>
          </cell>
          <cell r="I1887">
            <v>1.5</v>
          </cell>
          <cell r="J1887">
            <v>1.5</v>
          </cell>
          <cell r="K1887">
            <v>1.5</v>
          </cell>
          <cell r="M1887" t="str">
            <v>IC</v>
          </cell>
          <cell r="N1887" t="str">
            <v>DFO</v>
          </cell>
          <cell r="P1887">
            <v>10</v>
          </cell>
          <cell r="Q1887">
            <v>1987</v>
          </cell>
          <cell r="R1887" t="str">
            <v>OP</v>
          </cell>
          <cell r="S1887">
            <v>0</v>
          </cell>
          <cell r="T1887" t="str">
            <v>Y</v>
          </cell>
        </row>
        <row r="1888">
          <cell r="A1888" t="str">
            <v>AK</v>
          </cell>
          <cell r="B1888" t="str">
            <v>Aleutian Islands</v>
          </cell>
          <cell r="C1888">
            <v>431</v>
          </cell>
          <cell r="D1888" t="str">
            <v>Alyeska Seafoods Inc</v>
          </cell>
          <cell r="E1888">
            <v>54222</v>
          </cell>
          <cell r="F1888" t="str">
            <v>Alyeska Seafoods</v>
          </cell>
          <cell r="G1888">
            <v>114</v>
          </cell>
          <cell r="H1888" t="str">
            <v>3608</v>
          </cell>
          <cell r="I1888">
            <v>2</v>
          </cell>
          <cell r="J1888">
            <v>2</v>
          </cell>
          <cell r="K1888">
            <v>2</v>
          </cell>
          <cell r="M1888" t="str">
            <v>IC</v>
          </cell>
          <cell r="N1888" t="str">
            <v>DFO</v>
          </cell>
          <cell r="P1888">
            <v>7</v>
          </cell>
          <cell r="Q1888">
            <v>1991</v>
          </cell>
          <cell r="R1888" t="str">
            <v>OP</v>
          </cell>
          <cell r="S1888">
            <v>0</v>
          </cell>
          <cell r="T1888" t="str">
            <v>Y</v>
          </cell>
        </row>
        <row r="1889">
          <cell r="A1889" t="str">
            <v>AK</v>
          </cell>
          <cell r="B1889" t="str">
            <v>Aleutian Islands</v>
          </cell>
          <cell r="C1889">
            <v>431</v>
          </cell>
          <cell r="D1889" t="str">
            <v>Alyeska Seafoods Inc</v>
          </cell>
          <cell r="E1889">
            <v>54222</v>
          </cell>
          <cell r="F1889" t="str">
            <v>Alyeska Seafoods</v>
          </cell>
          <cell r="G1889">
            <v>114</v>
          </cell>
          <cell r="H1889" t="str">
            <v>4398</v>
          </cell>
          <cell r="I1889">
            <v>0.6</v>
          </cell>
          <cell r="J1889">
            <v>0.6</v>
          </cell>
          <cell r="K1889">
            <v>0.6</v>
          </cell>
          <cell r="M1889" t="str">
            <v>IC</v>
          </cell>
          <cell r="N1889" t="str">
            <v>DFO</v>
          </cell>
          <cell r="P1889">
            <v>1</v>
          </cell>
          <cell r="Q1889">
            <v>1986</v>
          </cell>
          <cell r="R1889" t="str">
            <v>OP</v>
          </cell>
          <cell r="S1889">
            <v>0</v>
          </cell>
          <cell r="T1889" t="str">
            <v>Y</v>
          </cell>
        </row>
        <row r="1890">
          <cell r="A1890" t="str">
            <v>AK</v>
          </cell>
          <cell r="B1890" t="str">
            <v>Anchorage</v>
          </cell>
          <cell r="C1890">
            <v>599</v>
          </cell>
          <cell r="D1890" t="str">
            <v>Municipality of Anchorage</v>
          </cell>
          <cell r="E1890">
            <v>75</v>
          </cell>
          <cell r="F1890" t="str">
            <v>Anchorage 1</v>
          </cell>
          <cell r="G1890">
            <v>22</v>
          </cell>
          <cell r="H1890" t="str">
            <v>D1</v>
          </cell>
          <cell r="I1890">
            <v>1.1000000000000001</v>
          </cell>
          <cell r="J1890">
            <v>1.2</v>
          </cell>
          <cell r="K1890">
            <v>1.2</v>
          </cell>
          <cell r="M1890" t="str">
            <v>IC</v>
          </cell>
          <cell r="N1890" t="str">
            <v>DFO</v>
          </cell>
          <cell r="P1890">
            <v>0</v>
          </cell>
          <cell r="Q1890">
            <v>1956</v>
          </cell>
          <cell r="R1890" t="str">
            <v>OP</v>
          </cell>
          <cell r="T1890" t="str">
            <v>N</v>
          </cell>
        </row>
        <row r="1891">
          <cell r="A1891" t="str">
            <v>AK</v>
          </cell>
          <cell r="B1891" t="str">
            <v>Anchorage</v>
          </cell>
          <cell r="C1891">
            <v>599</v>
          </cell>
          <cell r="D1891" t="str">
            <v>Municipality of Anchorage</v>
          </cell>
          <cell r="E1891">
            <v>75</v>
          </cell>
          <cell r="F1891" t="str">
            <v>Anchorage 1</v>
          </cell>
          <cell r="G1891">
            <v>22</v>
          </cell>
          <cell r="H1891" t="str">
            <v>D2</v>
          </cell>
          <cell r="I1891">
            <v>1.1000000000000001</v>
          </cell>
          <cell r="J1891">
            <v>1.4</v>
          </cell>
          <cell r="K1891">
            <v>1.4</v>
          </cell>
          <cell r="M1891" t="str">
            <v>IC</v>
          </cell>
          <cell r="N1891" t="str">
            <v>DFO</v>
          </cell>
          <cell r="P1891">
            <v>0</v>
          </cell>
          <cell r="Q1891">
            <v>1947</v>
          </cell>
          <cell r="R1891" t="str">
            <v>OP</v>
          </cell>
          <cell r="T1891" t="str">
            <v>N</v>
          </cell>
        </row>
        <row r="1892">
          <cell r="A1892" t="str">
            <v>AK</v>
          </cell>
          <cell r="B1892" t="str">
            <v>Bethel</v>
          </cell>
          <cell r="C1892">
            <v>1651</v>
          </cell>
          <cell r="D1892" t="str">
            <v>Bethel Utilities Corp</v>
          </cell>
          <cell r="E1892">
            <v>6566</v>
          </cell>
          <cell r="F1892" t="str">
            <v>Bethel</v>
          </cell>
          <cell r="G1892">
            <v>22</v>
          </cell>
          <cell r="H1892" t="str">
            <v>1</v>
          </cell>
          <cell r="I1892">
            <v>2.1</v>
          </cell>
          <cell r="J1892">
            <v>2.1</v>
          </cell>
          <cell r="K1892">
            <v>2.1</v>
          </cell>
          <cell r="M1892" t="str">
            <v>IC</v>
          </cell>
          <cell r="N1892" t="str">
            <v>DFO</v>
          </cell>
          <cell r="P1892">
            <v>11</v>
          </cell>
          <cell r="Q1892">
            <v>1976</v>
          </cell>
          <cell r="R1892" t="str">
            <v>OP</v>
          </cell>
          <cell r="T1892" t="str">
            <v>N</v>
          </cell>
        </row>
        <row r="1893">
          <cell r="A1893" t="str">
            <v>AK</v>
          </cell>
          <cell r="B1893" t="str">
            <v>Bethel</v>
          </cell>
          <cell r="C1893">
            <v>1651</v>
          </cell>
          <cell r="D1893" t="str">
            <v>Bethel Utilities Corp</v>
          </cell>
          <cell r="E1893">
            <v>6566</v>
          </cell>
          <cell r="F1893" t="str">
            <v>Bethel</v>
          </cell>
          <cell r="G1893">
            <v>22</v>
          </cell>
          <cell r="H1893" t="str">
            <v>2</v>
          </cell>
          <cell r="I1893">
            <v>2.1</v>
          </cell>
          <cell r="J1893">
            <v>2.1</v>
          </cell>
          <cell r="K1893">
            <v>2.1</v>
          </cell>
          <cell r="M1893" t="str">
            <v>IC</v>
          </cell>
          <cell r="N1893" t="str">
            <v>DFO</v>
          </cell>
          <cell r="P1893">
            <v>11</v>
          </cell>
          <cell r="Q1893">
            <v>1976</v>
          </cell>
          <cell r="R1893" t="str">
            <v>OP</v>
          </cell>
          <cell r="T1893" t="str">
            <v>N</v>
          </cell>
        </row>
        <row r="1894">
          <cell r="A1894" t="str">
            <v>AK</v>
          </cell>
          <cell r="B1894" t="str">
            <v>Bethel</v>
          </cell>
          <cell r="C1894">
            <v>1651</v>
          </cell>
          <cell r="D1894" t="str">
            <v>Bethel Utilities Corp</v>
          </cell>
          <cell r="E1894">
            <v>6566</v>
          </cell>
          <cell r="F1894" t="str">
            <v>Bethel</v>
          </cell>
          <cell r="G1894">
            <v>22</v>
          </cell>
          <cell r="H1894" t="str">
            <v>3</v>
          </cell>
          <cell r="I1894">
            <v>2.1</v>
          </cell>
          <cell r="J1894">
            <v>2.1</v>
          </cell>
          <cell r="K1894">
            <v>2.1</v>
          </cell>
          <cell r="M1894" t="str">
            <v>IC</v>
          </cell>
          <cell r="N1894" t="str">
            <v>DFO</v>
          </cell>
          <cell r="P1894">
            <v>11</v>
          </cell>
          <cell r="Q1894">
            <v>1976</v>
          </cell>
          <cell r="R1894" t="str">
            <v>OP</v>
          </cell>
          <cell r="T1894" t="str">
            <v>N</v>
          </cell>
        </row>
        <row r="1895">
          <cell r="A1895" t="str">
            <v>AK</v>
          </cell>
          <cell r="B1895" t="str">
            <v>Bethel</v>
          </cell>
          <cell r="C1895">
            <v>1651</v>
          </cell>
          <cell r="D1895" t="str">
            <v>Bethel Utilities Corp</v>
          </cell>
          <cell r="E1895">
            <v>6566</v>
          </cell>
          <cell r="F1895" t="str">
            <v>Bethel</v>
          </cell>
          <cell r="G1895">
            <v>22</v>
          </cell>
          <cell r="H1895" t="str">
            <v>4</v>
          </cell>
          <cell r="I1895">
            <v>2.1</v>
          </cell>
          <cell r="J1895">
            <v>2.1</v>
          </cell>
          <cell r="K1895">
            <v>2.1</v>
          </cell>
          <cell r="M1895" t="str">
            <v>IC</v>
          </cell>
          <cell r="N1895" t="str">
            <v>DFO</v>
          </cell>
          <cell r="P1895">
            <v>11</v>
          </cell>
          <cell r="Q1895">
            <v>1976</v>
          </cell>
          <cell r="R1895" t="str">
            <v>OP</v>
          </cell>
          <cell r="T1895" t="str">
            <v>N</v>
          </cell>
        </row>
        <row r="1896">
          <cell r="A1896" t="str">
            <v>AK</v>
          </cell>
          <cell r="B1896" t="str">
            <v>Bethel</v>
          </cell>
          <cell r="C1896">
            <v>1651</v>
          </cell>
          <cell r="D1896" t="str">
            <v>Bethel Utilities Corp</v>
          </cell>
          <cell r="E1896">
            <v>6566</v>
          </cell>
          <cell r="F1896" t="str">
            <v>Bethel</v>
          </cell>
          <cell r="G1896">
            <v>22</v>
          </cell>
          <cell r="H1896" t="str">
            <v>6</v>
          </cell>
          <cell r="I1896">
            <v>2.1</v>
          </cell>
          <cell r="J1896">
            <v>2.1</v>
          </cell>
          <cell r="K1896">
            <v>2.1</v>
          </cell>
          <cell r="M1896" t="str">
            <v>IC</v>
          </cell>
          <cell r="N1896" t="str">
            <v>DFO</v>
          </cell>
          <cell r="P1896">
            <v>4</v>
          </cell>
          <cell r="Q1896">
            <v>1989</v>
          </cell>
          <cell r="R1896" t="str">
            <v>OP</v>
          </cell>
          <cell r="T1896" t="str">
            <v>N</v>
          </cell>
        </row>
        <row r="1897">
          <cell r="A1897" t="str">
            <v>AK</v>
          </cell>
          <cell r="B1897" t="str">
            <v>Bethel</v>
          </cell>
          <cell r="C1897">
            <v>1651</v>
          </cell>
          <cell r="D1897" t="str">
            <v>Bethel Utilities Corp</v>
          </cell>
          <cell r="E1897">
            <v>6566</v>
          </cell>
          <cell r="F1897" t="str">
            <v>Bethel</v>
          </cell>
          <cell r="G1897">
            <v>22</v>
          </cell>
          <cell r="H1897" t="str">
            <v>7</v>
          </cell>
          <cell r="I1897">
            <v>2.1</v>
          </cell>
          <cell r="J1897">
            <v>2.1</v>
          </cell>
          <cell r="K1897">
            <v>2.1</v>
          </cell>
          <cell r="M1897" t="str">
            <v>IC</v>
          </cell>
          <cell r="N1897" t="str">
            <v>DFO</v>
          </cell>
          <cell r="P1897">
            <v>12</v>
          </cell>
          <cell r="Q1897">
            <v>1992</v>
          </cell>
          <cell r="R1897" t="str">
            <v>OP</v>
          </cell>
          <cell r="T1897" t="str">
            <v>N</v>
          </cell>
        </row>
        <row r="1898">
          <cell r="A1898" t="str">
            <v>AK</v>
          </cell>
          <cell r="B1898" t="str">
            <v>Valdez-Cordova</v>
          </cell>
          <cell r="C1898">
            <v>4329</v>
          </cell>
          <cell r="D1898" t="str">
            <v>Copper Valley Electric Assn Inc</v>
          </cell>
          <cell r="E1898">
            <v>6305</v>
          </cell>
          <cell r="F1898" t="str">
            <v>Glennallen</v>
          </cell>
          <cell r="G1898">
            <v>22</v>
          </cell>
          <cell r="H1898" t="str">
            <v>1</v>
          </cell>
          <cell r="I1898">
            <v>0.3</v>
          </cell>
          <cell r="J1898">
            <v>0.3</v>
          </cell>
          <cell r="K1898">
            <v>0.3</v>
          </cell>
          <cell r="M1898" t="str">
            <v>IC</v>
          </cell>
          <cell r="N1898" t="str">
            <v>DFO</v>
          </cell>
          <cell r="P1898">
            <v>88</v>
          </cell>
          <cell r="Q1898">
            <v>1959</v>
          </cell>
          <cell r="R1898" t="str">
            <v>OP</v>
          </cell>
          <cell r="T1898" t="str">
            <v>N</v>
          </cell>
        </row>
        <row r="1899">
          <cell r="A1899" t="str">
            <v>AK</v>
          </cell>
          <cell r="B1899" t="str">
            <v>Valdez-Cordova</v>
          </cell>
          <cell r="C1899">
            <v>4329</v>
          </cell>
          <cell r="D1899" t="str">
            <v>Copper Valley Electric Assn Inc</v>
          </cell>
          <cell r="E1899">
            <v>6305</v>
          </cell>
          <cell r="F1899" t="str">
            <v>Glennallen</v>
          </cell>
          <cell r="G1899">
            <v>22</v>
          </cell>
          <cell r="H1899" t="str">
            <v>2</v>
          </cell>
          <cell r="I1899">
            <v>0.3</v>
          </cell>
          <cell r="J1899">
            <v>0.3</v>
          </cell>
          <cell r="K1899">
            <v>0.3</v>
          </cell>
          <cell r="M1899" t="str">
            <v>IC</v>
          </cell>
          <cell r="N1899" t="str">
            <v>DFO</v>
          </cell>
          <cell r="P1899">
            <v>88</v>
          </cell>
          <cell r="Q1899">
            <v>1959</v>
          </cell>
          <cell r="R1899" t="str">
            <v>OP</v>
          </cell>
          <cell r="T1899" t="str">
            <v>N</v>
          </cell>
        </row>
        <row r="1900">
          <cell r="A1900" t="str">
            <v>AK</v>
          </cell>
          <cell r="B1900" t="str">
            <v>Valdez-Cordova</v>
          </cell>
          <cell r="C1900">
            <v>4329</v>
          </cell>
          <cell r="D1900" t="str">
            <v>Copper Valley Electric Assn Inc</v>
          </cell>
          <cell r="E1900">
            <v>6305</v>
          </cell>
          <cell r="F1900" t="str">
            <v>Glennallen</v>
          </cell>
          <cell r="G1900">
            <v>22</v>
          </cell>
          <cell r="H1900" t="str">
            <v>3</v>
          </cell>
          <cell r="I1900">
            <v>0.5</v>
          </cell>
          <cell r="J1900">
            <v>0.5</v>
          </cell>
          <cell r="K1900">
            <v>0.5</v>
          </cell>
          <cell r="M1900" t="str">
            <v>IC</v>
          </cell>
          <cell r="N1900" t="str">
            <v>DFO</v>
          </cell>
          <cell r="P1900">
            <v>4</v>
          </cell>
          <cell r="Q1900">
            <v>1963</v>
          </cell>
          <cell r="R1900" t="str">
            <v>OP</v>
          </cell>
          <cell r="T1900" t="str">
            <v>N</v>
          </cell>
        </row>
        <row r="1901">
          <cell r="A1901" t="str">
            <v>AK</v>
          </cell>
          <cell r="B1901" t="str">
            <v>Valdez-Cordova</v>
          </cell>
          <cell r="C1901">
            <v>4329</v>
          </cell>
          <cell r="D1901" t="str">
            <v>Copper Valley Electric Assn Inc</v>
          </cell>
          <cell r="E1901">
            <v>6305</v>
          </cell>
          <cell r="F1901" t="str">
            <v>Glennallen</v>
          </cell>
          <cell r="G1901">
            <v>22</v>
          </cell>
          <cell r="H1901" t="str">
            <v>4</v>
          </cell>
          <cell r="I1901">
            <v>0.5</v>
          </cell>
          <cell r="J1901">
            <v>0.5</v>
          </cell>
          <cell r="K1901">
            <v>0.5</v>
          </cell>
          <cell r="M1901" t="str">
            <v>IC</v>
          </cell>
          <cell r="N1901" t="str">
            <v>DFO</v>
          </cell>
          <cell r="P1901">
            <v>4</v>
          </cell>
          <cell r="Q1901">
            <v>1966</v>
          </cell>
          <cell r="R1901" t="str">
            <v>OP</v>
          </cell>
          <cell r="T1901" t="str">
            <v>N</v>
          </cell>
        </row>
        <row r="1902">
          <cell r="A1902" t="str">
            <v>AK</v>
          </cell>
          <cell r="B1902" t="str">
            <v>Valdez-Cordova</v>
          </cell>
          <cell r="C1902">
            <v>4329</v>
          </cell>
          <cell r="D1902" t="str">
            <v>Copper Valley Electric Assn Inc</v>
          </cell>
          <cell r="E1902">
            <v>6305</v>
          </cell>
          <cell r="F1902" t="str">
            <v>Glennallen</v>
          </cell>
          <cell r="G1902">
            <v>22</v>
          </cell>
          <cell r="H1902" t="str">
            <v>5</v>
          </cell>
          <cell r="I1902">
            <v>0.5</v>
          </cell>
          <cell r="J1902">
            <v>0.5</v>
          </cell>
          <cell r="K1902">
            <v>0.5</v>
          </cell>
          <cell r="M1902" t="str">
            <v>IC</v>
          </cell>
          <cell r="N1902" t="str">
            <v>DFO</v>
          </cell>
          <cell r="P1902">
            <v>4</v>
          </cell>
          <cell r="Q1902">
            <v>1966</v>
          </cell>
          <cell r="R1902" t="str">
            <v>OP</v>
          </cell>
          <cell r="T1902" t="str">
            <v>N</v>
          </cell>
        </row>
        <row r="1903">
          <cell r="A1903" t="str">
            <v>AK</v>
          </cell>
          <cell r="B1903" t="str">
            <v>Valdez-Cordova</v>
          </cell>
          <cell r="C1903">
            <v>4329</v>
          </cell>
          <cell r="D1903" t="str">
            <v>Copper Valley Electric Assn Inc</v>
          </cell>
          <cell r="E1903">
            <v>6305</v>
          </cell>
          <cell r="F1903" t="str">
            <v>Glennallen</v>
          </cell>
          <cell r="G1903">
            <v>22</v>
          </cell>
          <cell r="H1903" t="str">
            <v>6</v>
          </cell>
          <cell r="I1903">
            <v>2.6</v>
          </cell>
          <cell r="J1903">
            <v>2.5</v>
          </cell>
          <cell r="K1903">
            <v>2.5</v>
          </cell>
          <cell r="M1903" t="str">
            <v>IC</v>
          </cell>
          <cell r="N1903" t="str">
            <v>DFO</v>
          </cell>
          <cell r="P1903">
            <v>5</v>
          </cell>
          <cell r="Q1903">
            <v>1976</v>
          </cell>
          <cell r="R1903" t="str">
            <v>OP</v>
          </cell>
          <cell r="T1903" t="str">
            <v>N</v>
          </cell>
        </row>
        <row r="1904">
          <cell r="A1904" t="str">
            <v>AK</v>
          </cell>
          <cell r="B1904" t="str">
            <v>Valdez-Cordova</v>
          </cell>
          <cell r="C1904">
            <v>4329</v>
          </cell>
          <cell r="D1904" t="str">
            <v>Copper Valley Electric Assn Inc</v>
          </cell>
          <cell r="E1904">
            <v>6305</v>
          </cell>
          <cell r="F1904" t="str">
            <v>Glennallen</v>
          </cell>
          <cell r="G1904">
            <v>22</v>
          </cell>
          <cell r="H1904" t="str">
            <v>7</v>
          </cell>
          <cell r="I1904">
            <v>2.6</v>
          </cell>
          <cell r="J1904">
            <v>2.5</v>
          </cell>
          <cell r="K1904">
            <v>2.5</v>
          </cell>
          <cell r="M1904" t="str">
            <v>IC</v>
          </cell>
          <cell r="N1904" t="str">
            <v>DFO</v>
          </cell>
          <cell r="P1904">
            <v>5</v>
          </cell>
          <cell r="Q1904">
            <v>1976</v>
          </cell>
          <cell r="R1904" t="str">
            <v>OP</v>
          </cell>
          <cell r="T1904" t="str">
            <v>N</v>
          </cell>
        </row>
        <row r="1905">
          <cell r="A1905" t="str">
            <v>AK</v>
          </cell>
          <cell r="B1905" t="str">
            <v>Valdez-Cordova</v>
          </cell>
          <cell r="C1905">
            <v>4329</v>
          </cell>
          <cell r="D1905" t="str">
            <v>Copper Valley Electric Assn Inc</v>
          </cell>
          <cell r="E1905">
            <v>6305</v>
          </cell>
          <cell r="F1905" t="str">
            <v>Glennallen</v>
          </cell>
          <cell r="G1905">
            <v>22</v>
          </cell>
          <cell r="H1905" t="str">
            <v>8</v>
          </cell>
          <cell r="I1905">
            <v>1.2</v>
          </cell>
          <cell r="J1905">
            <v>1.2</v>
          </cell>
          <cell r="K1905">
            <v>1.2</v>
          </cell>
          <cell r="M1905" t="str">
            <v>IC</v>
          </cell>
          <cell r="N1905" t="str">
            <v>DFO</v>
          </cell>
          <cell r="P1905">
            <v>2</v>
          </cell>
          <cell r="Q1905">
            <v>1999</v>
          </cell>
          <cell r="R1905" t="str">
            <v>OP</v>
          </cell>
          <cell r="T1905" t="str">
            <v>N</v>
          </cell>
        </row>
        <row r="1906">
          <cell r="A1906" t="str">
            <v>AK</v>
          </cell>
          <cell r="B1906" t="str">
            <v>Valdez-Cordova</v>
          </cell>
          <cell r="C1906">
            <v>4329</v>
          </cell>
          <cell r="D1906" t="str">
            <v>Copper Valley Electric Assn Inc</v>
          </cell>
          <cell r="E1906">
            <v>6306</v>
          </cell>
          <cell r="F1906" t="str">
            <v>Valdez</v>
          </cell>
          <cell r="G1906">
            <v>22</v>
          </cell>
          <cell r="H1906" t="str">
            <v>1</v>
          </cell>
          <cell r="I1906">
            <v>0.5</v>
          </cell>
          <cell r="J1906">
            <v>0.5</v>
          </cell>
          <cell r="K1906">
            <v>0.5</v>
          </cell>
          <cell r="M1906" t="str">
            <v>IC</v>
          </cell>
          <cell r="N1906" t="str">
            <v>DFO</v>
          </cell>
          <cell r="P1906">
            <v>1</v>
          </cell>
          <cell r="Q1906">
            <v>1967</v>
          </cell>
          <cell r="R1906" t="str">
            <v>OP</v>
          </cell>
          <cell r="T1906" t="str">
            <v>N</v>
          </cell>
        </row>
        <row r="1907">
          <cell r="A1907" t="str">
            <v>AK</v>
          </cell>
          <cell r="B1907" t="str">
            <v>Valdez-Cordova</v>
          </cell>
          <cell r="C1907">
            <v>4329</v>
          </cell>
          <cell r="D1907" t="str">
            <v>Copper Valley Electric Assn Inc</v>
          </cell>
          <cell r="E1907">
            <v>6306</v>
          </cell>
          <cell r="F1907" t="str">
            <v>Valdez</v>
          </cell>
          <cell r="G1907">
            <v>22</v>
          </cell>
          <cell r="H1907" t="str">
            <v>2</v>
          </cell>
          <cell r="I1907">
            <v>0.5</v>
          </cell>
          <cell r="J1907">
            <v>0.5</v>
          </cell>
          <cell r="K1907">
            <v>0.5</v>
          </cell>
          <cell r="M1907" t="str">
            <v>IC</v>
          </cell>
          <cell r="N1907" t="str">
            <v>DFO</v>
          </cell>
          <cell r="P1907">
            <v>1</v>
          </cell>
          <cell r="Q1907">
            <v>1967</v>
          </cell>
          <cell r="R1907" t="str">
            <v>OP</v>
          </cell>
          <cell r="T1907" t="str">
            <v>N</v>
          </cell>
        </row>
        <row r="1908">
          <cell r="A1908" t="str">
            <v>AK</v>
          </cell>
          <cell r="B1908" t="str">
            <v>Valdez-Cordova</v>
          </cell>
          <cell r="C1908">
            <v>4329</v>
          </cell>
          <cell r="D1908" t="str">
            <v>Copper Valley Electric Assn Inc</v>
          </cell>
          <cell r="E1908">
            <v>6306</v>
          </cell>
          <cell r="F1908" t="str">
            <v>Valdez</v>
          </cell>
          <cell r="G1908">
            <v>22</v>
          </cell>
          <cell r="H1908" t="str">
            <v>3</v>
          </cell>
          <cell r="I1908">
            <v>0.5</v>
          </cell>
          <cell r="J1908">
            <v>0.5</v>
          </cell>
          <cell r="K1908">
            <v>0.5</v>
          </cell>
          <cell r="M1908" t="str">
            <v>IC</v>
          </cell>
          <cell r="N1908" t="str">
            <v>DFO</v>
          </cell>
          <cell r="P1908">
            <v>1</v>
          </cell>
          <cell r="Q1908">
            <v>1967</v>
          </cell>
          <cell r="R1908" t="str">
            <v>OP</v>
          </cell>
          <cell r="T1908" t="str">
            <v>N</v>
          </cell>
        </row>
        <row r="1909">
          <cell r="A1909" t="str">
            <v>AK</v>
          </cell>
          <cell r="B1909" t="str">
            <v>Valdez-Cordova</v>
          </cell>
          <cell r="C1909">
            <v>4329</v>
          </cell>
          <cell r="D1909" t="str">
            <v>Copper Valley Electric Assn Inc</v>
          </cell>
          <cell r="E1909">
            <v>6306</v>
          </cell>
          <cell r="F1909" t="str">
            <v>Valdez</v>
          </cell>
          <cell r="G1909">
            <v>22</v>
          </cell>
          <cell r="H1909" t="str">
            <v>4</v>
          </cell>
          <cell r="I1909">
            <v>1.9</v>
          </cell>
          <cell r="J1909">
            <v>1.5</v>
          </cell>
          <cell r="K1909">
            <v>1.5</v>
          </cell>
          <cell r="M1909" t="str">
            <v>IC</v>
          </cell>
          <cell r="N1909" t="str">
            <v>DFO</v>
          </cell>
          <cell r="P1909">
            <v>10</v>
          </cell>
          <cell r="Q1909">
            <v>1972</v>
          </cell>
          <cell r="R1909" t="str">
            <v>OP</v>
          </cell>
          <cell r="T1909" t="str">
            <v>N</v>
          </cell>
        </row>
        <row r="1910">
          <cell r="A1910" t="str">
            <v>AK</v>
          </cell>
          <cell r="B1910" t="str">
            <v>Valdez-Cordova</v>
          </cell>
          <cell r="C1910">
            <v>4329</v>
          </cell>
          <cell r="D1910" t="str">
            <v>Copper Valley Electric Assn Inc</v>
          </cell>
          <cell r="E1910">
            <v>6306</v>
          </cell>
          <cell r="F1910" t="str">
            <v>Valdez</v>
          </cell>
          <cell r="G1910">
            <v>22</v>
          </cell>
          <cell r="H1910" t="str">
            <v>5</v>
          </cell>
          <cell r="I1910">
            <v>2.6</v>
          </cell>
          <cell r="J1910">
            <v>2</v>
          </cell>
          <cell r="K1910">
            <v>2</v>
          </cell>
          <cell r="M1910" t="str">
            <v>IC</v>
          </cell>
          <cell r="N1910" t="str">
            <v>DFO</v>
          </cell>
          <cell r="P1910">
            <v>6</v>
          </cell>
          <cell r="Q1910">
            <v>1975</v>
          </cell>
          <cell r="R1910" t="str">
            <v>OP</v>
          </cell>
          <cell r="T1910" t="str">
            <v>N</v>
          </cell>
        </row>
        <row r="1911">
          <cell r="A1911" t="str">
            <v>AK</v>
          </cell>
          <cell r="B1911" t="str">
            <v>Valdez-Cordova</v>
          </cell>
          <cell r="C1911">
            <v>4329</v>
          </cell>
          <cell r="D1911" t="str">
            <v>Copper Valley Electric Assn Inc</v>
          </cell>
          <cell r="E1911">
            <v>6306</v>
          </cell>
          <cell r="F1911" t="str">
            <v>Valdez</v>
          </cell>
          <cell r="G1911">
            <v>22</v>
          </cell>
          <cell r="H1911" t="str">
            <v>6</v>
          </cell>
          <cell r="I1911">
            <v>0.9</v>
          </cell>
          <cell r="J1911">
            <v>0.8</v>
          </cell>
          <cell r="K1911">
            <v>0.8</v>
          </cell>
          <cell r="M1911" t="str">
            <v>IC</v>
          </cell>
          <cell r="N1911" t="str">
            <v>DFO</v>
          </cell>
          <cell r="P1911">
            <v>8</v>
          </cell>
          <cell r="Q1911">
            <v>1974</v>
          </cell>
          <cell r="R1911" t="str">
            <v>OP</v>
          </cell>
          <cell r="T1911" t="str">
            <v>N</v>
          </cell>
        </row>
        <row r="1912">
          <cell r="A1912" t="str">
            <v>AK</v>
          </cell>
          <cell r="B1912" t="str">
            <v>Bethel</v>
          </cell>
          <cell r="C1912">
            <v>4959</v>
          </cell>
          <cell r="D1912" t="str">
            <v>Aniak Light &amp; Power Co Inc</v>
          </cell>
          <cell r="E1912">
            <v>7182</v>
          </cell>
          <cell r="F1912" t="str">
            <v>Aniak</v>
          </cell>
          <cell r="G1912">
            <v>22</v>
          </cell>
          <cell r="H1912" t="str">
            <v>1</v>
          </cell>
          <cell r="I1912">
            <v>0.5</v>
          </cell>
          <cell r="J1912">
            <v>0.2</v>
          </cell>
          <cell r="K1912">
            <v>0.3</v>
          </cell>
          <cell r="M1912" t="str">
            <v>IC</v>
          </cell>
          <cell r="N1912" t="str">
            <v>DFO</v>
          </cell>
          <cell r="P1912">
            <v>7</v>
          </cell>
          <cell r="Q1912">
            <v>1988</v>
          </cell>
          <cell r="R1912" t="str">
            <v>OP</v>
          </cell>
          <cell r="T1912" t="str">
            <v>N</v>
          </cell>
        </row>
        <row r="1913">
          <cell r="A1913" t="str">
            <v>AK</v>
          </cell>
          <cell r="B1913" t="str">
            <v>Bethel</v>
          </cell>
          <cell r="C1913">
            <v>4959</v>
          </cell>
          <cell r="D1913" t="str">
            <v>Aniak Light &amp; Power Co Inc</v>
          </cell>
          <cell r="E1913">
            <v>7182</v>
          </cell>
          <cell r="F1913" t="str">
            <v>Aniak</v>
          </cell>
          <cell r="G1913">
            <v>22</v>
          </cell>
          <cell r="H1913" t="str">
            <v>9</v>
          </cell>
          <cell r="I1913">
            <v>0.6</v>
          </cell>
          <cell r="J1913">
            <v>0.6</v>
          </cell>
          <cell r="K1913">
            <v>0.6</v>
          </cell>
          <cell r="M1913" t="str">
            <v>IC</v>
          </cell>
          <cell r="N1913" t="str">
            <v>DFO</v>
          </cell>
          <cell r="P1913">
            <v>12</v>
          </cell>
          <cell r="Q1913">
            <v>1996</v>
          </cell>
          <cell r="R1913" t="str">
            <v>OP</v>
          </cell>
          <cell r="T1913" t="str">
            <v>N</v>
          </cell>
        </row>
        <row r="1914">
          <cell r="A1914" t="str">
            <v>AK</v>
          </cell>
          <cell r="B1914" t="str">
            <v>NOT IN FILE</v>
          </cell>
          <cell r="C1914">
            <v>6915</v>
          </cell>
          <cell r="D1914" t="str">
            <v>Galena Electric Utility</v>
          </cell>
          <cell r="E1914">
            <v>7437</v>
          </cell>
          <cell r="F1914" t="str">
            <v>Galena Electric Utility</v>
          </cell>
          <cell r="G1914">
            <v>22</v>
          </cell>
          <cell r="H1914" t="str">
            <v>2</v>
          </cell>
          <cell r="I1914">
            <v>0.8</v>
          </cell>
          <cell r="J1914">
            <v>0.7</v>
          </cell>
          <cell r="K1914">
            <v>0.7</v>
          </cell>
          <cell r="M1914" t="str">
            <v>IC</v>
          </cell>
          <cell r="N1914" t="str">
            <v>DFO</v>
          </cell>
          <cell r="P1914">
            <v>1</v>
          </cell>
          <cell r="Q1914">
            <v>1990</v>
          </cell>
          <cell r="R1914" t="str">
            <v>OS</v>
          </cell>
          <cell r="T1914" t="str">
            <v>N</v>
          </cell>
        </row>
        <row r="1915">
          <cell r="A1915" t="str">
            <v>AK</v>
          </cell>
          <cell r="B1915" t="str">
            <v>NOT IN FILE</v>
          </cell>
          <cell r="C1915">
            <v>6915</v>
          </cell>
          <cell r="D1915" t="str">
            <v>Galena Electric Utility</v>
          </cell>
          <cell r="E1915">
            <v>7437</v>
          </cell>
          <cell r="F1915" t="str">
            <v>Galena Electric Utility</v>
          </cell>
          <cell r="G1915">
            <v>22</v>
          </cell>
          <cell r="H1915" t="str">
            <v>3</v>
          </cell>
          <cell r="I1915">
            <v>0.8</v>
          </cell>
          <cell r="J1915">
            <v>0.7</v>
          </cell>
          <cell r="K1915">
            <v>0.7</v>
          </cell>
          <cell r="M1915" t="str">
            <v>IC</v>
          </cell>
          <cell r="N1915" t="str">
            <v>DFO</v>
          </cell>
          <cell r="P1915">
            <v>1</v>
          </cell>
          <cell r="Q1915">
            <v>1990</v>
          </cell>
          <cell r="R1915" t="str">
            <v>OP</v>
          </cell>
          <cell r="T1915" t="str">
            <v>N</v>
          </cell>
        </row>
        <row r="1916">
          <cell r="A1916" t="str">
            <v>AK</v>
          </cell>
          <cell r="B1916" t="str">
            <v>NOT IN FILE</v>
          </cell>
          <cell r="C1916">
            <v>6915</v>
          </cell>
          <cell r="D1916" t="str">
            <v>Galena Electric Utility</v>
          </cell>
          <cell r="E1916">
            <v>7437</v>
          </cell>
          <cell r="F1916" t="str">
            <v>Galena Electric Utility</v>
          </cell>
          <cell r="G1916">
            <v>22</v>
          </cell>
          <cell r="H1916" t="str">
            <v>5</v>
          </cell>
          <cell r="I1916">
            <v>0.8</v>
          </cell>
          <cell r="J1916">
            <v>0.7</v>
          </cell>
          <cell r="K1916">
            <v>0.7</v>
          </cell>
          <cell r="M1916" t="str">
            <v>IC</v>
          </cell>
          <cell r="N1916" t="str">
            <v>DFO</v>
          </cell>
          <cell r="P1916">
            <v>1</v>
          </cell>
          <cell r="Q1916">
            <v>1990</v>
          </cell>
          <cell r="R1916" t="str">
            <v>OP</v>
          </cell>
          <cell r="T1916" t="str">
            <v>N</v>
          </cell>
        </row>
        <row r="1917">
          <cell r="A1917" t="str">
            <v>AK</v>
          </cell>
          <cell r="B1917" t="str">
            <v>NOT IN FILE</v>
          </cell>
          <cell r="C1917">
            <v>6915</v>
          </cell>
          <cell r="D1917" t="str">
            <v>Galena Electric Utility</v>
          </cell>
          <cell r="E1917">
            <v>7437</v>
          </cell>
          <cell r="F1917" t="str">
            <v>Galena Electric Utility</v>
          </cell>
          <cell r="G1917">
            <v>22</v>
          </cell>
          <cell r="H1917" t="str">
            <v>1A</v>
          </cell>
          <cell r="I1917">
            <v>0.8</v>
          </cell>
          <cell r="J1917">
            <v>0.8</v>
          </cell>
          <cell r="K1917">
            <v>0.8</v>
          </cell>
          <cell r="M1917" t="str">
            <v>IC</v>
          </cell>
          <cell r="N1917" t="str">
            <v>DFO</v>
          </cell>
          <cell r="P1917">
            <v>6</v>
          </cell>
          <cell r="Q1917">
            <v>1999</v>
          </cell>
          <cell r="R1917" t="str">
            <v>OP</v>
          </cell>
          <cell r="T1917" t="str">
            <v>N</v>
          </cell>
        </row>
        <row r="1918">
          <cell r="A1918" t="str">
            <v>AK</v>
          </cell>
          <cell r="B1918" t="str">
            <v>NOT IN FILE</v>
          </cell>
          <cell r="C1918">
            <v>6915</v>
          </cell>
          <cell r="D1918" t="str">
            <v>Galena Electric Utility</v>
          </cell>
          <cell r="E1918">
            <v>7437</v>
          </cell>
          <cell r="F1918" t="str">
            <v>Galena Electric Utility</v>
          </cell>
          <cell r="G1918">
            <v>22</v>
          </cell>
          <cell r="H1918" t="str">
            <v>6A</v>
          </cell>
          <cell r="I1918">
            <v>0.4</v>
          </cell>
          <cell r="J1918">
            <v>0.4</v>
          </cell>
          <cell r="K1918">
            <v>0.4</v>
          </cell>
          <cell r="M1918" t="str">
            <v>IC</v>
          </cell>
          <cell r="N1918" t="str">
            <v>DFO</v>
          </cell>
          <cell r="P1918">
            <v>8</v>
          </cell>
          <cell r="Q1918">
            <v>1997</v>
          </cell>
          <cell r="R1918" t="str">
            <v>OP</v>
          </cell>
          <cell r="T1918" t="str">
            <v>N</v>
          </cell>
        </row>
        <row r="1919">
          <cell r="A1919" t="str">
            <v>AK</v>
          </cell>
          <cell r="B1919" t="str">
            <v>Fairbanks North Star</v>
          </cell>
          <cell r="C1919">
            <v>7353</v>
          </cell>
          <cell r="D1919" t="str">
            <v>Golden Valley Elec Assn Inc</v>
          </cell>
          <cell r="E1919">
            <v>6286</v>
          </cell>
          <cell r="F1919" t="str">
            <v>Fairbanks</v>
          </cell>
          <cell r="G1919">
            <v>22</v>
          </cell>
          <cell r="H1919" t="str">
            <v>5</v>
          </cell>
          <cell r="I1919">
            <v>2.7</v>
          </cell>
          <cell r="J1919">
            <v>2.8</v>
          </cell>
          <cell r="K1919">
            <v>2.8</v>
          </cell>
          <cell r="M1919" t="str">
            <v>IC</v>
          </cell>
          <cell r="N1919" t="str">
            <v>DFO</v>
          </cell>
          <cell r="P1919">
            <v>5</v>
          </cell>
          <cell r="Q1919">
            <v>1970</v>
          </cell>
          <cell r="R1919" t="str">
            <v>OP</v>
          </cell>
          <cell r="T1919" t="str">
            <v>N</v>
          </cell>
        </row>
        <row r="1920">
          <cell r="A1920" t="str">
            <v>AK</v>
          </cell>
          <cell r="B1920" t="str">
            <v>Fairbanks North Star</v>
          </cell>
          <cell r="C1920">
            <v>7353</v>
          </cell>
          <cell r="D1920" t="str">
            <v>Golden Valley Elec Assn Inc</v>
          </cell>
          <cell r="E1920">
            <v>6286</v>
          </cell>
          <cell r="F1920" t="str">
            <v>Fairbanks</v>
          </cell>
          <cell r="G1920">
            <v>22</v>
          </cell>
          <cell r="H1920" t="str">
            <v>6</v>
          </cell>
          <cell r="I1920">
            <v>2.7</v>
          </cell>
          <cell r="J1920">
            <v>2.8</v>
          </cell>
          <cell r="K1920">
            <v>2.8</v>
          </cell>
          <cell r="M1920" t="str">
            <v>IC</v>
          </cell>
          <cell r="N1920" t="str">
            <v>DFO</v>
          </cell>
          <cell r="P1920">
            <v>9</v>
          </cell>
          <cell r="Q1920">
            <v>1970</v>
          </cell>
          <cell r="R1920" t="str">
            <v>OP</v>
          </cell>
          <cell r="T1920" t="str">
            <v>N</v>
          </cell>
        </row>
        <row r="1921">
          <cell r="A1921" t="str">
            <v>AK</v>
          </cell>
          <cell r="B1921" t="str">
            <v>Denali Borough</v>
          </cell>
          <cell r="C1921">
            <v>7353</v>
          </cell>
          <cell r="D1921" t="str">
            <v>Golden Valley Elec Assn Inc</v>
          </cell>
          <cell r="E1921">
            <v>6288</v>
          </cell>
          <cell r="F1921" t="str">
            <v>Healy</v>
          </cell>
          <cell r="G1921">
            <v>22</v>
          </cell>
          <cell r="H1921" t="str">
            <v>IC1</v>
          </cell>
          <cell r="I1921">
            <v>2.8</v>
          </cell>
          <cell r="J1921">
            <v>2.8</v>
          </cell>
          <cell r="K1921">
            <v>2.8</v>
          </cell>
          <cell r="M1921" t="str">
            <v>IC</v>
          </cell>
          <cell r="N1921" t="str">
            <v>DFO</v>
          </cell>
          <cell r="P1921">
            <v>9</v>
          </cell>
          <cell r="Q1921">
            <v>1967</v>
          </cell>
          <cell r="R1921" t="str">
            <v>OP</v>
          </cell>
          <cell r="T1921" t="str">
            <v>N</v>
          </cell>
        </row>
        <row r="1922">
          <cell r="A1922" t="str">
            <v>AK</v>
          </cell>
          <cell r="B1922" t="str">
            <v>NOT IN FILE</v>
          </cell>
          <cell r="C1922">
            <v>7833</v>
          </cell>
          <cell r="D1922" t="str">
            <v>Gwitchyaa Zhee Utility Co</v>
          </cell>
          <cell r="E1922">
            <v>7174</v>
          </cell>
          <cell r="F1922" t="str">
            <v>Gwitchyaa Zhee</v>
          </cell>
          <cell r="G1922">
            <v>22</v>
          </cell>
          <cell r="H1922" t="str">
            <v>1</v>
          </cell>
          <cell r="I1922">
            <v>0.6</v>
          </cell>
          <cell r="J1922">
            <v>0.3</v>
          </cell>
          <cell r="K1922">
            <v>0.5</v>
          </cell>
          <cell r="M1922" t="str">
            <v>IC</v>
          </cell>
          <cell r="N1922" t="str">
            <v>DFO</v>
          </cell>
          <cell r="P1922">
            <v>5</v>
          </cell>
          <cell r="Q1922">
            <v>1987</v>
          </cell>
          <cell r="R1922" t="str">
            <v>OP</v>
          </cell>
          <cell r="T1922" t="str">
            <v>N</v>
          </cell>
        </row>
        <row r="1923">
          <cell r="A1923" t="str">
            <v>AK</v>
          </cell>
          <cell r="B1923" t="str">
            <v>NOT IN FILE</v>
          </cell>
          <cell r="C1923">
            <v>7833</v>
          </cell>
          <cell r="D1923" t="str">
            <v>Gwitchyaa Zhee Utility Co</v>
          </cell>
          <cell r="E1923">
            <v>7174</v>
          </cell>
          <cell r="F1923" t="str">
            <v>Gwitchyaa Zhee</v>
          </cell>
          <cell r="G1923">
            <v>22</v>
          </cell>
          <cell r="H1923" t="str">
            <v>3</v>
          </cell>
          <cell r="I1923">
            <v>0.2</v>
          </cell>
          <cell r="J1923">
            <v>0.2</v>
          </cell>
          <cell r="K1923">
            <v>0.2</v>
          </cell>
          <cell r="M1923" t="str">
            <v>IC</v>
          </cell>
          <cell r="N1923" t="str">
            <v>DFO</v>
          </cell>
          <cell r="P1923">
            <v>4</v>
          </cell>
          <cell r="Q1923">
            <v>1984</v>
          </cell>
          <cell r="R1923" t="str">
            <v>OP</v>
          </cell>
          <cell r="T1923" t="str">
            <v>N</v>
          </cell>
        </row>
        <row r="1924">
          <cell r="A1924" t="str">
            <v>AK</v>
          </cell>
          <cell r="B1924" t="str">
            <v>NOT IN FILE</v>
          </cell>
          <cell r="C1924">
            <v>7833</v>
          </cell>
          <cell r="D1924" t="str">
            <v>Gwitchyaa Zhee Utility Co</v>
          </cell>
          <cell r="E1924">
            <v>7174</v>
          </cell>
          <cell r="F1924" t="str">
            <v>Gwitchyaa Zhee</v>
          </cell>
          <cell r="G1924">
            <v>22</v>
          </cell>
          <cell r="H1924" t="str">
            <v>5</v>
          </cell>
          <cell r="I1924">
            <v>0.5</v>
          </cell>
          <cell r="J1924">
            <v>0.3</v>
          </cell>
          <cell r="K1924">
            <v>0.5</v>
          </cell>
          <cell r="M1924" t="str">
            <v>IC</v>
          </cell>
          <cell r="N1924" t="str">
            <v>DFO</v>
          </cell>
          <cell r="P1924">
            <v>12</v>
          </cell>
          <cell r="Q1924">
            <v>1990</v>
          </cell>
          <cell r="R1924" t="str">
            <v>OP</v>
          </cell>
          <cell r="T1924" t="str">
            <v>N</v>
          </cell>
        </row>
        <row r="1925">
          <cell r="A1925" t="str">
            <v>AK</v>
          </cell>
          <cell r="B1925" t="str">
            <v>Lake &amp; Peninsula Bor</v>
          </cell>
          <cell r="C1925">
            <v>9188</v>
          </cell>
          <cell r="D1925" t="str">
            <v>I-N-N Electric Coop Inc</v>
          </cell>
          <cell r="E1925">
            <v>7183</v>
          </cell>
          <cell r="F1925" t="str">
            <v>New Halen</v>
          </cell>
          <cell r="G1925">
            <v>22</v>
          </cell>
          <cell r="H1925" t="str">
            <v>1</v>
          </cell>
          <cell r="I1925">
            <v>0.3</v>
          </cell>
          <cell r="J1925">
            <v>0.3</v>
          </cell>
          <cell r="K1925">
            <v>0.3</v>
          </cell>
          <cell r="M1925" t="str">
            <v>IC</v>
          </cell>
          <cell r="N1925" t="str">
            <v>DFO</v>
          </cell>
          <cell r="P1925">
            <v>1</v>
          </cell>
          <cell r="Q1925">
            <v>1983</v>
          </cell>
          <cell r="R1925" t="str">
            <v>OP</v>
          </cell>
          <cell r="T1925" t="str">
            <v>N</v>
          </cell>
        </row>
        <row r="1926">
          <cell r="A1926" t="str">
            <v>AK</v>
          </cell>
          <cell r="B1926" t="str">
            <v>Lake &amp; Peninsula Bor</v>
          </cell>
          <cell r="C1926">
            <v>9188</v>
          </cell>
          <cell r="D1926" t="str">
            <v>I-N-N Electric Coop Inc</v>
          </cell>
          <cell r="E1926">
            <v>7183</v>
          </cell>
          <cell r="F1926" t="str">
            <v>New Halen</v>
          </cell>
          <cell r="G1926">
            <v>22</v>
          </cell>
          <cell r="H1926" t="str">
            <v>2</v>
          </cell>
          <cell r="I1926">
            <v>0.3</v>
          </cell>
          <cell r="J1926">
            <v>0.3</v>
          </cell>
          <cell r="K1926">
            <v>0.3</v>
          </cell>
          <cell r="M1926" t="str">
            <v>IC</v>
          </cell>
          <cell r="N1926" t="str">
            <v>DFO</v>
          </cell>
          <cell r="P1926">
            <v>1</v>
          </cell>
          <cell r="Q1926">
            <v>1983</v>
          </cell>
          <cell r="R1926" t="str">
            <v>OP</v>
          </cell>
          <cell r="T1926" t="str">
            <v>N</v>
          </cell>
        </row>
        <row r="1927">
          <cell r="A1927" t="str">
            <v>AK</v>
          </cell>
          <cell r="B1927" t="str">
            <v>Lake &amp; Peninsula Bor</v>
          </cell>
          <cell r="C1927">
            <v>9188</v>
          </cell>
          <cell r="D1927" t="str">
            <v>I-N-N Electric Coop Inc</v>
          </cell>
          <cell r="E1927">
            <v>7183</v>
          </cell>
          <cell r="F1927" t="str">
            <v>New Halen</v>
          </cell>
          <cell r="G1927">
            <v>22</v>
          </cell>
          <cell r="H1927" t="str">
            <v>3</v>
          </cell>
          <cell r="I1927">
            <v>0.3</v>
          </cell>
          <cell r="J1927">
            <v>0.3</v>
          </cell>
          <cell r="K1927">
            <v>0.3</v>
          </cell>
          <cell r="M1927" t="str">
            <v>IC</v>
          </cell>
          <cell r="N1927" t="str">
            <v>DFO</v>
          </cell>
          <cell r="P1927">
            <v>1</v>
          </cell>
          <cell r="Q1927">
            <v>1983</v>
          </cell>
          <cell r="R1927" t="str">
            <v>OP</v>
          </cell>
          <cell r="T1927" t="str">
            <v>N</v>
          </cell>
        </row>
        <row r="1928">
          <cell r="A1928" t="str">
            <v>AK</v>
          </cell>
          <cell r="B1928" t="str">
            <v>Lake &amp; Peninsula Bor</v>
          </cell>
          <cell r="C1928">
            <v>9188</v>
          </cell>
          <cell r="D1928" t="str">
            <v>I-N-N Electric Coop Inc</v>
          </cell>
          <cell r="E1928">
            <v>7183</v>
          </cell>
          <cell r="F1928" t="str">
            <v>New Halen</v>
          </cell>
          <cell r="G1928">
            <v>22</v>
          </cell>
          <cell r="H1928" t="str">
            <v>4</v>
          </cell>
          <cell r="I1928">
            <v>0.6</v>
          </cell>
          <cell r="J1928">
            <v>0.6</v>
          </cell>
          <cell r="K1928">
            <v>0.6</v>
          </cell>
          <cell r="M1928" t="str">
            <v>IC</v>
          </cell>
          <cell r="N1928" t="str">
            <v>DFO</v>
          </cell>
          <cell r="P1928">
            <v>1</v>
          </cell>
          <cell r="Q1928">
            <v>1989</v>
          </cell>
          <cell r="R1928" t="str">
            <v>OP</v>
          </cell>
          <cell r="T1928" t="str">
            <v>N</v>
          </cell>
        </row>
        <row r="1929">
          <cell r="A1929" t="str">
            <v>AK</v>
          </cell>
          <cell r="B1929" t="str">
            <v>NOT IN FILE</v>
          </cell>
          <cell r="C1929">
            <v>9897</v>
          </cell>
          <cell r="D1929" t="str">
            <v>King Cove City of</v>
          </cell>
          <cell r="E1929">
            <v>7493</v>
          </cell>
          <cell r="F1929" t="str">
            <v>King Cove</v>
          </cell>
          <cell r="G1929">
            <v>22</v>
          </cell>
          <cell r="H1929" t="str">
            <v>1</v>
          </cell>
          <cell r="I1929">
            <v>0.3</v>
          </cell>
          <cell r="J1929">
            <v>0.3</v>
          </cell>
          <cell r="K1929">
            <v>0.3</v>
          </cell>
          <cell r="M1929" t="str">
            <v>IC</v>
          </cell>
          <cell r="N1929" t="str">
            <v>DFO</v>
          </cell>
          <cell r="P1929">
            <v>2</v>
          </cell>
          <cell r="Q1929">
            <v>1980</v>
          </cell>
          <cell r="R1929" t="str">
            <v>OP</v>
          </cell>
          <cell r="T1929" t="str">
            <v>N</v>
          </cell>
        </row>
        <row r="1930">
          <cell r="A1930" t="str">
            <v>AK</v>
          </cell>
          <cell r="B1930" t="str">
            <v>NOT IN FILE</v>
          </cell>
          <cell r="C1930">
            <v>9897</v>
          </cell>
          <cell r="D1930" t="str">
            <v>King Cove City of</v>
          </cell>
          <cell r="E1930">
            <v>7493</v>
          </cell>
          <cell r="F1930" t="str">
            <v>King Cove</v>
          </cell>
          <cell r="G1930">
            <v>22</v>
          </cell>
          <cell r="H1930" t="str">
            <v>2</v>
          </cell>
          <cell r="I1930">
            <v>0.5</v>
          </cell>
          <cell r="J1930">
            <v>0.4</v>
          </cell>
          <cell r="K1930">
            <v>0.4</v>
          </cell>
          <cell r="M1930" t="str">
            <v>IC</v>
          </cell>
          <cell r="N1930" t="str">
            <v>DFO</v>
          </cell>
          <cell r="P1930">
            <v>1</v>
          </cell>
          <cell r="Q1930">
            <v>1986</v>
          </cell>
          <cell r="R1930" t="str">
            <v>OP</v>
          </cell>
          <cell r="T1930" t="str">
            <v>N</v>
          </cell>
        </row>
        <row r="1931">
          <cell r="A1931" t="str">
            <v>AK</v>
          </cell>
          <cell r="B1931" t="str">
            <v>NOT IN FILE</v>
          </cell>
          <cell r="C1931">
            <v>9897</v>
          </cell>
          <cell r="D1931" t="str">
            <v>King Cove City of</v>
          </cell>
          <cell r="E1931">
            <v>7493</v>
          </cell>
          <cell r="F1931" t="str">
            <v>King Cove</v>
          </cell>
          <cell r="G1931">
            <v>22</v>
          </cell>
          <cell r="H1931" t="str">
            <v>3</v>
          </cell>
          <cell r="I1931">
            <v>0.7</v>
          </cell>
          <cell r="J1931">
            <v>0.6</v>
          </cell>
          <cell r="K1931">
            <v>0.6</v>
          </cell>
          <cell r="M1931" t="str">
            <v>IC</v>
          </cell>
          <cell r="N1931" t="str">
            <v>DFO</v>
          </cell>
          <cell r="P1931">
            <v>6</v>
          </cell>
          <cell r="Q1931">
            <v>1992</v>
          </cell>
          <cell r="R1931" t="str">
            <v>OP</v>
          </cell>
          <cell r="T1931" t="str">
            <v>N</v>
          </cell>
        </row>
        <row r="1932">
          <cell r="A1932" t="str">
            <v>AK</v>
          </cell>
          <cell r="B1932" t="str">
            <v>NOT IN FILE</v>
          </cell>
          <cell r="C1932">
            <v>9897</v>
          </cell>
          <cell r="D1932" t="str">
            <v>King Cove City of</v>
          </cell>
          <cell r="E1932">
            <v>7493</v>
          </cell>
          <cell r="F1932" t="str">
            <v>King Cove</v>
          </cell>
          <cell r="G1932">
            <v>22</v>
          </cell>
          <cell r="H1932" t="str">
            <v>5</v>
          </cell>
          <cell r="I1932">
            <v>0.3</v>
          </cell>
          <cell r="J1932">
            <v>0.3</v>
          </cell>
          <cell r="K1932">
            <v>0.3</v>
          </cell>
          <cell r="M1932" t="str">
            <v>IC</v>
          </cell>
          <cell r="N1932" t="str">
            <v>DFO</v>
          </cell>
          <cell r="P1932">
            <v>2</v>
          </cell>
          <cell r="Q1932">
            <v>1980</v>
          </cell>
          <cell r="R1932" t="str">
            <v>OP</v>
          </cell>
          <cell r="T1932" t="str">
            <v>N</v>
          </cell>
        </row>
        <row r="1933">
          <cell r="A1933" t="str">
            <v>AK</v>
          </cell>
          <cell r="B1933" t="str">
            <v>Ketchikan Gateway</v>
          </cell>
          <cell r="C1933">
            <v>10210</v>
          </cell>
          <cell r="D1933" t="str">
            <v>Ketchikan City of</v>
          </cell>
          <cell r="E1933">
            <v>85</v>
          </cell>
          <cell r="F1933" t="str">
            <v>S W Bailey</v>
          </cell>
          <cell r="G1933">
            <v>22</v>
          </cell>
          <cell r="H1933" t="str">
            <v>1</v>
          </cell>
          <cell r="I1933">
            <v>4.5</v>
          </cell>
          <cell r="J1933">
            <v>3.5</v>
          </cell>
          <cell r="K1933">
            <v>3.5</v>
          </cell>
          <cell r="M1933" t="str">
            <v>IC</v>
          </cell>
          <cell r="N1933" t="str">
            <v>DFO</v>
          </cell>
          <cell r="P1933">
            <v>99</v>
          </cell>
          <cell r="Q1933">
            <v>1969</v>
          </cell>
          <cell r="R1933" t="str">
            <v>OP</v>
          </cell>
          <cell r="T1933" t="str">
            <v>N</v>
          </cell>
        </row>
        <row r="1934">
          <cell r="A1934" t="str">
            <v>AK</v>
          </cell>
          <cell r="B1934" t="str">
            <v>Ketchikan Gateway</v>
          </cell>
          <cell r="C1934">
            <v>10210</v>
          </cell>
          <cell r="D1934" t="str">
            <v>Ketchikan City of</v>
          </cell>
          <cell r="E1934">
            <v>85</v>
          </cell>
          <cell r="F1934" t="str">
            <v>S W Bailey</v>
          </cell>
          <cell r="G1934">
            <v>22</v>
          </cell>
          <cell r="H1934" t="str">
            <v>2</v>
          </cell>
          <cell r="I1934">
            <v>4.5</v>
          </cell>
          <cell r="J1934">
            <v>3.5</v>
          </cell>
          <cell r="K1934">
            <v>3.5</v>
          </cell>
          <cell r="M1934" t="str">
            <v>IC</v>
          </cell>
          <cell r="N1934" t="str">
            <v>DFO</v>
          </cell>
          <cell r="P1934">
            <v>99</v>
          </cell>
          <cell r="Q1934">
            <v>1970</v>
          </cell>
          <cell r="R1934" t="str">
            <v>OP</v>
          </cell>
          <cell r="T1934" t="str">
            <v>N</v>
          </cell>
        </row>
        <row r="1935">
          <cell r="A1935" t="str">
            <v>AK</v>
          </cell>
          <cell r="B1935" t="str">
            <v>Ketchikan Gateway</v>
          </cell>
          <cell r="C1935">
            <v>10210</v>
          </cell>
          <cell r="D1935" t="str">
            <v>Ketchikan City of</v>
          </cell>
          <cell r="E1935">
            <v>85</v>
          </cell>
          <cell r="F1935" t="str">
            <v>S W Bailey</v>
          </cell>
          <cell r="G1935">
            <v>22</v>
          </cell>
          <cell r="H1935" t="str">
            <v>3</v>
          </cell>
          <cell r="I1935">
            <v>6.4</v>
          </cell>
          <cell r="J1935">
            <v>5.5</v>
          </cell>
          <cell r="K1935">
            <v>5.5</v>
          </cell>
          <cell r="M1935" t="str">
            <v>IC</v>
          </cell>
          <cell r="N1935" t="str">
            <v>DFO</v>
          </cell>
          <cell r="P1935">
            <v>99</v>
          </cell>
          <cell r="Q1935">
            <v>1976</v>
          </cell>
          <cell r="R1935" t="str">
            <v>OP</v>
          </cell>
          <cell r="T1935" t="str">
            <v>N</v>
          </cell>
        </row>
        <row r="1936">
          <cell r="A1936" t="str">
            <v>AK</v>
          </cell>
          <cell r="B1936" t="str">
            <v>Ketchikan Gateway</v>
          </cell>
          <cell r="C1936">
            <v>10210</v>
          </cell>
          <cell r="D1936" t="str">
            <v>Ketchikan City of</v>
          </cell>
          <cell r="E1936">
            <v>85</v>
          </cell>
          <cell r="F1936" t="str">
            <v>S W Bailey</v>
          </cell>
          <cell r="G1936">
            <v>22</v>
          </cell>
          <cell r="H1936" t="str">
            <v>4</v>
          </cell>
          <cell r="I1936">
            <v>10.5</v>
          </cell>
          <cell r="J1936">
            <v>10.5</v>
          </cell>
          <cell r="K1936">
            <v>10.5</v>
          </cell>
          <cell r="M1936" t="str">
            <v>IC</v>
          </cell>
          <cell r="N1936" t="str">
            <v>DFO</v>
          </cell>
          <cell r="P1936">
            <v>10</v>
          </cell>
          <cell r="Q1936">
            <v>1998</v>
          </cell>
          <cell r="R1936" t="str">
            <v>OP</v>
          </cell>
          <cell r="T1936" t="str">
            <v>N</v>
          </cell>
        </row>
        <row r="1937">
          <cell r="A1937" t="str">
            <v>AK</v>
          </cell>
          <cell r="B1937" t="str">
            <v>Kodiak Island</v>
          </cell>
          <cell r="C1937">
            <v>10433</v>
          </cell>
          <cell r="D1937" t="str">
            <v>Kodiak Electric Assn Inc</v>
          </cell>
          <cell r="E1937">
            <v>6281</v>
          </cell>
          <cell r="F1937" t="str">
            <v>Kodiak</v>
          </cell>
          <cell r="G1937">
            <v>22</v>
          </cell>
          <cell r="H1937" t="str">
            <v>1</v>
          </cell>
          <cell r="I1937">
            <v>2.5</v>
          </cell>
          <cell r="J1937">
            <v>2.5</v>
          </cell>
          <cell r="K1937">
            <v>2.5</v>
          </cell>
          <cell r="M1937" t="str">
            <v>IC</v>
          </cell>
          <cell r="N1937" t="str">
            <v>DFO</v>
          </cell>
          <cell r="P1937">
            <v>88</v>
          </cell>
          <cell r="Q1937">
            <v>1976</v>
          </cell>
          <cell r="R1937" t="str">
            <v>OP</v>
          </cell>
          <cell r="T1937" t="str">
            <v>N</v>
          </cell>
        </row>
        <row r="1938">
          <cell r="A1938" t="str">
            <v>AK</v>
          </cell>
          <cell r="B1938" t="str">
            <v>Kodiak Island</v>
          </cell>
          <cell r="C1938">
            <v>10433</v>
          </cell>
          <cell r="D1938" t="str">
            <v>Kodiak Electric Assn Inc</v>
          </cell>
          <cell r="E1938">
            <v>6281</v>
          </cell>
          <cell r="F1938" t="str">
            <v>Kodiak</v>
          </cell>
          <cell r="G1938">
            <v>22</v>
          </cell>
          <cell r="H1938" t="str">
            <v>4</v>
          </cell>
          <cell r="I1938">
            <v>7</v>
          </cell>
          <cell r="J1938">
            <v>7</v>
          </cell>
          <cell r="K1938">
            <v>7</v>
          </cell>
          <cell r="M1938" t="str">
            <v>IC</v>
          </cell>
          <cell r="N1938" t="str">
            <v>DFO</v>
          </cell>
          <cell r="P1938">
            <v>7</v>
          </cell>
          <cell r="Q1938">
            <v>1981</v>
          </cell>
          <cell r="R1938" t="str">
            <v>OP</v>
          </cell>
          <cell r="T1938" t="str">
            <v>N</v>
          </cell>
        </row>
        <row r="1939">
          <cell r="A1939" t="str">
            <v>AK</v>
          </cell>
          <cell r="B1939" t="str">
            <v>Kodiak Island</v>
          </cell>
          <cell r="C1939">
            <v>10433</v>
          </cell>
          <cell r="D1939" t="str">
            <v>Kodiak Electric Assn Inc</v>
          </cell>
          <cell r="E1939">
            <v>6281</v>
          </cell>
          <cell r="F1939" t="str">
            <v>Kodiak</v>
          </cell>
          <cell r="G1939">
            <v>22</v>
          </cell>
          <cell r="H1939" t="str">
            <v>2c</v>
          </cell>
          <cell r="I1939">
            <v>4.4000000000000004</v>
          </cell>
          <cell r="J1939">
            <v>4.4000000000000004</v>
          </cell>
          <cell r="K1939">
            <v>4.4000000000000004</v>
          </cell>
          <cell r="M1939" t="str">
            <v>IC</v>
          </cell>
          <cell r="N1939" t="str">
            <v>DFO</v>
          </cell>
          <cell r="P1939">
            <v>6</v>
          </cell>
          <cell r="Q1939">
            <v>2005</v>
          </cell>
          <cell r="R1939" t="str">
            <v>OP</v>
          </cell>
          <cell r="T1939" t="str">
            <v>N</v>
          </cell>
        </row>
        <row r="1940">
          <cell r="A1940" t="str">
            <v>AK</v>
          </cell>
          <cell r="B1940" t="str">
            <v>Kodiak Island</v>
          </cell>
          <cell r="C1940">
            <v>10433</v>
          </cell>
          <cell r="D1940" t="str">
            <v>Kodiak Electric Assn Inc</v>
          </cell>
          <cell r="E1940">
            <v>6281</v>
          </cell>
          <cell r="F1940" t="str">
            <v>Kodiak</v>
          </cell>
          <cell r="G1940">
            <v>22</v>
          </cell>
          <cell r="H1940" t="str">
            <v>3c</v>
          </cell>
          <cell r="I1940">
            <v>4.4000000000000004</v>
          </cell>
          <cell r="J1940">
            <v>4.4000000000000004</v>
          </cell>
          <cell r="K1940">
            <v>4.4000000000000004</v>
          </cell>
          <cell r="M1940" t="str">
            <v>IC</v>
          </cell>
          <cell r="N1940" t="str">
            <v>DFO</v>
          </cell>
          <cell r="P1940">
            <v>6</v>
          </cell>
          <cell r="Q1940">
            <v>2005</v>
          </cell>
          <cell r="R1940" t="str">
            <v>OP</v>
          </cell>
          <cell r="T1940" t="str">
            <v>N</v>
          </cell>
        </row>
        <row r="1941">
          <cell r="A1941" t="str">
            <v>AK</v>
          </cell>
          <cell r="B1941" t="str">
            <v>Kodiak Island</v>
          </cell>
          <cell r="C1941">
            <v>10433</v>
          </cell>
          <cell r="D1941" t="str">
            <v>Kodiak Electric Assn Inc</v>
          </cell>
          <cell r="E1941">
            <v>6281</v>
          </cell>
          <cell r="F1941" t="str">
            <v>Kodiak</v>
          </cell>
          <cell r="G1941">
            <v>22</v>
          </cell>
          <cell r="H1941" t="str">
            <v>6A</v>
          </cell>
          <cell r="I1941">
            <v>2</v>
          </cell>
          <cell r="J1941">
            <v>2</v>
          </cell>
          <cell r="K1941">
            <v>2</v>
          </cell>
          <cell r="M1941" t="str">
            <v>IC</v>
          </cell>
          <cell r="N1941" t="str">
            <v>DFO</v>
          </cell>
          <cell r="P1941">
            <v>6</v>
          </cell>
          <cell r="Q1941">
            <v>2002</v>
          </cell>
          <cell r="R1941" t="str">
            <v>OP</v>
          </cell>
          <cell r="T1941" t="str">
            <v>N</v>
          </cell>
        </row>
        <row r="1942">
          <cell r="A1942" t="str">
            <v>AK</v>
          </cell>
          <cell r="B1942" t="str">
            <v>Kodiak Island</v>
          </cell>
          <cell r="C1942">
            <v>10433</v>
          </cell>
          <cell r="D1942" t="str">
            <v>Kodiak Electric Assn Inc</v>
          </cell>
          <cell r="E1942">
            <v>6281</v>
          </cell>
          <cell r="F1942" t="str">
            <v>Kodiak</v>
          </cell>
          <cell r="G1942">
            <v>22</v>
          </cell>
          <cell r="H1942" t="str">
            <v>7A</v>
          </cell>
          <cell r="I1942">
            <v>2</v>
          </cell>
          <cell r="J1942">
            <v>2</v>
          </cell>
          <cell r="K1942">
            <v>2</v>
          </cell>
          <cell r="M1942" t="str">
            <v>IC</v>
          </cell>
          <cell r="N1942" t="str">
            <v>DFO</v>
          </cell>
          <cell r="P1942">
            <v>2</v>
          </cell>
          <cell r="Q1942">
            <v>2002</v>
          </cell>
          <cell r="R1942" t="str">
            <v>OP</v>
          </cell>
          <cell r="T1942" t="str">
            <v>N</v>
          </cell>
        </row>
        <row r="1943">
          <cell r="A1943" t="str">
            <v>AK</v>
          </cell>
          <cell r="B1943" t="str">
            <v>Kodiak Island</v>
          </cell>
          <cell r="C1943">
            <v>10433</v>
          </cell>
          <cell r="D1943" t="str">
            <v>Kodiak Electric Assn Inc</v>
          </cell>
          <cell r="E1943">
            <v>6282</v>
          </cell>
          <cell r="F1943" t="str">
            <v>Port Lions</v>
          </cell>
          <cell r="G1943">
            <v>22</v>
          </cell>
          <cell r="H1943" t="str">
            <v>1</v>
          </cell>
          <cell r="I1943">
            <v>0.3</v>
          </cell>
          <cell r="J1943">
            <v>0.3</v>
          </cell>
          <cell r="K1943">
            <v>0.3</v>
          </cell>
          <cell r="M1943" t="str">
            <v>IC</v>
          </cell>
          <cell r="N1943" t="str">
            <v>DFO</v>
          </cell>
          <cell r="P1943">
            <v>88</v>
          </cell>
          <cell r="Q1943">
            <v>1968</v>
          </cell>
          <cell r="R1943" t="str">
            <v>OP</v>
          </cell>
          <cell r="T1943" t="str">
            <v>N</v>
          </cell>
        </row>
        <row r="1944">
          <cell r="A1944" t="str">
            <v>AK</v>
          </cell>
          <cell r="B1944" t="str">
            <v>Kodiak Island</v>
          </cell>
          <cell r="C1944">
            <v>10433</v>
          </cell>
          <cell r="D1944" t="str">
            <v>Kodiak Electric Assn Inc</v>
          </cell>
          <cell r="E1944">
            <v>6282</v>
          </cell>
          <cell r="F1944" t="str">
            <v>Port Lions</v>
          </cell>
          <cell r="G1944">
            <v>22</v>
          </cell>
          <cell r="H1944" t="str">
            <v>2</v>
          </cell>
          <cell r="I1944">
            <v>0.3</v>
          </cell>
          <cell r="J1944">
            <v>0.2</v>
          </cell>
          <cell r="K1944">
            <v>0.2</v>
          </cell>
          <cell r="M1944" t="str">
            <v>IC</v>
          </cell>
          <cell r="N1944" t="str">
            <v>DFO</v>
          </cell>
          <cell r="P1944">
            <v>88</v>
          </cell>
          <cell r="Q1944">
            <v>1968</v>
          </cell>
          <cell r="R1944" t="str">
            <v>OP</v>
          </cell>
          <cell r="T1944" t="str">
            <v>N</v>
          </cell>
        </row>
        <row r="1945">
          <cell r="A1945" t="str">
            <v>AK</v>
          </cell>
          <cell r="B1945" t="str">
            <v>Kodiak Island</v>
          </cell>
          <cell r="C1945">
            <v>10433</v>
          </cell>
          <cell r="D1945" t="str">
            <v>Kodiak Electric Assn Inc</v>
          </cell>
          <cell r="E1945">
            <v>6282</v>
          </cell>
          <cell r="F1945" t="str">
            <v>Port Lions</v>
          </cell>
          <cell r="G1945">
            <v>22</v>
          </cell>
          <cell r="H1945" t="str">
            <v>3</v>
          </cell>
          <cell r="I1945">
            <v>0.2</v>
          </cell>
          <cell r="J1945">
            <v>0.2</v>
          </cell>
          <cell r="K1945">
            <v>0.2</v>
          </cell>
          <cell r="M1945" t="str">
            <v>IC</v>
          </cell>
          <cell r="N1945" t="str">
            <v>DFO</v>
          </cell>
          <cell r="P1945">
            <v>6</v>
          </cell>
          <cell r="Q1945">
            <v>1971</v>
          </cell>
          <cell r="R1945" t="str">
            <v>OP</v>
          </cell>
          <cell r="T1945" t="str">
            <v>N</v>
          </cell>
        </row>
        <row r="1946">
          <cell r="A1946" t="str">
            <v>AK</v>
          </cell>
          <cell r="B1946" t="str">
            <v>Kodiak Island</v>
          </cell>
          <cell r="C1946">
            <v>10433</v>
          </cell>
          <cell r="D1946" t="str">
            <v>Kodiak Electric Assn Inc</v>
          </cell>
          <cell r="E1946">
            <v>6282</v>
          </cell>
          <cell r="F1946" t="str">
            <v>Port Lions</v>
          </cell>
          <cell r="G1946">
            <v>22</v>
          </cell>
          <cell r="H1946" t="str">
            <v>4</v>
          </cell>
          <cell r="I1946">
            <v>0.2</v>
          </cell>
          <cell r="J1946">
            <v>0.2</v>
          </cell>
          <cell r="K1946">
            <v>0.2</v>
          </cell>
          <cell r="M1946" t="str">
            <v>IC</v>
          </cell>
          <cell r="N1946" t="str">
            <v>DFO</v>
          </cell>
          <cell r="P1946">
            <v>8</v>
          </cell>
          <cell r="Q1946">
            <v>1975</v>
          </cell>
          <cell r="R1946" t="str">
            <v>OP</v>
          </cell>
          <cell r="T1946" t="str">
            <v>N</v>
          </cell>
        </row>
        <row r="1947">
          <cell r="A1947" t="str">
            <v>AK</v>
          </cell>
          <cell r="B1947" t="str">
            <v>Kodiak Island</v>
          </cell>
          <cell r="C1947">
            <v>10433</v>
          </cell>
          <cell r="D1947" t="str">
            <v>Kodiak Electric Assn Inc</v>
          </cell>
          <cell r="E1947">
            <v>7723</v>
          </cell>
          <cell r="F1947" t="str">
            <v>Nymans Plant</v>
          </cell>
          <cell r="G1947">
            <v>22</v>
          </cell>
          <cell r="H1947" t="str">
            <v>1</v>
          </cell>
          <cell r="I1947">
            <v>2.5</v>
          </cell>
          <cell r="J1947">
            <v>2.5</v>
          </cell>
          <cell r="K1947">
            <v>2.5</v>
          </cell>
          <cell r="M1947" t="str">
            <v>IC</v>
          </cell>
          <cell r="N1947" t="str">
            <v>DFO</v>
          </cell>
          <cell r="P1947">
            <v>1</v>
          </cell>
          <cell r="Q1947">
            <v>1994</v>
          </cell>
          <cell r="R1947" t="str">
            <v>OP</v>
          </cell>
          <cell r="T1947" t="str">
            <v>N</v>
          </cell>
        </row>
        <row r="1948">
          <cell r="A1948" t="str">
            <v>AK</v>
          </cell>
          <cell r="B1948" t="str">
            <v>Kodiak Island</v>
          </cell>
          <cell r="C1948">
            <v>10433</v>
          </cell>
          <cell r="D1948" t="str">
            <v>Kodiak Electric Assn Inc</v>
          </cell>
          <cell r="E1948">
            <v>7723</v>
          </cell>
          <cell r="F1948" t="str">
            <v>Nymans Plant</v>
          </cell>
          <cell r="G1948">
            <v>22</v>
          </cell>
          <cell r="H1948" t="str">
            <v>2</v>
          </cell>
          <cell r="I1948">
            <v>7.5</v>
          </cell>
          <cell r="J1948">
            <v>7.3</v>
          </cell>
          <cell r="K1948">
            <v>7.4</v>
          </cell>
          <cell r="M1948" t="str">
            <v>IC</v>
          </cell>
          <cell r="N1948" t="str">
            <v>DFO</v>
          </cell>
          <cell r="P1948">
            <v>1</v>
          </cell>
          <cell r="Q1948">
            <v>2000</v>
          </cell>
          <cell r="R1948" t="str">
            <v>OP</v>
          </cell>
          <cell r="T1948" t="str">
            <v>N</v>
          </cell>
        </row>
        <row r="1949">
          <cell r="A1949" t="str">
            <v>AK</v>
          </cell>
          <cell r="B1949" t="str">
            <v>Northwest Arctic</v>
          </cell>
          <cell r="C1949">
            <v>10451</v>
          </cell>
          <cell r="D1949" t="str">
            <v>Kotzebue Electric Assn Inc</v>
          </cell>
          <cell r="E1949">
            <v>6304</v>
          </cell>
          <cell r="F1949" t="str">
            <v>Kotzebue</v>
          </cell>
          <cell r="G1949">
            <v>22</v>
          </cell>
          <cell r="H1949" t="str">
            <v>9</v>
          </cell>
          <cell r="I1949">
            <v>2.1</v>
          </cell>
          <cell r="J1949">
            <v>2.1</v>
          </cell>
          <cell r="K1949">
            <v>2.1</v>
          </cell>
          <cell r="M1949" t="str">
            <v>IC</v>
          </cell>
          <cell r="N1949" t="str">
            <v>DFO</v>
          </cell>
          <cell r="P1949">
            <v>12</v>
          </cell>
          <cell r="Q1949">
            <v>1983</v>
          </cell>
          <cell r="R1949" t="str">
            <v>OP</v>
          </cell>
          <cell r="T1949" t="str">
            <v>N</v>
          </cell>
        </row>
        <row r="1950">
          <cell r="A1950" t="str">
            <v>AK</v>
          </cell>
          <cell r="B1950" t="str">
            <v>Northwest Arctic</v>
          </cell>
          <cell r="C1950">
            <v>10451</v>
          </cell>
          <cell r="D1950" t="str">
            <v>Kotzebue Electric Assn Inc</v>
          </cell>
          <cell r="E1950">
            <v>6304</v>
          </cell>
          <cell r="F1950" t="str">
            <v>Kotzebue</v>
          </cell>
          <cell r="G1950">
            <v>22</v>
          </cell>
          <cell r="H1950" t="str">
            <v>10</v>
          </cell>
          <cell r="I1950">
            <v>3</v>
          </cell>
          <cell r="J1950">
            <v>3</v>
          </cell>
          <cell r="K1950">
            <v>3</v>
          </cell>
          <cell r="M1950" t="str">
            <v>IC</v>
          </cell>
          <cell r="N1950" t="str">
            <v>DFO</v>
          </cell>
          <cell r="P1950">
            <v>10</v>
          </cell>
          <cell r="Q1950">
            <v>1987</v>
          </cell>
          <cell r="R1950" t="str">
            <v>OP</v>
          </cell>
          <cell r="T1950" t="str">
            <v>N</v>
          </cell>
        </row>
        <row r="1951">
          <cell r="A1951" t="str">
            <v>AK</v>
          </cell>
          <cell r="B1951" t="str">
            <v>Northwest Arctic</v>
          </cell>
          <cell r="C1951">
            <v>10451</v>
          </cell>
          <cell r="D1951" t="str">
            <v>Kotzebue Electric Assn Inc</v>
          </cell>
          <cell r="E1951">
            <v>6304</v>
          </cell>
          <cell r="F1951" t="str">
            <v>Kotzebue</v>
          </cell>
          <cell r="G1951">
            <v>22</v>
          </cell>
          <cell r="H1951" t="str">
            <v>11</v>
          </cell>
          <cell r="I1951">
            <v>1</v>
          </cell>
          <cell r="J1951">
            <v>1</v>
          </cell>
          <cell r="K1951">
            <v>1</v>
          </cell>
          <cell r="M1951" t="str">
            <v>IC</v>
          </cell>
          <cell r="N1951" t="str">
            <v>DFO</v>
          </cell>
          <cell r="P1951">
            <v>7</v>
          </cell>
          <cell r="Q1951">
            <v>1994</v>
          </cell>
          <cell r="R1951" t="str">
            <v>OP</v>
          </cell>
          <cell r="T1951" t="str">
            <v>N</v>
          </cell>
        </row>
        <row r="1952">
          <cell r="A1952" t="str">
            <v>AK</v>
          </cell>
          <cell r="B1952" t="str">
            <v>Northwest Arctic</v>
          </cell>
          <cell r="C1952">
            <v>10451</v>
          </cell>
          <cell r="D1952" t="str">
            <v>Kotzebue Electric Assn Inc</v>
          </cell>
          <cell r="E1952">
            <v>6304</v>
          </cell>
          <cell r="F1952" t="str">
            <v>Kotzebue</v>
          </cell>
          <cell r="G1952">
            <v>22</v>
          </cell>
          <cell r="H1952" t="str">
            <v>12</v>
          </cell>
          <cell r="I1952">
            <v>1</v>
          </cell>
          <cell r="J1952">
            <v>1</v>
          </cell>
          <cell r="K1952">
            <v>1</v>
          </cell>
          <cell r="M1952" t="str">
            <v>IC</v>
          </cell>
          <cell r="N1952" t="str">
            <v>DFO</v>
          </cell>
          <cell r="P1952">
            <v>7</v>
          </cell>
          <cell r="Q1952">
            <v>1994</v>
          </cell>
          <cell r="R1952" t="str">
            <v>OP</v>
          </cell>
          <cell r="T1952" t="str">
            <v>N</v>
          </cell>
        </row>
        <row r="1953">
          <cell r="A1953" t="str">
            <v>AK</v>
          </cell>
          <cell r="B1953" t="str">
            <v>Northwest Arctic</v>
          </cell>
          <cell r="C1953">
            <v>10451</v>
          </cell>
          <cell r="D1953" t="str">
            <v>Kotzebue Electric Assn Inc</v>
          </cell>
          <cell r="E1953">
            <v>6304</v>
          </cell>
          <cell r="F1953" t="str">
            <v>Kotzebue</v>
          </cell>
          <cell r="G1953">
            <v>22</v>
          </cell>
          <cell r="H1953" t="str">
            <v>14</v>
          </cell>
          <cell r="I1953">
            <v>2.8</v>
          </cell>
          <cell r="J1953">
            <v>2.5</v>
          </cell>
          <cell r="K1953">
            <v>2.5</v>
          </cell>
          <cell r="M1953" t="str">
            <v>IC</v>
          </cell>
          <cell r="N1953" t="str">
            <v>DFO</v>
          </cell>
          <cell r="P1953">
            <v>7</v>
          </cell>
          <cell r="Q1953">
            <v>1994</v>
          </cell>
          <cell r="R1953" t="str">
            <v>OP</v>
          </cell>
          <cell r="T1953" t="str">
            <v>N</v>
          </cell>
        </row>
        <row r="1954">
          <cell r="A1954" t="str">
            <v>AK</v>
          </cell>
          <cell r="B1954" t="str">
            <v>Northwest Arctic</v>
          </cell>
          <cell r="C1954">
            <v>10451</v>
          </cell>
          <cell r="D1954" t="str">
            <v>Kotzebue Electric Assn Inc</v>
          </cell>
          <cell r="E1954">
            <v>6304</v>
          </cell>
          <cell r="F1954" t="str">
            <v>Kotzebue</v>
          </cell>
          <cell r="G1954">
            <v>22</v>
          </cell>
          <cell r="H1954" t="str">
            <v>7A</v>
          </cell>
          <cell r="I1954">
            <v>1.1000000000000001</v>
          </cell>
          <cell r="J1954">
            <v>1.1000000000000001</v>
          </cell>
          <cell r="K1954">
            <v>1.1000000000000001</v>
          </cell>
          <cell r="M1954" t="str">
            <v>IC</v>
          </cell>
          <cell r="N1954" t="str">
            <v>DFO</v>
          </cell>
          <cell r="P1954">
            <v>8</v>
          </cell>
          <cell r="Q1954">
            <v>1987</v>
          </cell>
          <cell r="R1954" t="str">
            <v>OP</v>
          </cell>
          <cell r="T1954" t="str">
            <v>N</v>
          </cell>
        </row>
        <row r="1955">
          <cell r="A1955" t="str">
            <v>AK</v>
          </cell>
          <cell r="B1955" t="str">
            <v>Matanuska-Susitna</v>
          </cell>
          <cell r="C1955">
            <v>11824</v>
          </cell>
          <cell r="D1955" t="str">
            <v>Matanuska Electric Assn Inc</v>
          </cell>
          <cell r="E1955">
            <v>6299</v>
          </cell>
          <cell r="F1955" t="str">
            <v>Unalakleet</v>
          </cell>
          <cell r="G1955">
            <v>22</v>
          </cell>
          <cell r="H1955" t="str">
            <v>1</v>
          </cell>
          <cell r="I1955">
            <v>0.3</v>
          </cell>
          <cell r="J1955">
            <v>0.3</v>
          </cell>
          <cell r="K1955">
            <v>0.3</v>
          </cell>
          <cell r="M1955" t="str">
            <v>IC</v>
          </cell>
          <cell r="N1955" t="str">
            <v>DFO</v>
          </cell>
          <cell r="P1955">
            <v>10</v>
          </cell>
          <cell r="Q1955">
            <v>1965</v>
          </cell>
          <cell r="R1955" t="str">
            <v>SB</v>
          </cell>
          <cell r="T1955" t="str">
            <v>N</v>
          </cell>
        </row>
        <row r="1956">
          <cell r="A1956" t="str">
            <v>AK</v>
          </cell>
          <cell r="B1956" t="str">
            <v>Matanuska-Susitna</v>
          </cell>
          <cell r="C1956">
            <v>11824</v>
          </cell>
          <cell r="D1956" t="str">
            <v>Matanuska Electric Assn Inc</v>
          </cell>
          <cell r="E1956">
            <v>6299</v>
          </cell>
          <cell r="F1956" t="str">
            <v>Unalakleet</v>
          </cell>
          <cell r="G1956">
            <v>22</v>
          </cell>
          <cell r="H1956" t="str">
            <v>2</v>
          </cell>
          <cell r="I1956">
            <v>0.5</v>
          </cell>
          <cell r="J1956">
            <v>0.5</v>
          </cell>
          <cell r="K1956">
            <v>0.5</v>
          </cell>
          <cell r="M1956" t="str">
            <v>IC</v>
          </cell>
          <cell r="N1956" t="str">
            <v>DFO</v>
          </cell>
          <cell r="P1956">
            <v>5</v>
          </cell>
          <cell r="Q1956">
            <v>1982</v>
          </cell>
          <cell r="R1956" t="str">
            <v>OP</v>
          </cell>
          <cell r="T1956" t="str">
            <v>N</v>
          </cell>
        </row>
        <row r="1957">
          <cell r="A1957" t="str">
            <v>AK</v>
          </cell>
          <cell r="B1957" t="str">
            <v>Matanuska-Susitna</v>
          </cell>
          <cell r="C1957">
            <v>11824</v>
          </cell>
          <cell r="D1957" t="str">
            <v>Matanuska Electric Assn Inc</v>
          </cell>
          <cell r="E1957">
            <v>6299</v>
          </cell>
          <cell r="F1957" t="str">
            <v>Unalakleet</v>
          </cell>
          <cell r="G1957">
            <v>22</v>
          </cell>
          <cell r="H1957" t="str">
            <v>3</v>
          </cell>
          <cell r="I1957">
            <v>0.6</v>
          </cell>
          <cell r="J1957">
            <v>0.6</v>
          </cell>
          <cell r="K1957">
            <v>0.6</v>
          </cell>
          <cell r="M1957" t="str">
            <v>IC</v>
          </cell>
          <cell r="N1957" t="str">
            <v>DFO</v>
          </cell>
          <cell r="P1957">
            <v>3</v>
          </cell>
          <cell r="Q1957">
            <v>1983</v>
          </cell>
          <cell r="R1957" t="str">
            <v>OP</v>
          </cell>
          <cell r="T1957" t="str">
            <v>N</v>
          </cell>
        </row>
        <row r="1958">
          <cell r="A1958" t="str">
            <v>AK</v>
          </cell>
          <cell r="B1958" t="str">
            <v>Matanuska-Susitna</v>
          </cell>
          <cell r="C1958">
            <v>11824</v>
          </cell>
          <cell r="D1958" t="str">
            <v>Matanuska Electric Assn Inc</v>
          </cell>
          <cell r="E1958">
            <v>6299</v>
          </cell>
          <cell r="F1958" t="str">
            <v>Unalakleet</v>
          </cell>
          <cell r="G1958">
            <v>22</v>
          </cell>
          <cell r="H1958" t="str">
            <v>4</v>
          </cell>
          <cell r="I1958">
            <v>0.6</v>
          </cell>
          <cell r="J1958">
            <v>0.6</v>
          </cell>
          <cell r="K1958">
            <v>0.6</v>
          </cell>
          <cell r="M1958" t="str">
            <v>IC</v>
          </cell>
          <cell r="N1958" t="str">
            <v>DFO</v>
          </cell>
          <cell r="P1958">
            <v>3</v>
          </cell>
          <cell r="Q1958">
            <v>1983</v>
          </cell>
          <cell r="R1958" t="str">
            <v>OP</v>
          </cell>
          <cell r="T1958" t="str">
            <v>N</v>
          </cell>
        </row>
        <row r="1959">
          <cell r="A1959" t="str">
            <v>AK</v>
          </cell>
          <cell r="B1959" t="str">
            <v>Yukon-Koyukuk</v>
          </cell>
          <cell r="C1959">
            <v>12119</v>
          </cell>
          <cell r="D1959" t="str">
            <v>McGrath Light &amp; Power Co</v>
          </cell>
          <cell r="E1959">
            <v>6555</v>
          </cell>
          <cell r="F1959" t="str">
            <v>McGrath</v>
          </cell>
          <cell r="G1959">
            <v>22</v>
          </cell>
          <cell r="H1959" t="str">
            <v>3</v>
          </cell>
          <cell r="I1959">
            <v>0.2</v>
          </cell>
          <cell r="J1959">
            <v>0.2</v>
          </cell>
          <cell r="K1959">
            <v>0.2</v>
          </cell>
          <cell r="M1959" t="str">
            <v>IC</v>
          </cell>
          <cell r="N1959" t="str">
            <v>DFO</v>
          </cell>
          <cell r="P1959">
            <v>8</v>
          </cell>
          <cell r="Q1959">
            <v>1979</v>
          </cell>
          <cell r="R1959" t="str">
            <v>SB</v>
          </cell>
          <cell r="T1959" t="str">
            <v>N</v>
          </cell>
        </row>
        <row r="1960">
          <cell r="A1960" t="str">
            <v>AK</v>
          </cell>
          <cell r="B1960" t="str">
            <v>Yukon-Koyukuk</v>
          </cell>
          <cell r="C1960">
            <v>12119</v>
          </cell>
          <cell r="D1960" t="str">
            <v>McGrath Light &amp; Power Co</v>
          </cell>
          <cell r="E1960">
            <v>6555</v>
          </cell>
          <cell r="F1960" t="str">
            <v>McGrath</v>
          </cell>
          <cell r="G1960">
            <v>22</v>
          </cell>
          <cell r="H1960" t="str">
            <v>4</v>
          </cell>
          <cell r="I1960">
            <v>0.2</v>
          </cell>
          <cell r="J1960">
            <v>0.1</v>
          </cell>
          <cell r="K1960">
            <v>0.2</v>
          </cell>
          <cell r="M1960" t="str">
            <v>IC</v>
          </cell>
          <cell r="N1960" t="str">
            <v>DFO</v>
          </cell>
          <cell r="P1960">
            <v>8</v>
          </cell>
          <cell r="Q1960">
            <v>1979</v>
          </cell>
          <cell r="R1960" t="str">
            <v>SB</v>
          </cell>
          <cell r="T1960" t="str">
            <v>N</v>
          </cell>
        </row>
        <row r="1961">
          <cell r="A1961" t="str">
            <v>AK</v>
          </cell>
          <cell r="B1961" t="str">
            <v>Yukon-Koyukuk</v>
          </cell>
          <cell r="C1961">
            <v>12119</v>
          </cell>
          <cell r="D1961" t="str">
            <v>McGrath Light &amp; Power Co</v>
          </cell>
          <cell r="E1961">
            <v>6555</v>
          </cell>
          <cell r="F1961" t="str">
            <v>McGrath</v>
          </cell>
          <cell r="G1961">
            <v>22</v>
          </cell>
          <cell r="H1961" t="str">
            <v>5</v>
          </cell>
          <cell r="I1961">
            <v>0.6</v>
          </cell>
          <cell r="J1961">
            <v>0.6</v>
          </cell>
          <cell r="K1961">
            <v>0.6</v>
          </cell>
          <cell r="M1961" t="str">
            <v>IC</v>
          </cell>
          <cell r="N1961" t="str">
            <v>DFO</v>
          </cell>
          <cell r="P1961">
            <v>8</v>
          </cell>
          <cell r="Q1961">
            <v>1979</v>
          </cell>
          <cell r="R1961" t="str">
            <v>OP</v>
          </cell>
          <cell r="T1961" t="str">
            <v>N</v>
          </cell>
        </row>
        <row r="1962">
          <cell r="A1962" t="str">
            <v>AK</v>
          </cell>
          <cell r="B1962" t="str">
            <v>Yukon-Koyukuk</v>
          </cell>
          <cell r="C1962">
            <v>12119</v>
          </cell>
          <cell r="D1962" t="str">
            <v>McGrath Light &amp; Power Co</v>
          </cell>
          <cell r="E1962">
            <v>6555</v>
          </cell>
          <cell r="F1962" t="str">
            <v>McGrath</v>
          </cell>
          <cell r="G1962">
            <v>22</v>
          </cell>
          <cell r="H1962" t="str">
            <v>6</v>
          </cell>
          <cell r="I1962">
            <v>0.6</v>
          </cell>
          <cell r="J1962">
            <v>0.6</v>
          </cell>
          <cell r="K1962">
            <v>0.6</v>
          </cell>
          <cell r="M1962" t="str">
            <v>IC</v>
          </cell>
          <cell r="N1962" t="str">
            <v>DFO</v>
          </cell>
          <cell r="P1962">
            <v>12</v>
          </cell>
          <cell r="Q1962">
            <v>1988</v>
          </cell>
          <cell r="R1962" t="str">
            <v>OP</v>
          </cell>
          <cell r="T1962" t="str">
            <v>N</v>
          </cell>
        </row>
        <row r="1963">
          <cell r="A1963" t="str">
            <v>AK</v>
          </cell>
          <cell r="B1963" t="str">
            <v>Yukon-Koyukuk</v>
          </cell>
          <cell r="C1963">
            <v>12119</v>
          </cell>
          <cell r="D1963" t="str">
            <v>McGrath Light &amp; Power Co</v>
          </cell>
          <cell r="E1963">
            <v>6555</v>
          </cell>
          <cell r="F1963" t="str">
            <v>McGrath</v>
          </cell>
          <cell r="G1963">
            <v>22</v>
          </cell>
          <cell r="H1963" t="str">
            <v>7</v>
          </cell>
          <cell r="I1963">
            <v>0.6</v>
          </cell>
          <cell r="J1963">
            <v>0.6</v>
          </cell>
          <cell r="K1963">
            <v>0.6</v>
          </cell>
          <cell r="M1963" t="str">
            <v>IC</v>
          </cell>
          <cell r="N1963" t="str">
            <v>DFO</v>
          </cell>
          <cell r="P1963">
            <v>4</v>
          </cell>
          <cell r="Q1963">
            <v>1993</v>
          </cell>
          <cell r="R1963" t="str">
            <v>OP</v>
          </cell>
          <cell r="T1963" t="str">
            <v>N</v>
          </cell>
        </row>
        <row r="1964">
          <cell r="A1964" t="str">
            <v>AK</v>
          </cell>
          <cell r="B1964" t="str">
            <v>Ketchikan Gateway</v>
          </cell>
          <cell r="C1964">
            <v>12385</v>
          </cell>
          <cell r="D1964" t="str">
            <v>Metlakatla Power &amp; Light</v>
          </cell>
          <cell r="E1964">
            <v>7112</v>
          </cell>
          <cell r="F1964" t="str">
            <v>Centennial</v>
          </cell>
          <cell r="G1964">
            <v>22</v>
          </cell>
          <cell r="H1964" t="str">
            <v>IC6</v>
          </cell>
          <cell r="I1964">
            <v>3.3</v>
          </cell>
          <cell r="J1964">
            <v>3.3</v>
          </cell>
          <cell r="K1964">
            <v>3.3</v>
          </cell>
          <cell r="M1964" t="str">
            <v>IC</v>
          </cell>
          <cell r="N1964" t="str">
            <v>DFO</v>
          </cell>
          <cell r="P1964">
            <v>4</v>
          </cell>
          <cell r="Q1964">
            <v>1987</v>
          </cell>
          <cell r="R1964" t="str">
            <v>OP</v>
          </cell>
          <cell r="T1964" t="str">
            <v>N</v>
          </cell>
        </row>
        <row r="1965">
          <cell r="A1965" t="str">
            <v>AK</v>
          </cell>
          <cell r="B1965" t="str">
            <v>Bristol Bay</v>
          </cell>
          <cell r="C1965">
            <v>13201</v>
          </cell>
          <cell r="D1965" t="str">
            <v>Naknek Electric Assn Inc</v>
          </cell>
          <cell r="E1965">
            <v>6301</v>
          </cell>
          <cell r="F1965" t="str">
            <v>Naknek</v>
          </cell>
          <cell r="G1965">
            <v>22</v>
          </cell>
          <cell r="H1965" t="str">
            <v>8</v>
          </cell>
          <cell r="I1965">
            <v>1</v>
          </cell>
          <cell r="J1965">
            <v>1</v>
          </cell>
          <cell r="K1965">
            <v>1</v>
          </cell>
          <cell r="M1965" t="str">
            <v>IC</v>
          </cell>
          <cell r="N1965" t="str">
            <v>DFO</v>
          </cell>
          <cell r="P1965">
            <v>12</v>
          </cell>
          <cell r="Q1965">
            <v>1977</v>
          </cell>
          <cell r="R1965" t="str">
            <v>OP</v>
          </cell>
          <cell r="T1965" t="str">
            <v>N</v>
          </cell>
        </row>
        <row r="1966">
          <cell r="A1966" t="str">
            <v>AK</v>
          </cell>
          <cell r="B1966" t="str">
            <v>Bristol Bay</v>
          </cell>
          <cell r="C1966">
            <v>13201</v>
          </cell>
          <cell r="D1966" t="str">
            <v>Naknek Electric Assn Inc</v>
          </cell>
          <cell r="E1966">
            <v>6301</v>
          </cell>
          <cell r="F1966" t="str">
            <v>Naknek</v>
          </cell>
          <cell r="G1966">
            <v>22</v>
          </cell>
          <cell r="H1966" t="str">
            <v>4A</v>
          </cell>
          <cell r="I1966">
            <v>1.3</v>
          </cell>
          <cell r="J1966">
            <v>1.3</v>
          </cell>
          <cell r="K1966">
            <v>1.3</v>
          </cell>
          <cell r="M1966" t="str">
            <v>IC</v>
          </cell>
          <cell r="N1966" t="str">
            <v>DFO</v>
          </cell>
          <cell r="P1966">
            <v>7</v>
          </cell>
          <cell r="Q1966">
            <v>1999</v>
          </cell>
          <cell r="R1966" t="str">
            <v>OP</v>
          </cell>
          <cell r="T1966" t="str">
            <v>N</v>
          </cell>
        </row>
        <row r="1967">
          <cell r="A1967" t="str">
            <v>AK</v>
          </cell>
          <cell r="B1967" t="str">
            <v>Bristol Bay</v>
          </cell>
          <cell r="C1967">
            <v>13201</v>
          </cell>
          <cell r="D1967" t="str">
            <v>Naknek Electric Assn Inc</v>
          </cell>
          <cell r="E1967">
            <v>6301</v>
          </cell>
          <cell r="F1967" t="str">
            <v>Naknek</v>
          </cell>
          <cell r="G1967">
            <v>22</v>
          </cell>
          <cell r="H1967" t="str">
            <v>5A</v>
          </cell>
          <cell r="I1967">
            <v>1</v>
          </cell>
          <cell r="J1967">
            <v>1</v>
          </cell>
          <cell r="K1967">
            <v>1</v>
          </cell>
          <cell r="M1967" t="str">
            <v>IC</v>
          </cell>
          <cell r="N1967" t="str">
            <v>DFO</v>
          </cell>
          <cell r="P1967">
            <v>5</v>
          </cell>
          <cell r="Q1967">
            <v>2005</v>
          </cell>
          <cell r="R1967" t="str">
            <v>OP</v>
          </cell>
          <cell r="T1967" t="str">
            <v>N</v>
          </cell>
        </row>
        <row r="1968">
          <cell r="A1968" t="str">
            <v>AK</v>
          </cell>
          <cell r="B1968" t="str">
            <v>Bristol Bay</v>
          </cell>
          <cell r="C1968">
            <v>13201</v>
          </cell>
          <cell r="D1968" t="str">
            <v>Naknek Electric Assn Inc</v>
          </cell>
          <cell r="E1968">
            <v>6301</v>
          </cell>
          <cell r="F1968" t="str">
            <v>Naknek</v>
          </cell>
          <cell r="G1968">
            <v>22</v>
          </cell>
          <cell r="H1968" t="str">
            <v>NA1</v>
          </cell>
          <cell r="I1968">
            <v>1.1000000000000001</v>
          </cell>
          <cell r="J1968">
            <v>1.1000000000000001</v>
          </cell>
          <cell r="K1968">
            <v>1.1000000000000001</v>
          </cell>
          <cell r="M1968" t="str">
            <v>IC</v>
          </cell>
          <cell r="N1968" t="str">
            <v>DFO</v>
          </cell>
          <cell r="P1968">
            <v>5</v>
          </cell>
          <cell r="Q1968">
            <v>1988</v>
          </cell>
          <cell r="R1968" t="str">
            <v>OP</v>
          </cell>
          <cell r="T1968" t="str">
            <v>N</v>
          </cell>
        </row>
        <row r="1969">
          <cell r="A1969" t="str">
            <v>AK</v>
          </cell>
          <cell r="B1969" t="str">
            <v>Bristol Bay</v>
          </cell>
          <cell r="C1969">
            <v>13201</v>
          </cell>
          <cell r="D1969" t="str">
            <v>Naknek Electric Assn Inc</v>
          </cell>
          <cell r="E1969">
            <v>6301</v>
          </cell>
          <cell r="F1969" t="str">
            <v>Naknek</v>
          </cell>
          <cell r="G1969">
            <v>22</v>
          </cell>
          <cell r="H1969" t="str">
            <v>NA2</v>
          </cell>
          <cell r="I1969">
            <v>1.1000000000000001</v>
          </cell>
          <cell r="J1969">
            <v>1.1000000000000001</v>
          </cell>
          <cell r="K1969">
            <v>1.1000000000000001</v>
          </cell>
          <cell r="M1969" t="str">
            <v>IC</v>
          </cell>
          <cell r="N1969" t="str">
            <v>DFO</v>
          </cell>
          <cell r="P1969">
            <v>5</v>
          </cell>
          <cell r="Q1969">
            <v>1988</v>
          </cell>
          <cell r="R1969" t="str">
            <v>OP</v>
          </cell>
          <cell r="T1969" t="str">
            <v>N</v>
          </cell>
        </row>
        <row r="1970">
          <cell r="A1970" t="str">
            <v>AK</v>
          </cell>
          <cell r="B1970" t="str">
            <v>Bristol Bay</v>
          </cell>
          <cell r="C1970">
            <v>13201</v>
          </cell>
          <cell r="D1970" t="str">
            <v>Naknek Electric Assn Inc</v>
          </cell>
          <cell r="E1970">
            <v>6301</v>
          </cell>
          <cell r="F1970" t="str">
            <v>Naknek</v>
          </cell>
          <cell r="G1970">
            <v>22</v>
          </cell>
          <cell r="H1970" t="str">
            <v>NA3</v>
          </cell>
          <cell r="I1970">
            <v>0.8</v>
          </cell>
          <cell r="J1970">
            <v>0.8</v>
          </cell>
          <cell r="K1970">
            <v>0.8</v>
          </cell>
          <cell r="M1970" t="str">
            <v>IC</v>
          </cell>
          <cell r="N1970" t="str">
            <v>DFO</v>
          </cell>
          <cell r="P1970">
            <v>5</v>
          </cell>
          <cell r="Q1970">
            <v>1991</v>
          </cell>
          <cell r="R1970" t="str">
            <v>OP</v>
          </cell>
          <cell r="T1970" t="str">
            <v>N</v>
          </cell>
        </row>
        <row r="1971">
          <cell r="A1971" t="str">
            <v>AK</v>
          </cell>
          <cell r="B1971" t="str">
            <v>Bristol Bay</v>
          </cell>
          <cell r="C1971">
            <v>13201</v>
          </cell>
          <cell r="D1971" t="str">
            <v>Naknek Electric Assn Inc</v>
          </cell>
          <cell r="E1971">
            <v>6301</v>
          </cell>
          <cell r="F1971" t="str">
            <v>Naknek</v>
          </cell>
          <cell r="G1971">
            <v>22</v>
          </cell>
          <cell r="H1971" t="str">
            <v>NA4</v>
          </cell>
          <cell r="I1971">
            <v>0.8</v>
          </cell>
          <cell r="J1971">
            <v>0.8</v>
          </cell>
          <cell r="K1971">
            <v>0.8</v>
          </cell>
          <cell r="M1971" t="str">
            <v>IC</v>
          </cell>
          <cell r="N1971" t="str">
            <v>DFO</v>
          </cell>
          <cell r="P1971">
            <v>6</v>
          </cell>
          <cell r="Q1971">
            <v>1992</v>
          </cell>
          <cell r="R1971" t="str">
            <v>OP</v>
          </cell>
          <cell r="T1971" t="str">
            <v>N</v>
          </cell>
        </row>
        <row r="1972">
          <cell r="A1972" t="str">
            <v>AK</v>
          </cell>
          <cell r="B1972" t="str">
            <v>Bristol Bay</v>
          </cell>
          <cell r="C1972">
            <v>13201</v>
          </cell>
          <cell r="D1972" t="str">
            <v>Naknek Electric Assn Inc</v>
          </cell>
          <cell r="E1972">
            <v>6301</v>
          </cell>
          <cell r="F1972" t="str">
            <v>Naknek</v>
          </cell>
          <cell r="G1972">
            <v>22</v>
          </cell>
          <cell r="H1972" t="str">
            <v>NA5</v>
          </cell>
          <cell r="I1972">
            <v>0.8</v>
          </cell>
          <cell r="J1972">
            <v>0.8</v>
          </cell>
          <cell r="K1972">
            <v>0.8</v>
          </cell>
          <cell r="M1972" t="str">
            <v>IC</v>
          </cell>
          <cell r="N1972" t="str">
            <v>DFO</v>
          </cell>
          <cell r="P1972">
            <v>9</v>
          </cell>
          <cell r="Q1972">
            <v>1993</v>
          </cell>
          <cell r="R1972" t="str">
            <v>OP</v>
          </cell>
          <cell r="T1972" t="str">
            <v>N</v>
          </cell>
        </row>
        <row r="1973">
          <cell r="A1973" t="str">
            <v>AK</v>
          </cell>
          <cell r="B1973" t="str">
            <v>Nome</v>
          </cell>
          <cell r="C1973">
            <v>13642</v>
          </cell>
          <cell r="D1973" t="str">
            <v>Nome Joint Utility Systems</v>
          </cell>
          <cell r="E1973">
            <v>90</v>
          </cell>
          <cell r="F1973" t="str">
            <v>Snake River</v>
          </cell>
          <cell r="G1973">
            <v>22</v>
          </cell>
          <cell r="H1973" t="str">
            <v>6</v>
          </cell>
          <cell r="I1973">
            <v>1</v>
          </cell>
          <cell r="J1973">
            <v>1</v>
          </cell>
          <cell r="K1973">
            <v>1</v>
          </cell>
          <cell r="M1973" t="str">
            <v>IC</v>
          </cell>
          <cell r="N1973" t="str">
            <v>DFO</v>
          </cell>
          <cell r="P1973">
            <v>1</v>
          </cell>
          <cell r="Q1973">
            <v>1972</v>
          </cell>
          <cell r="R1973" t="str">
            <v>SB</v>
          </cell>
          <cell r="T1973" t="str">
            <v>N</v>
          </cell>
        </row>
        <row r="1974">
          <cell r="A1974" t="str">
            <v>AK</v>
          </cell>
          <cell r="B1974" t="str">
            <v>Nome</v>
          </cell>
          <cell r="C1974">
            <v>13642</v>
          </cell>
          <cell r="D1974" t="str">
            <v>Nome Joint Utility Systems</v>
          </cell>
          <cell r="E1974">
            <v>90</v>
          </cell>
          <cell r="F1974" t="str">
            <v>Snake River</v>
          </cell>
          <cell r="G1974">
            <v>22</v>
          </cell>
          <cell r="H1974" t="str">
            <v>9</v>
          </cell>
          <cell r="I1974">
            <v>2.8</v>
          </cell>
          <cell r="J1974">
            <v>2.9</v>
          </cell>
          <cell r="K1974">
            <v>2.9</v>
          </cell>
          <cell r="M1974" t="str">
            <v>IC</v>
          </cell>
          <cell r="N1974" t="str">
            <v>DFO</v>
          </cell>
          <cell r="P1974">
            <v>12</v>
          </cell>
          <cell r="Q1974">
            <v>1985</v>
          </cell>
          <cell r="R1974" t="str">
            <v>OP</v>
          </cell>
          <cell r="T1974" t="str">
            <v>N</v>
          </cell>
        </row>
        <row r="1975">
          <cell r="A1975" t="str">
            <v>AK</v>
          </cell>
          <cell r="B1975" t="str">
            <v>Nome</v>
          </cell>
          <cell r="C1975">
            <v>13642</v>
          </cell>
          <cell r="D1975" t="str">
            <v>Nome Joint Utility Systems</v>
          </cell>
          <cell r="E1975">
            <v>90</v>
          </cell>
          <cell r="F1975" t="str">
            <v>Snake River</v>
          </cell>
          <cell r="G1975">
            <v>22</v>
          </cell>
          <cell r="H1975" t="str">
            <v>11</v>
          </cell>
          <cell r="I1975">
            <v>1.5</v>
          </cell>
          <cell r="J1975">
            <v>1.5</v>
          </cell>
          <cell r="K1975">
            <v>1.5</v>
          </cell>
          <cell r="M1975" t="str">
            <v>IC</v>
          </cell>
          <cell r="N1975" t="str">
            <v>DFO</v>
          </cell>
          <cell r="P1975">
            <v>3</v>
          </cell>
          <cell r="Q1975">
            <v>1988</v>
          </cell>
          <cell r="R1975" t="str">
            <v>OP</v>
          </cell>
          <cell r="T1975" t="str">
            <v>N</v>
          </cell>
        </row>
        <row r="1976">
          <cell r="A1976" t="str">
            <v>AK</v>
          </cell>
          <cell r="B1976" t="str">
            <v>Nome</v>
          </cell>
          <cell r="C1976">
            <v>13642</v>
          </cell>
          <cell r="D1976" t="str">
            <v>Nome Joint Utility Systems</v>
          </cell>
          <cell r="E1976">
            <v>90</v>
          </cell>
          <cell r="F1976" t="str">
            <v>Snake River</v>
          </cell>
          <cell r="G1976">
            <v>22</v>
          </cell>
          <cell r="H1976" t="str">
            <v>12</v>
          </cell>
          <cell r="I1976">
            <v>3.8</v>
          </cell>
          <cell r="J1976">
            <v>3.7</v>
          </cell>
          <cell r="K1976">
            <v>3.7</v>
          </cell>
          <cell r="M1976" t="str">
            <v>IC</v>
          </cell>
          <cell r="N1976" t="str">
            <v>DFO</v>
          </cell>
          <cell r="P1976">
            <v>4</v>
          </cell>
          <cell r="Q1976">
            <v>1991</v>
          </cell>
          <cell r="R1976" t="str">
            <v>OP</v>
          </cell>
          <cell r="T1976" t="str">
            <v>N</v>
          </cell>
        </row>
        <row r="1977">
          <cell r="A1977" t="str">
            <v>AK</v>
          </cell>
          <cell r="B1977" t="str">
            <v>Nome</v>
          </cell>
          <cell r="C1977">
            <v>13642</v>
          </cell>
          <cell r="D1977" t="str">
            <v>Nome Joint Utility Systems</v>
          </cell>
          <cell r="E1977">
            <v>90</v>
          </cell>
          <cell r="F1977" t="str">
            <v>Snake River</v>
          </cell>
          <cell r="G1977">
            <v>22</v>
          </cell>
          <cell r="H1977" t="str">
            <v>14</v>
          </cell>
          <cell r="I1977">
            <v>2</v>
          </cell>
          <cell r="J1977">
            <v>1.9</v>
          </cell>
          <cell r="K1977">
            <v>1.9</v>
          </cell>
          <cell r="M1977" t="str">
            <v>IC</v>
          </cell>
          <cell r="N1977" t="str">
            <v>DFO</v>
          </cell>
          <cell r="P1977">
            <v>12</v>
          </cell>
          <cell r="Q1977">
            <v>1999</v>
          </cell>
          <cell r="R1977" t="str">
            <v>OP</v>
          </cell>
          <cell r="T1977" t="str">
            <v>N</v>
          </cell>
        </row>
        <row r="1978">
          <cell r="A1978" t="str">
            <v>AK</v>
          </cell>
          <cell r="B1978" t="str">
            <v>Dillingham</v>
          </cell>
          <cell r="C1978">
            <v>13870</v>
          </cell>
          <cell r="D1978" t="str">
            <v>Nushagak Electric Coop Inc</v>
          </cell>
          <cell r="E1978">
            <v>109</v>
          </cell>
          <cell r="F1978" t="str">
            <v>Dillingham</v>
          </cell>
          <cell r="G1978">
            <v>22</v>
          </cell>
          <cell r="H1978" t="str">
            <v>3</v>
          </cell>
          <cell r="I1978">
            <v>0.3</v>
          </cell>
          <cell r="J1978">
            <v>0.3</v>
          </cell>
          <cell r="K1978">
            <v>0.3</v>
          </cell>
          <cell r="M1978" t="str">
            <v>IC</v>
          </cell>
          <cell r="N1978" t="str">
            <v>DFO</v>
          </cell>
          <cell r="P1978">
            <v>1</v>
          </cell>
          <cell r="Q1978">
            <v>1961</v>
          </cell>
          <cell r="R1978" t="str">
            <v>OP</v>
          </cell>
          <cell r="T1978" t="str">
            <v>N</v>
          </cell>
        </row>
        <row r="1979">
          <cell r="A1979" t="str">
            <v>AK</v>
          </cell>
          <cell r="B1979" t="str">
            <v>Dillingham</v>
          </cell>
          <cell r="C1979">
            <v>13870</v>
          </cell>
          <cell r="D1979" t="str">
            <v>Nushagak Electric Coop Inc</v>
          </cell>
          <cell r="E1979">
            <v>109</v>
          </cell>
          <cell r="F1979" t="str">
            <v>Dillingham</v>
          </cell>
          <cell r="G1979">
            <v>22</v>
          </cell>
          <cell r="H1979" t="str">
            <v>5</v>
          </cell>
          <cell r="I1979">
            <v>0.7</v>
          </cell>
          <cell r="J1979">
            <v>0.7</v>
          </cell>
          <cell r="K1979">
            <v>0.7</v>
          </cell>
          <cell r="M1979" t="str">
            <v>IC</v>
          </cell>
          <cell r="N1979" t="str">
            <v>DFO</v>
          </cell>
          <cell r="P1979">
            <v>12</v>
          </cell>
          <cell r="Q1979">
            <v>1973</v>
          </cell>
          <cell r="R1979" t="str">
            <v>OP</v>
          </cell>
          <cell r="T1979" t="str">
            <v>N</v>
          </cell>
        </row>
        <row r="1980">
          <cell r="A1980" t="str">
            <v>AK</v>
          </cell>
          <cell r="B1980" t="str">
            <v>Dillingham</v>
          </cell>
          <cell r="C1980">
            <v>13870</v>
          </cell>
          <cell r="D1980" t="str">
            <v>Nushagak Electric Coop Inc</v>
          </cell>
          <cell r="E1980">
            <v>109</v>
          </cell>
          <cell r="F1980" t="str">
            <v>Dillingham</v>
          </cell>
          <cell r="G1980">
            <v>22</v>
          </cell>
          <cell r="H1980" t="str">
            <v>6</v>
          </cell>
          <cell r="I1980">
            <v>1</v>
          </cell>
          <cell r="J1980">
            <v>1</v>
          </cell>
          <cell r="K1980">
            <v>1</v>
          </cell>
          <cell r="M1980" t="str">
            <v>IC</v>
          </cell>
          <cell r="N1980" t="str">
            <v>DFO</v>
          </cell>
          <cell r="P1980">
            <v>12</v>
          </cell>
          <cell r="Q1980">
            <v>1976</v>
          </cell>
          <cell r="R1980" t="str">
            <v>OP</v>
          </cell>
          <cell r="T1980" t="str">
            <v>N</v>
          </cell>
        </row>
        <row r="1981">
          <cell r="A1981" t="str">
            <v>AK</v>
          </cell>
          <cell r="B1981" t="str">
            <v>Dillingham</v>
          </cell>
          <cell r="C1981">
            <v>13870</v>
          </cell>
          <cell r="D1981" t="str">
            <v>Nushagak Electric Coop Inc</v>
          </cell>
          <cell r="E1981">
            <v>109</v>
          </cell>
          <cell r="F1981" t="str">
            <v>Dillingham</v>
          </cell>
          <cell r="G1981">
            <v>22</v>
          </cell>
          <cell r="H1981" t="str">
            <v>8</v>
          </cell>
          <cell r="I1981">
            <v>0.8</v>
          </cell>
          <cell r="J1981">
            <v>0.8</v>
          </cell>
          <cell r="K1981">
            <v>0.8</v>
          </cell>
          <cell r="M1981" t="str">
            <v>IC</v>
          </cell>
          <cell r="N1981" t="str">
            <v>DFO</v>
          </cell>
          <cell r="P1981">
            <v>3</v>
          </cell>
          <cell r="Q1981">
            <v>1985</v>
          </cell>
          <cell r="R1981" t="str">
            <v>OP</v>
          </cell>
          <cell r="T1981" t="str">
            <v>N</v>
          </cell>
        </row>
        <row r="1982">
          <cell r="A1982" t="str">
            <v>AK</v>
          </cell>
          <cell r="B1982" t="str">
            <v>Dillingham</v>
          </cell>
          <cell r="C1982">
            <v>13870</v>
          </cell>
          <cell r="D1982" t="str">
            <v>Nushagak Electric Coop Inc</v>
          </cell>
          <cell r="E1982">
            <v>109</v>
          </cell>
          <cell r="F1982" t="str">
            <v>Dillingham</v>
          </cell>
          <cell r="G1982">
            <v>22</v>
          </cell>
          <cell r="H1982" t="str">
            <v>10</v>
          </cell>
          <cell r="I1982">
            <v>1.1000000000000001</v>
          </cell>
          <cell r="J1982">
            <v>1.1000000000000001</v>
          </cell>
          <cell r="K1982">
            <v>1.1000000000000001</v>
          </cell>
          <cell r="M1982" t="str">
            <v>IC</v>
          </cell>
          <cell r="N1982" t="str">
            <v>DFO</v>
          </cell>
          <cell r="P1982">
            <v>5</v>
          </cell>
          <cell r="Q1982">
            <v>1988</v>
          </cell>
          <cell r="R1982" t="str">
            <v>OP</v>
          </cell>
          <cell r="T1982" t="str">
            <v>N</v>
          </cell>
        </row>
        <row r="1983">
          <cell r="A1983" t="str">
            <v>AK</v>
          </cell>
          <cell r="B1983" t="str">
            <v>Dillingham</v>
          </cell>
          <cell r="C1983">
            <v>13870</v>
          </cell>
          <cell r="D1983" t="str">
            <v>Nushagak Electric Coop Inc</v>
          </cell>
          <cell r="E1983">
            <v>109</v>
          </cell>
          <cell r="F1983" t="str">
            <v>Dillingham</v>
          </cell>
          <cell r="G1983">
            <v>22</v>
          </cell>
          <cell r="H1983" t="str">
            <v>11</v>
          </cell>
          <cell r="I1983">
            <v>1</v>
          </cell>
          <cell r="J1983">
            <v>1</v>
          </cell>
          <cell r="K1983">
            <v>1</v>
          </cell>
          <cell r="M1983" t="str">
            <v>IC</v>
          </cell>
          <cell r="N1983" t="str">
            <v>DFO</v>
          </cell>
          <cell r="P1983">
            <v>11</v>
          </cell>
          <cell r="Q1983">
            <v>2001</v>
          </cell>
          <cell r="R1983" t="str">
            <v>OP</v>
          </cell>
          <cell r="T1983" t="str">
            <v>N</v>
          </cell>
        </row>
        <row r="1984">
          <cell r="A1984" t="str">
            <v>AK</v>
          </cell>
          <cell r="B1984" t="str">
            <v>Dillingham</v>
          </cell>
          <cell r="C1984">
            <v>13870</v>
          </cell>
          <cell r="D1984" t="str">
            <v>Nushagak Electric Coop Inc</v>
          </cell>
          <cell r="E1984">
            <v>109</v>
          </cell>
          <cell r="F1984" t="str">
            <v>Dillingham</v>
          </cell>
          <cell r="G1984">
            <v>22</v>
          </cell>
          <cell r="H1984" t="str">
            <v>IC9</v>
          </cell>
          <cell r="I1984">
            <v>0.8</v>
          </cell>
          <cell r="J1984">
            <v>0.8</v>
          </cell>
          <cell r="K1984">
            <v>0.8</v>
          </cell>
          <cell r="M1984" t="str">
            <v>IC</v>
          </cell>
          <cell r="N1984" t="str">
            <v>DFO</v>
          </cell>
          <cell r="P1984">
            <v>3</v>
          </cell>
          <cell r="Q1984">
            <v>1985</v>
          </cell>
          <cell r="R1984" t="str">
            <v>OP</v>
          </cell>
          <cell r="T1984" t="str">
            <v>N</v>
          </cell>
        </row>
        <row r="1985">
          <cell r="A1985" t="str">
            <v>AK</v>
          </cell>
          <cell r="B1985" t="str">
            <v>Aleutian Islands</v>
          </cell>
          <cell r="C1985">
            <v>13972</v>
          </cell>
          <cell r="D1985" t="str">
            <v>Offshore Systems Inc</v>
          </cell>
          <cell r="E1985">
            <v>54871</v>
          </cell>
          <cell r="F1985" t="str">
            <v>Offshore Systems</v>
          </cell>
          <cell r="G1985">
            <v>514199</v>
          </cell>
          <cell r="H1985" t="str">
            <v>M550</v>
          </cell>
          <cell r="I1985">
            <v>0.5</v>
          </cell>
          <cell r="J1985">
            <v>0.5</v>
          </cell>
          <cell r="K1985">
            <v>0.5</v>
          </cell>
          <cell r="M1985" t="str">
            <v>IC</v>
          </cell>
          <cell r="N1985" t="str">
            <v>DFO</v>
          </cell>
          <cell r="P1985">
            <v>4</v>
          </cell>
          <cell r="Q1985">
            <v>1989</v>
          </cell>
          <cell r="R1985" t="str">
            <v>OP</v>
          </cell>
          <cell r="T1985" t="str">
            <v>Y</v>
          </cell>
        </row>
        <row r="1986">
          <cell r="A1986" t="str">
            <v>AK</v>
          </cell>
          <cell r="B1986" t="str">
            <v>Aleutian Islands</v>
          </cell>
          <cell r="C1986">
            <v>13972</v>
          </cell>
          <cell r="D1986" t="str">
            <v>Offshore Systems Inc</v>
          </cell>
          <cell r="E1986">
            <v>54871</v>
          </cell>
          <cell r="F1986" t="str">
            <v>Offshore Systems</v>
          </cell>
          <cell r="G1986">
            <v>514199</v>
          </cell>
          <cell r="H1986" t="str">
            <v>S550</v>
          </cell>
          <cell r="I1986">
            <v>0.5</v>
          </cell>
          <cell r="J1986">
            <v>0.5</v>
          </cell>
          <cell r="K1986">
            <v>0.5</v>
          </cell>
          <cell r="M1986" t="str">
            <v>IC</v>
          </cell>
          <cell r="N1986" t="str">
            <v>DFO</v>
          </cell>
          <cell r="P1986">
            <v>4</v>
          </cell>
          <cell r="Q1986">
            <v>1989</v>
          </cell>
          <cell r="R1986" t="str">
            <v>SB</v>
          </cell>
          <cell r="T1986" t="str">
            <v>Y</v>
          </cell>
        </row>
        <row r="1987">
          <cell r="A1987" t="str">
            <v>AK</v>
          </cell>
          <cell r="B1987" t="str">
            <v>Wrangell-Petersburg</v>
          </cell>
          <cell r="C1987">
            <v>14856</v>
          </cell>
          <cell r="D1987" t="str">
            <v>Petersburg City of</v>
          </cell>
          <cell r="E1987">
            <v>91</v>
          </cell>
          <cell r="F1987" t="str">
            <v>Petersburg</v>
          </cell>
          <cell r="G1987">
            <v>22</v>
          </cell>
          <cell r="H1987" t="str">
            <v>IC1</v>
          </cell>
          <cell r="I1987">
            <v>2.6</v>
          </cell>
          <cell r="J1987">
            <v>1.7</v>
          </cell>
          <cell r="K1987">
            <v>1.7</v>
          </cell>
          <cell r="M1987" t="str">
            <v>IC</v>
          </cell>
          <cell r="N1987" t="str">
            <v>DFO</v>
          </cell>
          <cell r="P1987">
            <v>99</v>
          </cell>
          <cell r="Q1987">
            <v>1972</v>
          </cell>
          <cell r="R1987" t="str">
            <v>OP</v>
          </cell>
          <cell r="T1987" t="str">
            <v>N</v>
          </cell>
        </row>
        <row r="1988">
          <cell r="A1988" t="str">
            <v>AK</v>
          </cell>
          <cell r="B1988" t="str">
            <v>Wrangell-Petersburg</v>
          </cell>
          <cell r="C1988">
            <v>14856</v>
          </cell>
          <cell r="D1988" t="str">
            <v>Petersburg City of</v>
          </cell>
          <cell r="E1988">
            <v>91</v>
          </cell>
          <cell r="F1988" t="str">
            <v>Petersburg</v>
          </cell>
          <cell r="G1988">
            <v>22</v>
          </cell>
          <cell r="H1988" t="str">
            <v>IC2</v>
          </cell>
          <cell r="I1988">
            <v>0.3</v>
          </cell>
          <cell r="J1988">
            <v>0.2</v>
          </cell>
          <cell r="K1988">
            <v>0.2</v>
          </cell>
          <cell r="M1988" t="str">
            <v>IC</v>
          </cell>
          <cell r="N1988" t="str">
            <v>DFO</v>
          </cell>
          <cell r="P1988">
            <v>99</v>
          </cell>
          <cell r="Q1988">
            <v>1972</v>
          </cell>
          <cell r="R1988" t="str">
            <v>OP</v>
          </cell>
          <cell r="T1988" t="str">
            <v>N</v>
          </cell>
        </row>
        <row r="1989">
          <cell r="A1989" t="str">
            <v>AK</v>
          </cell>
          <cell r="B1989" t="str">
            <v>Wrangell-Petersburg</v>
          </cell>
          <cell r="C1989">
            <v>14856</v>
          </cell>
          <cell r="D1989" t="str">
            <v>Petersburg City of</v>
          </cell>
          <cell r="E1989">
            <v>91</v>
          </cell>
          <cell r="F1989" t="str">
            <v>Petersburg</v>
          </cell>
          <cell r="G1989">
            <v>22</v>
          </cell>
          <cell r="H1989" t="str">
            <v>IC3</v>
          </cell>
          <cell r="I1989">
            <v>1.2</v>
          </cell>
          <cell r="J1989">
            <v>1</v>
          </cell>
          <cell r="K1989">
            <v>1</v>
          </cell>
          <cell r="M1989" t="str">
            <v>IC</v>
          </cell>
          <cell r="N1989" t="str">
            <v>DFO</v>
          </cell>
          <cell r="P1989">
            <v>99</v>
          </cell>
          <cell r="Q1989">
            <v>1965</v>
          </cell>
          <cell r="R1989" t="str">
            <v>OP</v>
          </cell>
          <cell r="T1989" t="str">
            <v>N</v>
          </cell>
        </row>
        <row r="1990">
          <cell r="A1990" t="str">
            <v>AK</v>
          </cell>
          <cell r="B1990" t="str">
            <v>Wrangell-Petersburg</v>
          </cell>
          <cell r="C1990">
            <v>14856</v>
          </cell>
          <cell r="D1990" t="str">
            <v>Petersburg City of</v>
          </cell>
          <cell r="E1990">
            <v>91</v>
          </cell>
          <cell r="F1990" t="str">
            <v>Petersburg</v>
          </cell>
          <cell r="G1990">
            <v>22</v>
          </cell>
          <cell r="H1990" t="str">
            <v>IC4</v>
          </cell>
          <cell r="I1990">
            <v>0.6</v>
          </cell>
          <cell r="J1990">
            <v>0.6</v>
          </cell>
          <cell r="K1990">
            <v>0.6</v>
          </cell>
          <cell r="M1990" t="str">
            <v>IC</v>
          </cell>
          <cell r="N1990" t="str">
            <v>DFO</v>
          </cell>
          <cell r="P1990">
            <v>3</v>
          </cell>
          <cell r="Q1990">
            <v>1979</v>
          </cell>
          <cell r="R1990" t="str">
            <v>OP</v>
          </cell>
          <cell r="T1990" t="str">
            <v>N</v>
          </cell>
        </row>
        <row r="1991">
          <cell r="A1991" t="str">
            <v>AK</v>
          </cell>
          <cell r="B1991" t="str">
            <v>Wrangell-Petersburg</v>
          </cell>
          <cell r="C1991">
            <v>14856</v>
          </cell>
          <cell r="D1991" t="str">
            <v>Petersburg City of</v>
          </cell>
          <cell r="E1991">
            <v>91</v>
          </cell>
          <cell r="F1991" t="str">
            <v>Petersburg</v>
          </cell>
          <cell r="G1991">
            <v>22</v>
          </cell>
          <cell r="H1991" t="str">
            <v>IC5</v>
          </cell>
          <cell r="I1991">
            <v>0.8</v>
          </cell>
          <cell r="J1991">
            <v>0.7</v>
          </cell>
          <cell r="K1991">
            <v>0.7</v>
          </cell>
          <cell r="M1991" t="str">
            <v>IC</v>
          </cell>
          <cell r="N1991" t="str">
            <v>DFO</v>
          </cell>
          <cell r="P1991">
            <v>3</v>
          </cell>
          <cell r="Q1991">
            <v>1979</v>
          </cell>
          <cell r="R1991" t="str">
            <v>OP</v>
          </cell>
          <cell r="T1991" t="str">
            <v>N</v>
          </cell>
        </row>
        <row r="1992">
          <cell r="A1992" t="str">
            <v>AK</v>
          </cell>
          <cell r="B1992" t="str">
            <v>Wrangell-Petersburg</v>
          </cell>
          <cell r="C1992">
            <v>14856</v>
          </cell>
          <cell r="D1992" t="str">
            <v>Petersburg City of</v>
          </cell>
          <cell r="E1992">
            <v>91</v>
          </cell>
          <cell r="F1992" t="str">
            <v>Petersburg</v>
          </cell>
          <cell r="G1992">
            <v>22</v>
          </cell>
          <cell r="H1992" t="str">
            <v>IC6</v>
          </cell>
          <cell r="I1992">
            <v>2.6</v>
          </cell>
          <cell r="J1992">
            <v>2.2999999999999998</v>
          </cell>
          <cell r="K1992">
            <v>2.2999999999999998</v>
          </cell>
          <cell r="M1992" t="str">
            <v>IC</v>
          </cell>
          <cell r="N1992" t="str">
            <v>DFO</v>
          </cell>
          <cell r="P1992">
            <v>9</v>
          </cell>
          <cell r="Q1992">
            <v>1993</v>
          </cell>
          <cell r="R1992" t="str">
            <v>OP</v>
          </cell>
          <cell r="T1992" t="str">
            <v>N</v>
          </cell>
        </row>
        <row r="1993">
          <cell r="A1993" t="str">
            <v>AK</v>
          </cell>
          <cell r="B1993" t="str">
            <v>Wrangell-Petersburg</v>
          </cell>
          <cell r="C1993">
            <v>14856</v>
          </cell>
          <cell r="D1993" t="str">
            <v>Petersburg City of</v>
          </cell>
          <cell r="E1993">
            <v>91</v>
          </cell>
          <cell r="F1993" t="str">
            <v>Petersburg</v>
          </cell>
          <cell r="G1993">
            <v>22</v>
          </cell>
          <cell r="H1993" t="str">
            <v>IC7</v>
          </cell>
          <cell r="I1993">
            <v>2.6</v>
          </cell>
          <cell r="J1993">
            <v>2.2999999999999998</v>
          </cell>
          <cell r="K1993">
            <v>2.2999999999999998</v>
          </cell>
          <cell r="M1993" t="str">
            <v>IC</v>
          </cell>
          <cell r="N1993" t="str">
            <v>DFO</v>
          </cell>
          <cell r="P1993">
            <v>8</v>
          </cell>
          <cell r="Q1993">
            <v>2001</v>
          </cell>
          <cell r="R1993" t="str">
            <v>OP</v>
          </cell>
          <cell r="T1993" t="str">
            <v>N</v>
          </cell>
        </row>
        <row r="1994">
          <cell r="A1994" t="str">
            <v>AK</v>
          </cell>
          <cell r="B1994" t="str">
            <v>Kenai Peninsula</v>
          </cell>
          <cell r="C1994">
            <v>16955</v>
          </cell>
          <cell r="D1994" t="str">
            <v>Seward City of</v>
          </cell>
          <cell r="E1994">
            <v>92</v>
          </cell>
          <cell r="F1994" t="str">
            <v>Seward</v>
          </cell>
          <cell r="G1994">
            <v>22</v>
          </cell>
          <cell r="H1994" t="str">
            <v>1</v>
          </cell>
          <cell r="I1994">
            <v>1.5</v>
          </cell>
          <cell r="J1994">
            <v>1</v>
          </cell>
          <cell r="K1994">
            <v>1.2</v>
          </cell>
          <cell r="M1994" t="str">
            <v>IC</v>
          </cell>
          <cell r="N1994" t="str">
            <v>DFO</v>
          </cell>
          <cell r="P1994">
            <v>4</v>
          </cell>
          <cell r="Q1994">
            <v>1965</v>
          </cell>
          <cell r="R1994" t="str">
            <v>OP</v>
          </cell>
          <cell r="T1994" t="str">
            <v>N</v>
          </cell>
        </row>
        <row r="1995">
          <cell r="A1995" t="str">
            <v>AK</v>
          </cell>
          <cell r="B1995" t="str">
            <v>Kenai Peninsula</v>
          </cell>
          <cell r="C1995">
            <v>16955</v>
          </cell>
          <cell r="D1995" t="str">
            <v>Seward City of</v>
          </cell>
          <cell r="E1995">
            <v>92</v>
          </cell>
          <cell r="F1995" t="str">
            <v>Seward</v>
          </cell>
          <cell r="G1995">
            <v>22</v>
          </cell>
          <cell r="H1995" t="str">
            <v>2</v>
          </cell>
          <cell r="I1995">
            <v>1.5</v>
          </cell>
          <cell r="J1995">
            <v>1</v>
          </cell>
          <cell r="K1995">
            <v>1.2</v>
          </cell>
          <cell r="M1995" t="str">
            <v>IC</v>
          </cell>
          <cell r="N1995" t="str">
            <v>DFO</v>
          </cell>
          <cell r="P1995">
            <v>4</v>
          </cell>
          <cell r="Q1995">
            <v>1965</v>
          </cell>
          <cell r="R1995" t="str">
            <v>OP</v>
          </cell>
          <cell r="T1995" t="str">
            <v>N</v>
          </cell>
        </row>
        <row r="1996">
          <cell r="A1996" t="str">
            <v>AK</v>
          </cell>
          <cell r="B1996" t="str">
            <v>Kenai Peninsula</v>
          </cell>
          <cell r="C1996">
            <v>16955</v>
          </cell>
          <cell r="D1996" t="str">
            <v>Seward City of</v>
          </cell>
          <cell r="E1996">
            <v>92</v>
          </cell>
          <cell r="F1996" t="str">
            <v>Seward</v>
          </cell>
          <cell r="G1996">
            <v>22</v>
          </cell>
          <cell r="H1996" t="str">
            <v>3</v>
          </cell>
          <cell r="I1996">
            <v>2.5</v>
          </cell>
          <cell r="J1996">
            <v>2.5</v>
          </cell>
          <cell r="K1996">
            <v>2.5</v>
          </cell>
          <cell r="M1996" t="str">
            <v>IC</v>
          </cell>
          <cell r="N1996" t="str">
            <v>DFO</v>
          </cell>
          <cell r="P1996">
            <v>4</v>
          </cell>
          <cell r="Q1996">
            <v>1975</v>
          </cell>
          <cell r="R1996" t="str">
            <v>OP</v>
          </cell>
          <cell r="T1996" t="str">
            <v>N</v>
          </cell>
        </row>
        <row r="1997">
          <cell r="A1997" t="str">
            <v>AK</v>
          </cell>
          <cell r="B1997" t="str">
            <v>Kenai Peninsula</v>
          </cell>
          <cell r="C1997">
            <v>16955</v>
          </cell>
          <cell r="D1997" t="str">
            <v>Seward City of</v>
          </cell>
          <cell r="E1997">
            <v>92</v>
          </cell>
          <cell r="F1997" t="str">
            <v>Seward</v>
          </cell>
          <cell r="G1997">
            <v>22</v>
          </cell>
          <cell r="H1997" t="str">
            <v>4</v>
          </cell>
          <cell r="I1997">
            <v>2.5</v>
          </cell>
          <cell r="J1997">
            <v>2.5</v>
          </cell>
          <cell r="K1997">
            <v>2.5</v>
          </cell>
          <cell r="M1997" t="str">
            <v>IC</v>
          </cell>
          <cell r="N1997" t="str">
            <v>DFO</v>
          </cell>
          <cell r="P1997">
            <v>3</v>
          </cell>
          <cell r="Q1997">
            <v>1986</v>
          </cell>
          <cell r="R1997" t="str">
            <v>OP</v>
          </cell>
          <cell r="T1997" t="str">
            <v>N</v>
          </cell>
        </row>
        <row r="1998">
          <cell r="A1998" t="str">
            <v>AK</v>
          </cell>
          <cell r="B1998" t="str">
            <v>Kenai Peninsula</v>
          </cell>
          <cell r="C1998">
            <v>16955</v>
          </cell>
          <cell r="D1998" t="str">
            <v>Seward City of</v>
          </cell>
          <cell r="E1998">
            <v>92</v>
          </cell>
          <cell r="F1998" t="str">
            <v>Seward</v>
          </cell>
          <cell r="G1998">
            <v>22</v>
          </cell>
          <cell r="H1998" t="str">
            <v>5</v>
          </cell>
          <cell r="I1998">
            <v>2.5</v>
          </cell>
          <cell r="J1998">
            <v>2.5</v>
          </cell>
          <cell r="K1998">
            <v>2.5</v>
          </cell>
          <cell r="M1998" t="str">
            <v>IC</v>
          </cell>
          <cell r="N1998" t="str">
            <v>DFO</v>
          </cell>
          <cell r="P1998">
            <v>3</v>
          </cell>
          <cell r="Q1998">
            <v>1985</v>
          </cell>
          <cell r="R1998" t="str">
            <v>OP</v>
          </cell>
          <cell r="T1998" t="str">
            <v>N</v>
          </cell>
        </row>
        <row r="1999">
          <cell r="A1999" t="str">
            <v>AK</v>
          </cell>
          <cell r="B1999" t="str">
            <v>Kenai Peninsula</v>
          </cell>
          <cell r="C1999">
            <v>16955</v>
          </cell>
          <cell r="D1999" t="str">
            <v>Seward City of</v>
          </cell>
          <cell r="E1999">
            <v>92</v>
          </cell>
          <cell r="F1999" t="str">
            <v>Seward</v>
          </cell>
          <cell r="G1999">
            <v>22</v>
          </cell>
          <cell r="H1999" t="str">
            <v>6</v>
          </cell>
          <cell r="I1999">
            <v>2.8</v>
          </cell>
          <cell r="J1999">
            <v>2.8</v>
          </cell>
          <cell r="K1999">
            <v>2.8</v>
          </cell>
          <cell r="M1999" t="str">
            <v>IC</v>
          </cell>
          <cell r="N1999" t="str">
            <v>DFO</v>
          </cell>
          <cell r="P1999">
            <v>12</v>
          </cell>
          <cell r="Q1999">
            <v>2000</v>
          </cell>
          <cell r="R1999" t="str">
            <v>OP</v>
          </cell>
          <cell r="T1999" t="str">
            <v>N</v>
          </cell>
        </row>
        <row r="2000">
          <cell r="A2000" t="str">
            <v>AK</v>
          </cell>
          <cell r="B2000" t="str">
            <v>Sitka</v>
          </cell>
          <cell r="C2000">
            <v>17271</v>
          </cell>
          <cell r="D2000" t="str">
            <v>Sitka City &amp; Borough of</v>
          </cell>
          <cell r="E2000">
            <v>6801</v>
          </cell>
          <cell r="F2000" t="str">
            <v>Jarvis Street</v>
          </cell>
          <cell r="G2000">
            <v>22</v>
          </cell>
          <cell r="H2000" t="str">
            <v>1</v>
          </cell>
          <cell r="I2000">
            <v>2</v>
          </cell>
          <cell r="J2000">
            <v>2</v>
          </cell>
          <cell r="K2000">
            <v>2</v>
          </cell>
          <cell r="M2000" t="str">
            <v>IC</v>
          </cell>
          <cell r="N2000" t="str">
            <v>DFO</v>
          </cell>
          <cell r="P2000">
            <v>8</v>
          </cell>
          <cell r="Q2000">
            <v>1979</v>
          </cell>
          <cell r="R2000" t="str">
            <v>OP</v>
          </cell>
          <cell r="T2000" t="str">
            <v>N</v>
          </cell>
        </row>
        <row r="2001">
          <cell r="A2001" t="str">
            <v>AK</v>
          </cell>
          <cell r="B2001" t="str">
            <v>Sitka</v>
          </cell>
          <cell r="C2001">
            <v>17271</v>
          </cell>
          <cell r="D2001" t="str">
            <v>Sitka City &amp; Borough of</v>
          </cell>
          <cell r="E2001">
            <v>6801</v>
          </cell>
          <cell r="F2001" t="str">
            <v>Jarvis Street</v>
          </cell>
          <cell r="G2001">
            <v>22</v>
          </cell>
          <cell r="H2001" t="str">
            <v>2</v>
          </cell>
          <cell r="I2001">
            <v>2.8</v>
          </cell>
          <cell r="J2001">
            <v>2.8</v>
          </cell>
          <cell r="K2001">
            <v>2.8</v>
          </cell>
          <cell r="M2001" t="str">
            <v>IC</v>
          </cell>
          <cell r="N2001" t="str">
            <v>DFO</v>
          </cell>
          <cell r="P2001">
            <v>8</v>
          </cell>
          <cell r="Q2001">
            <v>1979</v>
          </cell>
          <cell r="R2001" t="str">
            <v>OP</v>
          </cell>
          <cell r="T2001" t="str">
            <v>N</v>
          </cell>
        </row>
        <row r="2002">
          <cell r="A2002" t="str">
            <v>AK</v>
          </cell>
          <cell r="B2002" t="str">
            <v>Sitka</v>
          </cell>
          <cell r="C2002">
            <v>17271</v>
          </cell>
          <cell r="D2002" t="str">
            <v>Sitka City &amp; Borough of</v>
          </cell>
          <cell r="E2002">
            <v>6801</v>
          </cell>
          <cell r="F2002" t="str">
            <v>Jarvis Street</v>
          </cell>
          <cell r="G2002">
            <v>22</v>
          </cell>
          <cell r="H2002" t="str">
            <v>3</v>
          </cell>
          <cell r="I2002">
            <v>2.8</v>
          </cell>
          <cell r="J2002">
            <v>2.8</v>
          </cell>
          <cell r="K2002">
            <v>2.8</v>
          </cell>
          <cell r="M2002" t="str">
            <v>IC</v>
          </cell>
          <cell r="N2002" t="str">
            <v>DFO</v>
          </cell>
          <cell r="P2002">
            <v>8</v>
          </cell>
          <cell r="Q2002">
            <v>1979</v>
          </cell>
          <cell r="R2002" t="str">
            <v>OP</v>
          </cell>
          <cell r="T2002" t="str">
            <v>N</v>
          </cell>
        </row>
        <row r="2003">
          <cell r="A2003" t="str">
            <v>AK</v>
          </cell>
          <cell r="B2003" t="str">
            <v>Sitka</v>
          </cell>
          <cell r="C2003">
            <v>17271</v>
          </cell>
          <cell r="D2003" t="str">
            <v>Sitka City &amp; Borough of</v>
          </cell>
          <cell r="E2003">
            <v>6801</v>
          </cell>
          <cell r="F2003" t="str">
            <v>Jarvis Street</v>
          </cell>
          <cell r="G2003">
            <v>22</v>
          </cell>
          <cell r="H2003" t="str">
            <v>4</v>
          </cell>
          <cell r="I2003">
            <v>4.5</v>
          </cell>
          <cell r="J2003">
            <v>4</v>
          </cell>
          <cell r="K2003">
            <v>4</v>
          </cell>
          <cell r="M2003" t="str">
            <v>IC</v>
          </cell>
          <cell r="N2003" t="str">
            <v>DFO</v>
          </cell>
          <cell r="P2003">
            <v>7</v>
          </cell>
          <cell r="Q2003">
            <v>2002</v>
          </cell>
          <cell r="R2003" t="str">
            <v>OP</v>
          </cell>
          <cell r="T2003" t="str">
            <v>N</v>
          </cell>
        </row>
        <row r="2004">
          <cell r="A2004" t="str">
            <v>AK</v>
          </cell>
          <cell r="B2004" t="str">
            <v>Juneau</v>
          </cell>
          <cell r="C2004">
            <v>18963</v>
          </cell>
          <cell r="D2004" t="str">
            <v>Inside Passage Electric Coop</v>
          </cell>
          <cell r="E2004">
            <v>7462</v>
          </cell>
          <cell r="F2004" t="str">
            <v>Angoon</v>
          </cell>
          <cell r="G2004">
            <v>22</v>
          </cell>
          <cell r="H2004" t="str">
            <v>1</v>
          </cell>
          <cell r="I2004">
            <v>0.4</v>
          </cell>
          <cell r="J2004">
            <v>0.4</v>
          </cell>
          <cell r="K2004">
            <v>0.4</v>
          </cell>
          <cell r="M2004" t="str">
            <v>IC</v>
          </cell>
          <cell r="N2004" t="str">
            <v>DFO</v>
          </cell>
          <cell r="P2004">
            <v>6</v>
          </cell>
          <cell r="Q2004">
            <v>1975</v>
          </cell>
          <cell r="R2004" t="str">
            <v>BU</v>
          </cell>
          <cell r="S2004">
            <v>0</v>
          </cell>
          <cell r="T2004" t="str">
            <v>N</v>
          </cell>
        </row>
        <row r="2005">
          <cell r="A2005" t="str">
            <v>AK</v>
          </cell>
          <cell r="B2005" t="str">
            <v>Juneau</v>
          </cell>
          <cell r="C2005">
            <v>18963</v>
          </cell>
          <cell r="D2005" t="str">
            <v>Inside Passage Electric Coop</v>
          </cell>
          <cell r="E2005">
            <v>7462</v>
          </cell>
          <cell r="F2005" t="str">
            <v>Angoon</v>
          </cell>
          <cell r="G2005">
            <v>22</v>
          </cell>
          <cell r="H2005" t="str">
            <v>3</v>
          </cell>
          <cell r="I2005">
            <v>0.5</v>
          </cell>
          <cell r="J2005">
            <v>0.5</v>
          </cell>
          <cell r="K2005">
            <v>0.5</v>
          </cell>
          <cell r="M2005" t="str">
            <v>IC</v>
          </cell>
          <cell r="N2005" t="str">
            <v>DFO</v>
          </cell>
          <cell r="P2005">
            <v>5</v>
          </cell>
          <cell r="Q2005">
            <v>1990</v>
          </cell>
          <cell r="R2005" t="str">
            <v>OP</v>
          </cell>
          <cell r="S2005">
            <v>0</v>
          </cell>
          <cell r="T2005" t="str">
            <v>N</v>
          </cell>
        </row>
        <row r="2006">
          <cell r="A2006" t="str">
            <v>AK</v>
          </cell>
          <cell r="B2006" t="str">
            <v>Juneau</v>
          </cell>
          <cell r="C2006">
            <v>18963</v>
          </cell>
          <cell r="D2006" t="str">
            <v>Inside Passage Electric Coop</v>
          </cell>
          <cell r="E2006">
            <v>7462</v>
          </cell>
          <cell r="F2006" t="str">
            <v>Angoon</v>
          </cell>
          <cell r="G2006">
            <v>22</v>
          </cell>
          <cell r="H2006" t="str">
            <v>2A</v>
          </cell>
          <cell r="I2006">
            <v>0.5</v>
          </cell>
          <cell r="J2006">
            <v>0.5</v>
          </cell>
          <cell r="K2006">
            <v>0.5</v>
          </cell>
          <cell r="M2006" t="str">
            <v>IC</v>
          </cell>
          <cell r="N2006" t="str">
            <v>DFO</v>
          </cell>
          <cell r="P2006">
            <v>10</v>
          </cell>
          <cell r="Q2006">
            <v>1998</v>
          </cell>
          <cell r="R2006" t="str">
            <v>OP</v>
          </cell>
          <cell r="S2006">
            <v>0</v>
          </cell>
          <cell r="T2006" t="str">
            <v>N</v>
          </cell>
        </row>
        <row r="2007">
          <cell r="A2007" t="str">
            <v>AK</v>
          </cell>
          <cell r="B2007" t="str">
            <v>Sitka</v>
          </cell>
          <cell r="C2007">
            <v>18963</v>
          </cell>
          <cell r="D2007" t="str">
            <v>Inside Passage Electric Coop</v>
          </cell>
          <cell r="E2007">
            <v>7463</v>
          </cell>
          <cell r="F2007" t="str">
            <v>Hoonah</v>
          </cell>
          <cell r="G2007">
            <v>22</v>
          </cell>
          <cell r="H2007" t="str">
            <v>1</v>
          </cell>
          <cell r="I2007">
            <v>0.6</v>
          </cell>
          <cell r="J2007">
            <v>0.6</v>
          </cell>
          <cell r="K2007">
            <v>0.6</v>
          </cell>
          <cell r="M2007" t="str">
            <v>IC</v>
          </cell>
          <cell r="N2007" t="str">
            <v>DFO</v>
          </cell>
          <cell r="P2007">
            <v>9</v>
          </cell>
          <cell r="Q2007">
            <v>1977</v>
          </cell>
          <cell r="R2007" t="str">
            <v>OP</v>
          </cell>
          <cell r="S2007">
            <v>0</v>
          </cell>
          <cell r="T2007" t="str">
            <v>N</v>
          </cell>
        </row>
        <row r="2008">
          <cell r="A2008" t="str">
            <v>AK</v>
          </cell>
          <cell r="B2008" t="str">
            <v>Sitka</v>
          </cell>
          <cell r="C2008">
            <v>18963</v>
          </cell>
          <cell r="D2008" t="str">
            <v>Inside Passage Electric Coop</v>
          </cell>
          <cell r="E2008">
            <v>7463</v>
          </cell>
          <cell r="F2008" t="str">
            <v>Hoonah</v>
          </cell>
          <cell r="G2008">
            <v>22</v>
          </cell>
          <cell r="H2008" t="str">
            <v>3</v>
          </cell>
          <cell r="I2008">
            <v>0.8</v>
          </cell>
          <cell r="J2008">
            <v>0.5</v>
          </cell>
          <cell r="K2008">
            <v>0.5</v>
          </cell>
          <cell r="M2008" t="str">
            <v>IC</v>
          </cell>
          <cell r="N2008" t="str">
            <v>DFO</v>
          </cell>
          <cell r="P2008">
            <v>3</v>
          </cell>
          <cell r="Q2008">
            <v>1991</v>
          </cell>
          <cell r="R2008" t="str">
            <v>OP</v>
          </cell>
          <cell r="S2008">
            <v>0</v>
          </cell>
          <cell r="T2008" t="str">
            <v>N</v>
          </cell>
        </row>
        <row r="2009">
          <cell r="A2009" t="str">
            <v>AK</v>
          </cell>
          <cell r="B2009" t="str">
            <v>Sitka</v>
          </cell>
          <cell r="C2009">
            <v>18963</v>
          </cell>
          <cell r="D2009" t="str">
            <v>Inside Passage Electric Coop</v>
          </cell>
          <cell r="E2009">
            <v>7463</v>
          </cell>
          <cell r="F2009" t="str">
            <v>Hoonah</v>
          </cell>
          <cell r="G2009">
            <v>22</v>
          </cell>
          <cell r="H2009" t="str">
            <v>2A</v>
          </cell>
          <cell r="I2009">
            <v>1</v>
          </cell>
          <cell r="J2009">
            <v>1</v>
          </cell>
          <cell r="K2009">
            <v>1</v>
          </cell>
          <cell r="M2009" t="str">
            <v>IC</v>
          </cell>
          <cell r="N2009" t="str">
            <v>DFO</v>
          </cell>
          <cell r="P2009">
            <v>7</v>
          </cell>
          <cell r="Q2009">
            <v>1997</v>
          </cell>
          <cell r="R2009" t="str">
            <v>OP</v>
          </cell>
          <cell r="S2009">
            <v>0</v>
          </cell>
          <cell r="T2009" t="str">
            <v>N</v>
          </cell>
        </row>
        <row r="2010">
          <cell r="A2010" t="str">
            <v>AK</v>
          </cell>
          <cell r="B2010" t="str">
            <v>Petersburg</v>
          </cell>
          <cell r="C2010">
            <v>18963</v>
          </cell>
          <cell r="D2010" t="str">
            <v>Inside Passage Electric Coop</v>
          </cell>
          <cell r="E2010">
            <v>7464</v>
          </cell>
          <cell r="F2010" t="str">
            <v>Kake</v>
          </cell>
          <cell r="G2010">
            <v>22</v>
          </cell>
          <cell r="H2010" t="str">
            <v>1</v>
          </cell>
          <cell r="I2010">
            <v>0.6</v>
          </cell>
          <cell r="J2010">
            <v>0.6</v>
          </cell>
          <cell r="K2010">
            <v>0.6</v>
          </cell>
          <cell r="M2010" t="str">
            <v>IC</v>
          </cell>
          <cell r="N2010" t="str">
            <v>DFO</v>
          </cell>
          <cell r="P2010">
            <v>6</v>
          </cell>
          <cell r="Q2010">
            <v>1984</v>
          </cell>
          <cell r="R2010" t="str">
            <v>OP</v>
          </cell>
          <cell r="S2010">
            <v>0</v>
          </cell>
          <cell r="T2010" t="str">
            <v>N</v>
          </cell>
        </row>
        <row r="2011">
          <cell r="A2011" t="str">
            <v>AK</v>
          </cell>
          <cell r="B2011" t="str">
            <v>Petersburg</v>
          </cell>
          <cell r="C2011">
            <v>18963</v>
          </cell>
          <cell r="D2011" t="str">
            <v>Inside Passage Electric Coop</v>
          </cell>
          <cell r="E2011">
            <v>7464</v>
          </cell>
          <cell r="F2011" t="str">
            <v>Kake</v>
          </cell>
          <cell r="G2011">
            <v>22</v>
          </cell>
          <cell r="H2011" t="str">
            <v>2</v>
          </cell>
          <cell r="I2011">
            <v>1.1000000000000001</v>
          </cell>
          <cell r="J2011">
            <v>1.1000000000000001</v>
          </cell>
          <cell r="K2011">
            <v>1.1000000000000001</v>
          </cell>
          <cell r="M2011" t="str">
            <v>IC</v>
          </cell>
          <cell r="N2011" t="str">
            <v>DFO</v>
          </cell>
          <cell r="P2011">
            <v>5</v>
          </cell>
          <cell r="Q2011">
            <v>1993</v>
          </cell>
          <cell r="R2011" t="str">
            <v>OP</v>
          </cell>
          <cell r="S2011">
            <v>0</v>
          </cell>
          <cell r="T2011" t="str">
            <v>N</v>
          </cell>
        </row>
        <row r="2012">
          <cell r="A2012" t="str">
            <v>AK</v>
          </cell>
          <cell r="B2012" t="str">
            <v>Petersburg</v>
          </cell>
          <cell r="C2012">
            <v>18963</v>
          </cell>
          <cell r="D2012" t="str">
            <v>Inside Passage Electric Coop</v>
          </cell>
          <cell r="E2012">
            <v>7464</v>
          </cell>
          <cell r="F2012" t="str">
            <v>Kake</v>
          </cell>
          <cell r="G2012">
            <v>22</v>
          </cell>
          <cell r="H2012" t="str">
            <v>3A</v>
          </cell>
          <cell r="I2012">
            <v>0.8</v>
          </cell>
          <cell r="J2012">
            <v>0.8</v>
          </cell>
          <cell r="K2012">
            <v>0.8</v>
          </cell>
          <cell r="M2012" t="str">
            <v>IC</v>
          </cell>
          <cell r="N2012" t="str">
            <v>DFO</v>
          </cell>
          <cell r="P2012">
            <v>12</v>
          </cell>
          <cell r="Q2012">
            <v>1993</v>
          </cell>
          <cell r="R2012" t="str">
            <v>OP</v>
          </cell>
          <cell r="S2012">
            <v>0</v>
          </cell>
          <cell r="T2012" t="str">
            <v>N</v>
          </cell>
        </row>
        <row r="2013">
          <cell r="A2013" t="str">
            <v>AK</v>
          </cell>
          <cell r="B2013" t="str">
            <v>Haines</v>
          </cell>
          <cell r="C2013">
            <v>18963</v>
          </cell>
          <cell r="D2013" t="str">
            <v>Inside Passage Electric Coop</v>
          </cell>
          <cell r="E2013">
            <v>7467</v>
          </cell>
          <cell r="F2013" t="str">
            <v>Chilkat Valley</v>
          </cell>
          <cell r="G2013">
            <v>22</v>
          </cell>
          <cell r="H2013" t="str">
            <v>1</v>
          </cell>
          <cell r="I2013">
            <v>0.6</v>
          </cell>
          <cell r="J2013">
            <v>0.6</v>
          </cell>
          <cell r="K2013">
            <v>0.6</v>
          </cell>
          <cell r="M2013" t="str">
            <v>IC</v>
          </cell>
          <cell r="N2013" t="str">
            <v>DFO</v>
          </cell>
          <cell r="P2013">
            <v>12</v>
          </cell>
          <cell r="Q2013">
            <v>1993</v>
          </cell>
          <cell r="R2013" t="str">
            <v>SB</v>
          </cell>
          <cell r="S2013">
            <v>0</v>
          </cell>
          <cell r="T2013" t="str">
            <v>N</v>
          </cell>
        </row>
        <row r="2014">
          <cell r="A2014" t="str">
            <v>AK</v>
          </cell>
          <cell r="B2014" t="str">
            <v>Haines</v>
          </cell>
          <cell r="C2014">
            <v>18963</v>
          </cell>
          <cell r="D2014" t="str">
            <v>Inside Passage Electric Coop</v>
          </cell>
          <cell r="E2014">
            <v>7467</v>
          </cell>
          <cell r="F2014" t="str">
            <v>Chilkat Valley</v>
          </cell>
          <cell r="G2014">
            <v>22</v>
          </cell>
          <cell r="H2014" t="str">
            <v>2A</v>
          </cell>
          <cell r="I2014">
            <v>0.5</v>
          </cell>
          <cell r="J2014">
            <v>0.5</v>
          </cell>
          <cell r="K2014">
            <v>0.5</v>
          </cell>
          <cell r="M2014" t="str">
            <v>IC</v>
          </cell>
          <cell r="N2014" t="str">
            <v>DFO</v>
          </cell>
          <cell r="P2014">
            <v>3</v>
          </cell>
          <cell r="Q2014">
            <v>1991</v>
          </cell>
          <cell r="R2014" t="str">
            <v>SB</v>
          </cell>
          <cell r="S2014">
            <v>0</v>
          </cell>
          <cell r="T2014" t="str">
            <v>N</v>
          </cell>
        </row>
        <row r="2015">
          <cell r="A2015" t="str">
            <v>AK</v>
          </cell>
          <cell r="B2015" t="str">
            <v>Delta Jct</v>
          </cell>
          <cell r="C2015">
            <v>19272</v>
          </cell>
          <cell r="D2015" t="str">
            <v>U S Army-Fort Greeley</v>
          </cell>
          <cell r="E2015">
            <v>54834</v>
          </cell>
          <cell r="F2015" t="str">
            <v>Fort Greely Power Plant</v>
          </cell>
          <cell r="G2015">
            <v>514199</v>
          </cell>
          <cell r="H2015" t="str">
            <v>EN-1</v>
          </cell>
          <cell r="I2015">
            <v>1</v>
          </cell>
          <cell r="J2015">
            <v>1</v>
          </cell>
          <cell r="K2015">
            <v>1</v>
          </cell>
          <cell r="M2015" t="str">
            <v>IC</v>
          </cell>
          <cell r="N2015" t="str">
            <v>DFO</v>
          </cell>
          <cell r="P2015">
            <v>1</v>
          </cell>
          <cell r="Q2015">
            <v>1954</v>
          </cell>
          <cell r="R2015" t="str">
            <v>SB</v>
          </cell>
          <cell r="T2015" t="str">
            <v>Y</v>
          </cell>
        </row>
        <row r="2016">
          <cell r="A2016" t="str">
            <v>AK</v>
          </cell>
          <cell r="B2016" t="str">
            <v>Delta Jct</v>
          </cell>
          <cell r="C2016">
            <v>19272</v>
          </cell>
          <cell r="D2016" t="str">
            <v>U S Army-Fort Greeley</v>
          </cell>
          <cell r="E2016">
            <v>54834</v>
          </cell>
          <cell r="F2016" t="str">
            <v>Fort Greely Power Plant</v>
          </cell>
          <cell r="G2016">
            <v>514199</v>
          </cell>
          <cell r="H2016" t="str">
            <v>EN-2</v>
          </cell>
          <cell r="I2016">
            <v>1</v>
          </cell>
          <cell r="J2016">
            <v>1</v>
          </cell>
          <cell r="K2016">
            <v>1</v>
          </cell>
          <cell r="M2016" t="str">
            <v>IC</v>
          </cell>
          <cell r="N2016" t="str">
            <v>DFO</v>
          </cell>
          <cell r="P2016">
            <v>1</v>
          </cell>
          <cell r="Q2016">
            <v>1954</v>
          </cell>
          <cell r="R2016" t="str">
            <v>SB</v>
          </cell>
          <cell r="T2016" t="str">
            <v>Y</v>
          </cell>
        </row>
        <row r="2017">
          <cell r="A2017" t="str">
            <v>AK</v>
          </cell>
          <cell r="B2017" t="str">
            <v>Delta Jct</v>
          </cell>
          <cell r="C2017">
            <v>19272</v>
          </cell>
          <cell r="D2017" t="str">
            <v>U S Army-Fort Greeley</v>
          </cell>
          <cell r="E2017">
            <v>54834</v>
          </cell>
          <cell r="F2017" t="str">
            <v>Fort Greely Power Plant</v>
          </cell>
          <cell r="G2017">
            <v>514199</v>
          </cell>
          <cell r="H2017" t="str">
            <v>EN-3</v>
          </cell>
          <cell r="I2017">
            <v>1</v>
          </cell>
          <cell r="J2017">
            <v>1</v>
          </cell>
          <cell r="K2017">
            <v>1</v>
          </cell>
          <cell r="M2017" t="str">
            <v>IC</v>
          </cell>
          <cell r="N2017" t="str">
            <v>DFO</v>
          </cell>
          <cell r="P2017">
            <v>1</v>
          </cell>
          <cell r="Q2017">
            <v>1954</v>
          </cell>
          <cell r="R2017" t="str">
            <v>SB</v>
          </cell>
          <cell r="S2017">
            <v>0</v>
          </cell>
          <cell r="T2017" t="str">
            <v>Y</v>
          </cell>
        </row>
        <row r="2018">
          <cell r="A2018" t="str">
            <v>AK</v>
          </cell>
          <cell r="B2018" t="str">
            <v>Delta Jct</v>
          </cell>
          <cell r="C2018">
            <v>19272</v>
          </cell>
          <cell r="D2018" t="str">
            <v>U S Army-Fort Greeley</v>
          </cell>
          <cell r="E2018">
            <v>54834</v>
          </cell>
          <cell r="F2018" t="str">
            <v>Fort Greely Power Plant</v>
          </cell>
          <cell r="G2018">
            <v>514199</v>
          </cell>
          <cell r="H2018" t="str">
            <v>EN-4</v>
          </cell>
          <cell r="I2018">
            <v>1.2</v>
          </cell>
          <cell r="J2018">
            <v>1.2</v>
          </cell>
          <cell r="K2018">
            <v>1.2</v>
          </cell>
          <cell r="M2018" t="str">
            <v>IC</v>
          </cell>
          <cell r="N2018" t="str">
            <v>DFO</v>
          </cell>
          <cell r="P2018">
            <v>1</v>
          </cell>
          <cell r="Q2018">
            <v>1959</v>
          </cell>
          <cell r="R2018" t="str">
            <v>SB</v>
          </cell>
          <cell r="S2018">
            <v>0</v>
          </cell>
          <cell r="T2018" t="str">
            <v>Y</v>
          </cell>
        </row>
        <row r="2019">
          <cell r="A2019" t="str">
            <v>AK</v>
          </cell>
          <cell r="B2019" t="str">
            <v>Delta Jct</v>
          </cell>
          <cell r="C2019">
            <v>19272</v>
          </cell>
          <cell r="D2019" t="str">
            <v>U S Army-Fort Greeley</v>
          </cell>
          <cell r="E2019">
            <v>54834</v>
          </cell>
          <cell r="F2019" t="str">
            <v>Fort Greely Power Plant</v>
          </cell>
          <cell r="G2019">
            <v>514199</v>
          </cell>
          <cell r="H2019" t="str">
            <v>EN-5</v>
          </cell>
          <cell r="I2019">
            <v>1.2</v>
          </cell>
          <cell r="J2019">
            <v>1.2</v>
          </cell>
          <cell r="K2019">
            <v>1.2</v>
          </cell>
          <cell r="M2019" t="str">
            <v>IC</v>
          </cell>
          <cell r="N2019" t="str">
            <v>DFO</v>
          </cell>
          <cell r="P2019">
            <v>1</v>
          </cell>
          <cell r="Q2019">
            <v>1959</v>
          </cell>
          <cell r="R2019" t="str">
            <v>SB</v>
          </cell>
          <cell r="S2019">
            <v>0</v>
          </cell>
          <cell r="T2019" t="str">
            <v>Y</v>
          </cell>
        </row>
        <row r="2020">
          <cell r="A2020" t="str">
            <v>AK</v>
          </cell>
          <cell r="B2020" t="str">
            <v>Aleutian Islands</v>
          </cell>
          <cell r="C2020">
            <v>19454</v>
          </cell>
          <cell r="D2020" t="str">
            <v>Unalaska City of</v>
          </cell>
          <cell r="E2020">
            <v>7502</v>
          </cell>
          <cell r="F2020" t="str">
            <v>Dutch Harbor</v>
          </cell>
          <cell r="G2020">
            <v>22</v>
          </cell>
          <cell r="H2020" t="str">
            <v>1</v>
          </cell>
          <cell r="I2020">
            <v>0.3</v>
          </cell>
          <cell r="J2020">
            <v>0.25</v>
          </cell>
          <cell r="K2020">
            <v>0.25</v>
          </cell>
          <cell r="M2020" t="str">
            <v>IC</v>
          </cell>
          <cell r="N2020" t="str">
            <v>DFO</v>
          </cell>
          <cell r="P2020">
            <v>10</v>
          </cell>
          <cell r="Q2020">
            <v>1985</v>
          </cell>
          <cell r="R2020" t="str">
            <v>OP</v>
          </cell>
          <cell r="T2020" t="str">
            <v>N</v>
          </cell>
        </row>
        <row r="2021">
          <cell r="A2021" t="str">
            <v>AK</v>
          </cell>
          <cell r="B2021" t="str">
            <v>Aleutian Islands</v>
          </cell>
          <cell r="C2021">
            <v>19454</v>
          </cell>
          <cell r="D2021" t="str">
            <v>Unalaska City of</v>
          </cell>
          <cell r="E2021">
            <v>7502</v>
          </cell>
          <cell r="F2021" t="str">
            <v>Dutch Harbor</v>
          </cell>
          <cell r="G2021">
            <v>22</v>
          </cell>
          <cell r="H2021" t="str">
            <v>2</v>
          </cell>
          <cell r="I2021">
            <v>0.3</v>
          </cell>
          <cell r="J2021">
            <v>0.25</v>
          </cell>
          <cell r="K2021">
            <v>0.25</v>
          </cell>
          <cell r="M2021" t="str">
            <v>IC</v>
          </cell>
          <cell r="N2021" t="str">
            <v>DFO</v>
          </cell>
          <cell r="P2021">
            <v>3</v>
          </cell>
          <cell r="Q2021">
            <v>1987</v>
          </cell>
          <cell r="R2021" t="str">
            <v>OP</v>
          </cell>
          <cell r="T2021" t="str">
            <v>N</v>
          </cell>
        </row>
        <row r="2022">
          <cell r="A2022" t="str">
            <v>AK</v>
          </cell>
          <cell r="B2022" t="str">
            <v>Aleutian Islands</v>
          </cell>
          <cell r="C2022">
            <v>19454</v>
          </cell>
          <cell r="D2022" t="str">
            <v>Unalaska City of</v>
          </cell>
          <cell r="E2022">
            <v>7502</v>
          </cell>
          <cell r="F2022" t="str">
            <v>Dutch Harbor</v>
          </cell>
          <cell r="G2022">
            <v>22</v>
          </cell>
          <cell r="H2022" t="str">
            <v>3</v>
          </cell>
          <cell r="I2022">
            <v>0.6</v>
          </cell>
          <cell r="J2022">
            <v>0.5</v>
          </cell>
          <cell r="K2022">
            <v>0.5</v>
          </cell>
          <cell r="M2022" t="str">
            <v>IC</v>
          </cell>
          <cell r="N2022" t="str">
            <v>DFO</v>
          </cell>
          <cell r="P2022">
            <v>10</v>
          </cell>
          <cell r="Q2022">
            <v>1986</v>
          </cell>
          <cell r="R2022" t="str">
            <v>OP</v>
          </cell>
          <cell r="T2022" t="str">
            <v>N</v>
          </cell>
        </row>
        <row r="2023">
          <cell r="A2023" t="str">
            <v>AK</v>
          </cell>
          <cell r="B2023" t="str">
            <v>Aleutian Islands</v>
          </cell>
          <cell r="C2023">
            <v>19454</v>
          </cell>
          <cell r="D2023" t="str">
            <v>Unalaska City of</v>
          </cell>
          <cell r="E2023">
            <v>7502</v>
          </cell>
          <cell r="F2023" t="str">
            <v>Dutch Harbor</v>
          </cell>
          <cell r="G2023">
            <v>22</v>
          </cell>
          <cell r="H2023" t="str">
            <v>4</v>
          </cell>
          <cell r="I2023">
            <v>0.9</v>
          </cell>
          <cell r="J2023">
            <v>0.68</v>
          </cell>
          <cell r="K2023">
            <v>0.68</v>
          </cell>
          <cell r="M2023" t="str">
            <v>IC</v>
          </cell>
          <cell r="N2023" t="str">
            <v>DFO</v>
          </cell>
          <cell r="P2023">
            <v>10</v>
          </cell>
          <cell r="Q2023">
            <v>1986</v>
          </cell>
          <cell r="R2023" t="str">
            <v>OP</v>
          </cell>
          <cell r="T2023" t="str">
            <v>N</v>
          </cell>
        </row>
        <row r="2024">
          <cell r="A2024" t="str">
            <v>AK</v>
          </cell>
          <cell r="B2024" t="str">
            <v>Aleutian Islands</v>
          </cell>
          <cell r="C2024">
            <v>19454</v>
          </cell>
          <cell r="D2024" t="str">
            <v>Unalaska City of</v>
          </cell>
          <cell r="E2024">
            <v>7502</v>
          </cell>
          <cell r="F2024" t="str">
            <v>Dutch Harbor</v>
          </cell>
          <cell r="G2024">
            <v>22</v>
          </cell>
          <cell r="H2024" t="str">
            <v>5</v>
          </cell>
          <cell r="I2024">
            <v>0.6</v>
          </cell>
          <cell r="J2024">
            <v>0.5</v>
          </cell>
          <cell r="K2024">
            <v>0.5</v>
          </cell>
          <cell r="M2024" t="str">
            <v>IC</v>
          </cell>
          <cell r="N2024" t="str">
            <v>DFO</v>
          </cell>
          <cell r="P2024">
            <v>10</v>
          </cell>
          <cell r="Q2024">
            <v>1985</v>
          </cell>
          <cell r="R2024" t="str">
            <v>OP</v>
          </cell>
          <cell r="T2024" t="str">
            <v>N</v>
          </cell>
        </row>
        <row r="2025">
          <cell r="A2025" t="str">
            <v>AK</v>
          </cell>
          <cell r="B2025" t="str">
            <v>Aleutian Islands</v>
          </cell>
          <cell r="C2025">
            <v>19454</v>
          </cell>
          <cell r="D2025" t="str">
            <v>Unalaska City of</v>
          </cell>
          <cell r="E2025">
            <v>7502</v>
          </cell>
          <cell r="F2025" t="str">
            <v>Dutch Harbor</v>
          </cell>
          <cell r="G2025">
            <v>22</v>
          </cell>
          <cell r="H2025" t="str">
            <v>6</v>
          </cell>
          <cell r="I2025">
            <v>1.4</v>
          </cell>
          <cell r="J2025">
            <v>1.2</v>
          </cell>
          <cell r="K2025">
            <v>1.2</v>
          </cell>
          <cell r="M2025" t="str">
            <v>IC</v>
          </cell>
          <cell r="N2025" t="str">
            <v>DFO</v>
          </cell>
          <cell r="P2025">
            <v>10</v>
          </cell>
          <cell r="Q2025">
            <v>1985</v>
          </cell>
          <cell r="R2025" t="str">
            <v>OP</v>
          </cell>
          <cell r="T2025" t="str">
            <v>N</v>
          </cell>
        </row>
        <row r="2026">
          <cell r="A2026" t="str">
            <v>AK</v>
          </cell>
          <cell r="B2026" t="str">
            <v>Aleutian Islands</v>
          </cell>
          <cell r="C2026">
            <v>19454</v>
          </cell>
          <cell r="D2026" t="str">
            <v>Unalaska City of</v>
          </cell>
          <cell r="E2026">
            <v>7502</v>
          </cell>
          <cell r="F2026" t="str">
            <v>Dutch Harbor</v>
          </cell>
          <cell r="G2026">
            <v>22</v>
          </cell>
          <cell r="H2026" t="str">
            <v>8</v>
          </cell>
          <cell r="I2026">
            <v>1.2</v>
          </cell>
          <cell r="J2026">
            <v>0.98</v>
          </cell>
          <cell r="K2026">
            <v>0.98</v>
          </cell>
          <cell r="M2026" t="str">
            <v>IC</v>
          </cell>
          <cell r="N2026" t="str">
            <v>DFO</v>
          </cell>
          <cell r="P2026">
            <v>11</v>
          </cell>
          <cell r="Q2026">
            <v>1989</v>
          </cell>
          <cell r="R2026" t="str">
            <v>OP</v>
          </cell>
          <cell r="T2026" t="str">
            <v>N</v>
          </cell>
        </row>
        <row r="2027">
          <cell r="A2027" t="str">
            <v>AK</v>
          </cell>
          <cell r="B2027" t="str">
            <v>Aleutian Islands</v>
          </cell>
          <cell r="C2027">
            <v>19454</v>
          </cell>
          <cell r="D2027" t="str">
            <v>Unalaska City of</v>
          </cell>
          <cell r="E2027">
            <v>7502</v>
          </cell>
          <cell r="F2027" t="str">
            <v>Dutch Harbor</v>
          </cell>
          <cell r="G2027">
            <v>22</v>
          </cell>
          <cell r="H2027" t="str">
            <v>9</v>
          </cell>
          <cell r="I2027">
            <v>1.2</v>
          </cell>
          <cell r="J2027">
            <v>1.03</v>
          </cell>
          <cell r="K2027">
            <v>1.03</v>
          </cell>
          <cell r="M2027" t="str">
            <v>IC</v>
          </cell>
          <cell r="N2027" t="str">
            <v>DFO</v>
          </cell>
          <cell r="P2027">
            <v>5</v>
          </cell>
          <cell r="Q2027">
            <v>1994</v>
          </cell>
          <cell r="R2027" t="str">
            <v>OP</v>
          </cell>
          <cell r="T2027" t="str">
            <v>N</v>
          </cell>
        </row>
        <row r="2028">
          <cell r="A2028" t="str">
            <v>AK</v>
          </cell>
          <cell r="B2028" t="str">
            <v>Aleutian Islands</v>
          </cell>
          <cell r="C2028">
            <v>19454</v>
          </cell>
          <cell r="D2028" t="str">
            <v>Unalaska City of</v>
          </cell>
          <cell r="E2028">
            <v>7503</v>
          </cell>
          <cell r="F2028" t="str">
            <v>Unalaska Power Module</v>
          </cell>
          <cell r="G2028">
            <v>22</v>
          </cell>
          <cell r="H2028" t="str">
            <v>7</v>
          </cell>
          <cell r="I2028">
            <v>1.1000000000000001</v>
          </cell>
          <cell r="J2028">
            <v>0.8</v>
          </cell>
          <cell r="K2028">
            <v>0.8</v>
          </cell>
          <cell r="M2028" t="str">
            <v>IC</v>
          </cell>
          <cell r="N2028" t="str">
            <v>DFO</v>
          </cell>
          <cell r="P2028">
            <v>11</v>
          </cell>
          <cell r="Q2028">
            <v>1993</v>
          </cell>
          <cell r="R2028" t="str">
            <v>OP</v>
          </cell>
          <cell r="T2028" t="str">
            <v>N</v>
          </cell>
        </row>
        <row r="2029">
          <cell r="A2029" t="str">
            <v>AK</v>
          </cell>
          <cell r="B2029" t="str">
            <v>Fairbanks North Star</v>
          </cell>
          <cell r="C2029">
            <v>19511</v>
          </cell>
          <cell r="D2029" t="str">
            <v>University of Alaska</v>
          </cell>
          <cell r="E2029">
            <v>50711</v>
          </cell>
          <cell r="F2029" t="str">
            <v>University of Alaska Fairbanks</v>
          </cell>
          <cell r="G2029">
            <v>611</v>
          </cell>
          <cell r="H2029" t="str">
            <v>GEN4</v>
          </cell>
          <cell r="I2029">
            <v>9.6</v>
          </cell>
          <cell r="J2029">
            <v>9.6</v>
          </cell>
          <cell r="K2029">
            <v>9.6</v>
          </cell>
          <cell r="M2029" t="str">
            <v>IC</v>
          </cell>
          <cell r="N2029" t="str">
            <v>DFO</v>
          </cell>
          <cell r="P2029">
            <v>8</v>
          </cell>
          <cell r="Q2029">
            <v>2000</v>
          </cell>
          <cell r="R2029" t="str">
            <v>OP</v>
          </cell>
          <cell r="T2029" t="str">
            <v>Y</v>
          </cell>
        </row>
        <row r="2030">
          <cell r="A2030" t="str">
            <v>AK</v>
          </cell>
          <cell r="B2030" t="str">
            <v>Aleutian Islands</v>
          </cell>
          <cell r="C2030">
            <v>19553</v>
          </cell>
          <cell r="D2030" t="str">
            <v>Unisea Inc</v>
          </cell>
          <cell r="E2030">
            <v>54422</v>
          </cell>
          <cell r="F2030" t="str">
            <v>Unisea G 2</v>
          </cell>
          <cell r="G2030">
            <v>311</v>
          </cell>
          <cell r="H2030" t="str">
            <v>GEN1</v>
          </cell>
          <cell r="I2030">
            <v>2.5</v>
          </cell>
          <cell r="J2030">
            <v>2.2000000000000002</v>
          </cell>
          <cell r="K2030">
            <v>2.2000000000000002</v>
          </cell>
          <cell r="M2030" t="str">
            <v>IC</v>
          </cell>
          <cell r="N2030" t="str">
            <v>DFO</v>
          </cell>
          <cell r="O2030" t="str">
            <v>OBL</v>
          </cell>
          <cell r="P2030">
            <v>8</v>
          </cell>
          <cell r="Q2030">
            <v>1990</v>
          </cell>
          <cell r="R2030" t="str">
            <v>OP</v>
          </cell>
          <cell r="S2030">
            <v>0</v>
          </cell>
          <cell r="T2030" t="str">
            <v>Y</v>
          </cell>
        </row>
        <row r="2031">
          <cell r="A2031" t="str">
            <v>AK</v>
          </cell>
          <cell r="B2031" t="str">
            <v>Aleutian Islands</v>
          </cell>
          <cell r="C2031">
            <v>19553</v>
          </cell>
          <cell r="D2031" t="str">
            <v>Unisea Inc</v>
          </cell>
          <cell r="E2031">
            <v>54422</v>
          </cell>
          <cell r="F2031" t="str">
            <v>Unisea G 2</v>
          </cell>
          <cell r="G2031">
            <v>311</v>
          </cell>
          <cell r="H2031" t="str">
            <v>GEN2</v>
          </cell>
          <cell r="I2031">
            <v>2.6</v>
          </cell>
          <cell r="J2031">
            <v>2.2999999999999998</v>
          </cell>
          <cell r="K2031">
            <v>2.2999999999999998</v>
          </cell>
          <cell r="M2031" t="str">
            <v>IC</v>
          </cell>
          <cell r="N2031" t="str">
            <v>DFO</v>
          </cell>
          <cell r="O2031" t="str">
            <v>OBL</v>
          </cell>
          <cell r="P2031">
            <v>8</v>
          </cell>
          <cell r="Q2031">
            <v>1990</v>
          </cell>
          <cell r="R2031" t="str">
            <v>OP</v>
          </cell>
          <cell r="S2031">
            <v>0</v>
          </cell>
          <cell r="T2031" t="str">
            <v>Y</v>
          </cell>
        </row>
        <row r="2032">
          <cell r="A2032" t="str">
            <v>AK</v>
          </cell>
          <cell r="B2032" t="str">
            <v>Aleutian Islands</v>
          </cell>
          <cell r="C2032">
            <v>19553</v>
          </cell>
          <cell r="D2032" t="str">
            <v>Unisea Inc</v>
          </cell>
          <cell r="E2032">
            <v>54422</v>
          </cell>
          <cell r="F2032" t="str">
            <v>Unisea G 2</v>
          </cell>
          <cell r="G2032">
            <v>311</v>
          </cell>
          <cell r="H2032" t="str">
            <v>GEN3</v>
          </cell>
          <cell r="I2032">
            <v>2.7</v>
          </cell>
          <cell r="J2032">
            <v>2.2999999999999998</v>
          </cell>
          <cell r="K2032">
            <v>2.2999999999999998</v>
          </cell>
          <cell r="M2032" t="str">
            <v>IC</v>
          </cell>
          <cell r="N2032" t="str">
            <v>DFO</v>
          </cell>
          <cell r="O2032" t="str">
            <v>OBL</v>
          </cell>
          <cell r="P2032">
            <v>8</v>
          </cell>
          <cell r="Q2032">
            <v>1990</v>
          </cell>
          <cell r="R2032" t="str">
            <v>OP</v>
          </cell>
          <cell r="S2032">
            <v>0</v>
          </cell>
          <cell r="T2032" t="str">
            <v>Y</v>
          </cell>
        </row>
        <row r="2033">
          <cell r="A2033" t="str">
            <v>AK</v>
          </cell>
          <cell r="B2033" t="str">
            <v>Aleutian Islands</v>
          </cell>
          <cell r="C2033">
            <v>19553</v>
          </cell>
          <cell r="D2033" t="str">
            <v>Unisea Inc</v>
          </cell>
          <cell r="E2033">
            <v>54422</v>
          </cell>
          <cell r="F2033" t="str">
            <v>Unisea G 2</v>
          </cell>
          <cell r="G2033">
            <v>311</v>
          </cell>
          <cell r="H2033" t="str">
            <v>GEN4</v>
          </cell>
          <cell r="I2033">
            <v>2.5</v>
          </cell>
          <cell r="J2033">
            <v>2.2000000000000002</v>
          </cell>
          <cell r="K2033">
            <v>2.2000000000000002</v>
          </cell>
          <cell r="M2033" t="str">
            <v>IC</v>
          </cell>
          <cell r="N2033" t="str">
            <v>DFO</v>
          </cell>
          <cell r="O2033" t="str">
            <v>OBL</v>
          </cell>
          <cell r="P2033">
            <v>8</v>
          </cell>
          <cell r="Q2033">
            <v>1990</v>
          </cell>
          <cell r="R2033" t="str">
            <v>OP</v>
          </cell>
          <cell r="S2033">
            <v>0</v>
          </cell>
          <cell r="T2033" t="str">
            <v>Y</v>
          </cell>
        </row>
        <row r="2034">
          <cell r="A2034" t="str">
            <v>AK</v>
          </cell>
          <cell r="B2034" t="str">
            <v>Aleutian Islands</v>
          </cell>
          <cell r="C2034">
            <v>19553</v>
          </cell>
          <cell r="D2034" t="str">
            <v>Unisea Inc</v>
          </cell>
          <cell r="E2034">
            <v>54422</v>
          </cell>
          <cell r="F2034" t="str">
            <v>Unisea G 2</v>
          </cell>
          <cell r="G2034">
            <v>311</v>
          </cell>
          <cell r="H2034" t="str">
            <v>GEN5</v>
          </cell>
          <cell r="I2034">
            <v>2.7</v>
          </cell>
          <cell r="J2034">
            <v>2.2999999999999998</v>
          </cell>
          <cell r="K2034">
            <v>2.2999999999999998</v>
          </cell>
          <cell r="M2034" t="str">
            <v>IC</v>
          </cell>
          <cell r="N2034" t="str">
            <v>DFO</v>
          </cell>
          <cell r="O2034" t="str">
            <v>OBL</v>
          </cell>
          <cell r="P2034">
            <v>8</v>
          </cell>
          <cell r="Q2034">
            <v>1990</v>
          </cell>
          <cell r="R2034" t="str">
            <v>OP</v>
          </cell>
          <cell r="S2034">
            <v>0</v>
          </cell>
          <cell r="T2034" t="str">
            <v>Y</v>
          </cell>
        </row>
        <row r="2035">
          <cell r="A2035" t="str">
            <v>AK</v>
          </cell>
          <cell r="B2035" t="str">
            <v>Aleutian Islands</v>
          </cell>
          <cell r="C2035">
            <v>19553</v>
          </cell>
          <cell r="D2035" t="str">
            <v>Unisea Inc</v>
          </cell>
          <cell r="E2035">
            <v>54422</v>
          </cell>
          <cell r="F2035" t="str">
            <v>Unisea G 2</v>
          </cell>
          <cell r="G2035">
            <v>311</v>
          </cell>
          <cell r="H2035" t="str">
            <v>GEN6</v>
          </cell>
          <cell r="I2035">
            <v>2.5</v>
          </cell>
          <cell r="J2035">
            <v>2.2000000000000002</v>
          </cell>
          <cell r="K2035">
            <v>2.2000000000000002</v>
          </cell>
          <cell r="M2035" t="str">
            <v>IC</v>
          </cell>
          <cell r="N2035" t="str">
            <v>DFO</v>
          </cell>
          <cell r="O2035" t="str">
            <v>OBL</v>
          </cell>
          <cell r="P2035">
            <v>8</v>
          </cell>
          <cell r="Q2035">
            <v>1990</v>
          </cell>
          <cell r="R2035" t="str">
            <v>OP</v>
          </cell>
          <cell r="S2035">
            <v>0</v>
          </cell>
          <cell r="T2035" t="str">
            <v>Y</v>
          </cell>
        </row>
        <row r="2036">
          <cell r="A2036" t="str">
            <v>AK</v>
          </cell>
          <cell r="B2036" t="str">
            <v>Kenai Peninsula</v>
          </cell>
          <cell r="C2036">
            <v>19558</v>
          </cell>
          <cell r="D2036" t="str">
            <v>Homer Electric Assn Inc</v>
          </cell>
          <cell r="E2036">
            <v>6283</v>
          </cell>
          <cell r="F2036" t="str">
            <v>Seldovia</v>
          </cell>
          <cell r="G2036">
            <v>22</v>
          </cell>
          <cell r="H2036" t="str">
            <v>5</v>
          </cell>
          <cell r="I2036">
            <v>1.2</v>
          </cell>
          <cell r="J2036">
            <v>1.2</v>
          </cell>
          <cell r="K2036">
            <v>1.2</v>
          </cell>
          <cell r="M2036" t="str">
            <v>IC</v>
          </cell>
          <cell r="N2036" t="str">
            <v>DFO</v>
          </cell>
          <cell r="P2036">
            <v>12</v>
          </cell>
          <cell r="Q2036">
            <v>2004</v>
          </cell>
          <cell r="R2036" t="str">
            <v>SB</v>
          </cell>
          <cell r="T2036" t="str">
            <v>N</v>
          </cell>
        </row>
        <row r="2037">
          <cell r="A2037" t="str">
            <v>AK</v>
          </cell>
          <cell r="B2037" t="str">
            <v>Kenai Peninsula</v>
          </cell>
          <cell r="C2037">
            <v>19558</v>
          </cell>
          <cell r="D2037" t="str">
            <v>Homer Electric Assn Inc</v>
          </cell>
          <cell r="E2037">
            <v>6283</v>
          </cell>
          <cell r="F2037" t="str">
            <v>Seldovia</v>
          </cell>
          <cell r="G2037">
            <v>22</v>
          </cell>
          <cell r="H2037" t="str">
            <v>6</v>
          </cell>
          <cell r="I2037">
            <v>1.2</v>
          </cell>
          <cell r="J2037">
            <v>1.2</v>
          </cell>
          <cell r="K2037">
            <v>1.2</v>
          </cell>
          <cell r="M2037" t="str">
            <v>IC</v>
          </cell>
          <cell r="N2037" t="str">
            <v>DFO</v>
          </cell>
          <cell r="P2037">
            <v>12</v>
          </cell>
          <cell r="Q2037">
            <v>2004</v>
          </cell>
          <cell r="R2037" t="str">
            <v>SB</v>
          </cell>
          <cell r="T2037" t="str">
            <v>N</v>
          </cell>
        </row>
        <row r="2038">
          <cell r="A2038" t="str">
            <v>AK</v>
          </cell>
          <cell r="B2038" t="str">
            <v>Unalaska</v>
          </cell>
          <cell r="C2038">
            <v>20523</v>
          </cell>
          <cell r="D2038" t="str">
            <v>Westward Seafoods Inc</v>
          </cell>
          <cell r="E2038">
            <v>54305</v>
          </cell>
          <cell r="F2038" t="str">
            <v>Westward Seafoods</v>
          </cell>
          <cell r="G2038">
            <v>311</v>
          </cell>
          <cell r="H2038" t="str">
            <v>2</v>
          </cell>
          <cell r="I2038">
            <v>2.2000000000000002</v>
          </cell>
          <cell r="J2038">
            <v>2.2000000000000002</v>
          </cell>
          <cell r="K2038">
            <v>2.2000000000000002</v>
          </cell>
          <cell r="M2038" t="str">
            <v>IC</v>
          </cell>
          <cell r="N2038" t="str">
            <v>DFO</v>
          </cell>
          <cell r="P2038">
            <v>3</v>
          </cell>
          <cell r="Q2038">
            <v>1991</v>
          </cell>
          <cell r="R2038" t="str">
            <v>OP</v>
          </cell>
          <cell r="S2038">
            <v>0</v>
          </cell>
          <cell r="T2038" t="str">
            <v>Y</v>
          </cell>
        </row>
        <row r="2039">
          <cell r="A2039" t="str">
            <v>AK</v>
          </cell>
          <cell r="B2039" t="str">
            <v>Unalaska</v>
          </cell>
          <cell r="C2039">
            <v>20523</v>
          </cell>
          <cell r="D2039" t="str">
            <v>Westward Seafoods Inc</v>
          </cell>
          <cell r="E2039">
            <v>54305</v>
          </cell>
          <cell r="F2039" t="str">
            <v>Westward Seafoods</v>
          </cell>
          <cell r="G2039">
            <v>311</v>
          </cell>
          <cell r="H2039" t="str">
            <v>3</v>
          </cell>
          <cell r="I2039">
            <v>2.2000000000000002</v>
          </cell>
          <cell r="J2039">
            <v>2.2000000000000002</v>
          </cell>
          <cell r="K2039">
            <v>2.2000000000000002</v>
          </cell>
          <cell r="M2039" t="str">
            <v>IC</v>
          </cell>
          <cell r="N2039" t="str">
            <v>DFO</v>
          </cell>
          <cell r="P2039">
            <v>3</v>
          </cell>
          <cell r="Q2039">
            <v>1991</v>
          </cell>
          <cell r="R2039" t="str">
            <v>OP</v>
          </cell>
          <cell r="S2039">
            <v>0</v>
          </cell>
          <cell r="T2039" t="str">
            <v>Y</v>
          </cell>
        </row>
        <row r="2040">
          <cell r="A2040" t="str">
            <v>AK</v>
          </cell>
          <cell r="B2040" t="str">
            <v>Unalaska</v>
          </cell>
          <cell r="C2040">
            <v>20523</v>
          </cell>
          <cell r="D2040" t="str">
            <v>Westward Seafoods Inc</v>
          </cell>
          <cell r="E2040">
            <v>54305</v>
          </cell>
          <cell r="F2040" t="str">
            <v>Westward Seafoods</v>
          </cell>
          <cell r="G2040">
            <v>311</v>
          </cell>
          <cell r="H2040" t="str">
            <v>4</v>
          </cell>
          <cell r="I2040">
            <v>2.2000000000000002</v>
          </cell>
          <cell r="J2040">
            <v>2.2000000000000002</v>
          </cell>
          <cell r="K2040">
            <v>2.2000000000000002</v>
          </cell>
          <cell r="M2040" t="str">
            <v>IC</v>
          </cell>
          <cell r="N2040" t="str">
            <v>DFO</v>
          </cell>
          <cell r="P2040">
            <v>3</v>
          </cell>
          <cell r="Q2040">
            <v>1991</v>
          </cell>
          <cell r="R2040" t="str">
            <v>OP</v>
          </cell>
          <cell r="S2040">
            <v>0</v>
          </cell>
          <cell r="T2040" t="str">
            <v>Y</v>
          </cell>
        </row>
        <row r="2041">
          <cell r="A2041" t="str">
            <v>AK</v>
          </cell>
          <cell r="B2041" t="str">
            <v>Wrangell-Petersburg</v>
          </cell>
          <cell r="C2041">
            <v>21015</v>
          </cell>
          <cell r="D2041" t="str">
            <v>Wrangell City of</v>
          </cell>
          <cell r="E2041">
            <v>95</v>
          </cell>
          <cell r="F2041" t="str">
            <v>Wrangell</v>
          </cell>
          <cell r="G2041">
            <v>22</v>
          </cell>
          <cell r="H2041" t="str">
            <v>5</v>
          </cell>
          <cell r="I2041">
            <v>0.5</v>
          </cell>
          <cell r="J2041">
            <v>0.5</v>
          </cell>
          <cell r="K2041">
            <v>0.5</v>
          </cell>
          <cell r="M2041" t="str">
            <v>IC</v>
          </cell>
          <cell r="N2041" t="str">
            <v>DFO</v>
          </cell>
          <cell r="P2041">
            <v>88</v>
          </cell>
          <cell r="Q2041">
            <v>1964</v>
          </cell>
          <cell r="R2041" t="str">
            <v>SB</v>
          </cell>
          <cell r="T2041" t="str">
            <v>N</v>
          </cell>
        </row>
        <row r="2042">
          <cell r="A2042" t="str">
            <v>AK</v>
          </cell>
          <cell r="B2042" t="str">
            <v>Wrangell-Petersburg</v>
          </cell>
          <cell r="C2042">
            <v>21015</v>
          </cell>
          <cell r="D2042" t="str">
            <v>Wrangell City of</v>
          </cell>
          <cell r="E2042">
            <v>95</v>
          </cell>
          <cell r="F2042" t="str">
            <v>Wrangell</v>
          </cell>
          <cell r="G2042">
            <v>22</v>
          </cell>
          <cell r="H2042" t="str">
            <v>7</v>
          </cell>
          <cell r="I2042">
            <v>0.5</v>
          </cell>
          <cell r="J2042">
            <v>0.5</v>
          </cell>
          <cell r="K2042">
            <v>0.5</v>
          </cell>
          <cell r="M2042" t="str">
            <v>IC</v>
          </cell>
          <cell r="N2042" t="str">
            <v>DFO</v>
          </cell>
          <cell r="P2042">
            <v>88</v>
          </cell>
          <cell r="Q2042">
            <v>1970</v>
          </cell>
          <cell r="R2042" t="str">
            <v>OS</v>
          </cell>
          <cell r="T2042" t="str">
            <v>N</v>
          </cell>
        </row>
        <row r="2043">
          <cell r="A2043" t="str">
            <v>AK</v>
          </cell>
          <cell r="B2043" t="str">
            <v>Wrangell-Petersburg</v>
          </cell>
          <cell r="C2043">
            <v>21015</v>
          </cell>
          <cell r="D2043" t="str">
            <v>Wrangell City of</v>
          </cell>
          <cell r="E2043">
            <v>95</v>
          </cell>
          <cell r="F2043" t="str">
            <v>Wrangell</v>
          </cell>
          <cell r="G2043">
            <v>22</v>
          </cell>
          <cell r="H2043" t="str">
            <v>9</v>
          </cell>
          <cell r="I2043">
            <v>2.5</v>
          </cell>
          <cell r="J2043">
            <v>2.5</v>
          </cell>
          <cell r="K2043">
            <v>2.5</v>
          </cell>
          <cell r="M2043" t="str">
            <v>IC</v>
          </cell>
          <cell r="N2043" t="str">
            <v>DFO</v>
          </cell>
          <cell r="P2043">
            <v>6</v>
          </cell>
          <cell r="Q2043">
            <v>1987</v>
          </cell>
          <cell r="R2043" t="str">
            <v>OP</v>
          </cell>
          <cell r="T2043" t="str">
            <v>N</v>
          </cell>
        </row>
        <row r="2044">
          <cell r="A2044" t="str">
            <v>AK</v>
          </cell>
          <cell r="B2044" t="str">
            <v>Wrangell-Petersburg</v>
          </cell>
          <cell r="C2044">
            <v>21015</v>
          </cell>
          <cell r="D2044" t="str">
            <v>Wrangell City of</v>
          </cell>
          <cell r="E2044">
            <v>95</v>
          </cell>
          <cell r="F2044" t="str">
            <v>Wrangell</v>
          </cell>
          <cell r="G2044">
            <v>22</v>
          </cell>
          <cell r="H2044" t="str">
            <v>11</v>
          </cell>
          <cell r="I2044">
            <v>2</v>
          </cell>
          <cell r="J2044">
            <v>2</v>
          </cell>
          <cell r="K2044">
            <v>2</v>
          </cell>
          <cell r="M2044" t="str">
            <v>IC</v>
          </cell>
          <cell r="N2044" t="str">
            <v>DFO</v>
          </cell>
          <cell r="P2044">
            <v>9</v>
          </cell>
          <cell r="Q2044">
            <v>2000</v>
          </cell>
          <cell r="R2044" t="str">
            <v>OP</v>
          </cell>
          <cell r="T2044" t="str">
            <v>N</v>
          </cell>
        </row>
        <row r="2045">
          <cell r="A2045" t="str">
            <v>AK</v>
          </cell>
          <cell r="B2045" t="str">
            <v>Wrangell-Petersburg</v>
          </cell>
          <cell r="C2045">
            <v>21015</v>
          </cell>
          <cell r="D2045" t="str">
            <v>Wrangell City of</v>
          </cell>
          <cell r="E2045">
            <v>95</v>
          </cell>
          <cell r="F2045" t="str">
            <v>Wrangell</v>
          </cell>
          <cell r="G2045">
            <v>22</v>
          </cell>
          <cell r="H2045" t="str">
            <v>12</v>
          </cell>
          <cell r="I2045">
            <v>2</v>
          </cell>
          <cell r="J2045">
            <v>2</v>
          </cell>
          <cell r="K2045">
            <v>2</v>
          </cell>
          <cell r="M2045" t="str">
            <v>IC</v>
          </cell>
          <cell r="N2045" t="str">
            <v>DFO</v>
          </cell>
          <cell r="P2045">
            <v>9</v>
          </cell>
          <cell r="Q2045">
            <v>2000</v>
          </cell>
          <cell r="R2045" t="str">
            <v>OP</v>
          </cell>
          <cell r="T2045" t="str">
            <v>N</v>
          </cell>
        </row>
        <row r="2046">
          <cell r="A2046" t="str">
            <v>AK</v>
          </cell>
          <cell r="B2046" t="str">
            <v>Wrangell-Petersburg</v>
          </cell>
          <cell r="C2046">
            <v>21015</v>
          </cell>
          <cell r="D2046" t="str">
            <v>Wrangell City of</v>
          </cell>
          <cell r="E2046">
            <v>95</v>
          </cell>
          <cell r="F2046" t="str">
            <v>Wrangell</v>
          </cell>
          <cell r="G2046">
            <v>22</v>
          </cell>
          <cell r="H2046" t="str">
            <v>13</v>
          </cell>
          <cell r="I2046">
            <v>2</v>
          </cell>
          <cell r="J2046">
            <v>2</v>
          </cell>
          <cell r="K2046">
            <v>2</v>
          </cell>
          <cell r="M2046" t="str">
            <v>IC</v>
          </cell>
          <cell r="N2046" t="str">
            <v>DFO</v>
          </cell>
          <cell r="P2046">
            <v>6</v>
          </cell>
          <cell r="Q2046">
            <v>2002</v>
          </cell>
          <cell r="R2046" t="str">
            <v>OP</v>
          </cell>
          <cell r="T2046" t="str">
            <v>N</v>
          </cell>
        </row>
        <row r="2047">
          <cell r="A2047" t="str">
            <v>AK</v>
          </cell>
          <cell r="B2047" t="str">
            <v>Fairbanks North Star</v>
          </cell>
          <cell r="C2047">
            <v>22199</v>
          </cell>
          <cell r="D2047" t="str">
            <v>U S Air Force-Eielson AFB</v>
          </cell>
          <cell r="E2047">
            <v>50392</v>
          </cell>
          <cell r="F2047" t="str">
            <v>Eielson AFB Central Heat &amp; Power Plant</v>
          </cell>
          <cell r="G2047">
            <v>92</v>
          </cell>
          <cell r="H2047" t="str">
            <v>DG01</v>
          </cell>
          <cell r="I2047">
            <v>1.5</v>
          </cell>
          <cell r="J2047">
            <v>1.1299999999999999</v>
          </cell>
          <cell r="K2047">
            <v>1.1299999999999999</v>
          </cell>
          <cell r="M2047" t="str">
            <v>IC</v>
          </cell>
          <cell r="N2047" t="str">
            <v>DFO</v>
          </cell>
          <cell r="P2047">
            <v>11</v>
          </cell>
          <cell r="Q2047">
            <v>1998</v>
          </cell>
          <cell r="R2047" t="str">
            <v>SB</v>
          </cell>
          <cell r="T2047" t="str">
            <v>Y</v>
          </cell>
        </row>
        <row r="2048">
          <cell r="A2048" t="str">
            <v>AK</v>
          </cell>
          <cell r="B2048" t="str">
            <v>Fairbanks North Star</v>
          </cell>
          <cell r="C2048">
            <v>22199</v>
          </cell>
          <cell r="D2048" t="str">
            <v>U S Air Force-Eielson AFB</v>
          </cell>
          <cell r="E2048">
            <v>50392</v>
          </cell>
          <cell r="F2048" t="str">
            <v>Eielson AFB Central Heat &amp; Power Plant</v>
          </cell>
          <cell r="G2048">
            <v>92</v>
          </cell>
          <cell r="H2048" t="str">
            <v>DG02</v>
          </cell>
          <cell r="I2048">
            <v>1.5</v>
          </cell>
          <cell r="J2048">
            <v>1.1299999999999999</v>
          </cell>
          <cell r="K2048">
            <v>1.1299999999999999</v>
          </cell>
          <cell r="M2048" t="str">
            <v>IC</v>
          </cell>
          <cell r="N2048" t="str">
            <v>DFO</v>
          </cell>
          <cell r="P2048">
            <v>11</v>
          </cell>
          <cell r="Q2048">
            <v>1998</v>
          </cell>
          <cell r="R2048" t="str">
            <v>SB</v>
          </cell>
          <cell r="T2048" t="str">
            <v>Y</v>
          </cell>
        </row>
        <row r="2049">
          <cell r="A2049" t="str">
            <v>AK</v>
          </cell>
          <cell r="B2049" t="str">
            <v>Fairbanks North Star</v>
          </cell>
          <cell r="C2049">
            <v>22199</v>
          </cell>
          <cell r="D2049" t="str">
            <v>U S Air Force-Eielson AFB</v>
          </cell>
          <cell r="E2049">
            <v>50392</v>
          </cell>
          <cell r="F2049" t="str">
            <v>Eielson AFB Central Heat &amp; Power Plant</v>
          </cell>
          <cell r="G2049">
            <v>92</v>
          </cell>
          <cell r="H2049" t="str">
            <v>DG03</v>
          </cell>
          <cell r="I2049">
            <v>1.5</v>
          </cell>
          <cell r="J2049">
            <v>1.1299999999999999</v>
          </cell>
          <cell r="K2049">
            <v>1.1299999999999999</v>
          </cell>
          <cell r="M2049" t="str">
            <v>IC</v>
          </cell>
          <cell r="N2049" t="str">
            <v>DFO</v>
          </cell>
          <cell r="P2049">
            <v>11</v>
          </cell>
          <cell r="Q2049">
            <v>1998</v>
          </cell>
          <cell r="R2049" t="str">
            <v>SB</v>
          </cell>
          <cell r="T2049" t="str">
            <v>Y</v>
          </cell>
        </row>
        <row r="2050">
          <cell r="A2050" t="str">
            <v>AK</v>
          </cell>
          <cell r="B2050" t="str">
            <v>Fairbanks North Star</v>
          </cell>
          <cell r="C2050">
            <v>22199</v>
          </cell>
          <cell r="D2050" t="str">
            <v>U S Air Force-Eielson AFB</v>
          </cell>
          <cell r="E2050">
            <v>50392</v>
          </cell>
          <cell r="F2050" t="str">
            <v>Eielson AFB Central Heat &amp; Power Plant</v>
          </cell>
          <cell r="G2050">
            <v>92</v>
          </cell>
          <cell r="H2050" t="str">
            <v>DG04</v>
          </cell>
          <cell r="I2050">
            <v>1.5</v>
          </cell>
          <cell r="J2050">
            <v>1.1299999999999999</v>
          </cell>
          <cell r="K2050">
            <v>1.1299999999999999</v>
          </cell>
          <cell r="M2050" t="str">
            <v>IC</v>
          </cell>
          <cell r="N2050" t="str">
            <v>DFO</v>
          </cell>
          <cell r="P2050">
            <v>11</v>
          </cell>
          <cell r="Q2050">
            <v>1998</v>
          </cell>
          <cell r="R2050" t="str">
            <v>SB</v>
          </cell>
          <cell r="T2050" t="str">
            <v>Y</v>
          </cell>
        </row>
        <row r="2051">
          <cell r="A2051" t="str">
            <v>AK</v>
          </cell>
          <cell r="B2051" t="str">
            <v>Fairbanks North Star</v>
          </cell>
          <cell r="C2051">
            <v>22199</v>
          </cell>
          <cell r="D2051" t="str">
            <v>U S Air Force-Eielson AFB</v>
          </cell>
          <cell r="E2051">
            <v>50392</v>
          </cell>
          <cell r="F2051" t="str">
            <v>Eielson AFB Central Heat &amp; Power Plant</v>
          </cell>
          <cell r="G2051">
            <v>92</v>
          </cell>
          <cell r="H2051" t="str">
            <v>DG1</v>
          </cell>
          <cell r="I2051">
            <v>2.5</v>
          </cell>
          <cell r="J2051">
            <v>1.8</v>
          </cell>
          <cell r="K2051">
            <v>1.8</v>
          </cell>
          <cell r="M2051" t="str">
            <v>IC</v>
          </cell>
          <cell r="N2051" t="str">
            <v>DFO</v>
          </cell>
          <cell r="P2051">
            <v>6</v>
          </cell>
          <cell r="Q2051">
            <v>1987</v>
          </cell>
          <cell r="R2051" t="str">
            <v>SB</v>
          </cell>
          <cell r="S2051">
            <v>0</v>
          </cell>
          <cell r="T2051" t="str">
            <v>Y</v>
          </cell>
        </row>
        <row r="2052">
          <cell r="A2052" t="str">
            <v>AK</v>
          </cell>
          <cell r="B2052" t="str">
            <v>North Slope</v>
          </cell>
          <cell r="C2052">
            <v>26616</v>
          </cell>
          <cell r="D2052" t="str">
            <v>North Slope Borough</v>
          </cell>
          <cell r="E2052">
            <v>7482</v>
          </cell>
          <cell r="F2052" t="str">
            <v>NSB Atquasuk Utility</v>
          </cell>
          <cell r="G2052">
            <v>22</v>
          </cell>
          <cell r="H2052" t="str">
            <v>NA1</v>
          </cell>
          <cell r="I2052">
            <v>0.9</v>
          </cell>
          <cell r="J2052">
            <v>0.9</v>
          </cell>
          <cell r="K2052">
            <v>0.9</v>
          </cell>
          <cell r="M2052" t="str">
            <v>IC</v>
          </cell>
          <cell r="N2052" t="str">
            <v>DFO</v>
          </cell>
          <cell r="P2052">
            <v>2</v>
          </cell>
          <cell r="Q2052">
            <v>2003</v>
          </cell>
          <cell r="R2052" t="str">
            <v>OP</v>
          </cell>
          <cell r="T2052" t="str">
            <v>N</v>
          </cell>
        </row>
        <row r="2053">
          <cell r="A2053" t="str">
            <v>AK</v>
          </cell>
          <cell r="B2053" t="str">
            <v>North Slope</v>
          </cell>
          <cell r="C2053">
            <v>26616</v>
          </cell>
          <cell r="D2053" t="str">
            <v>North Slope Borough</v>
          </cell>
          <cell r="E2053">
            <v>7482</v>
          </cell>
          <cell r="F2053" t="str">
            <v>NSB Atquasuk Utility</v>
          </cell>
          <cell r="G2053">
            <v>22</v>
          </cell>
          <cell r="H2053" t="str">
            <v>NA2</v>
          </cell>
          <cell r="I2053">
            <v>0.9</v>
          </cell>
          <cell r="J2053">
            <v>0.9</v>
          </cell>
          <cell r="K2053">
            <v>0.9</v>
          </cell>
          <cell r="M2053" t="str">
            <v>IC</v>
          </cell>
          <cell r="N2053" t="str">
            <v>DFO</v>
          </cell>
          <cell r="P2053">
            <v>2</v>
          </cell>
          <cell r="Q2053">
            <v>2003</v>
          </cell>
          <cell r="R2053" t="str">
            <v>OP</v>
          </cell>
          <cell r="T2053" t="str">
            <v>N</v>
          </cell>
        </row>
        <row r="2054">
          <cell r="A2054" t="str">
            <v>AK</v>
          </cell>
          <cell r="B2054" t="str">
            <v>North Slope</v>
          </cell>
          <cell r="C2054">
            <v>26616</v>
          </cell>
          <cell r="D2054" t="str">
            <v>North Slope Borough</v>
          </cell>
          <cell r="E2054">
            <v>7482</v>
          </cell>
          <cell r="F2054" t="str">
            <v>NSB Atquasuk Utility</v>
          </cell>
          <cell r="G2054">
            <v>22</v>
          </cell>
          <cell r="H2054" t="str">
            <v>NA3</v>
          </cell>
          <cell r="I2054">
            <v>0.4</v>
          </cell>
          <cell r="J2054">
            <v>0.4</v>
          </cell>
          <cell r="K2054">
            <v>0.4</v>
          </cell>
          <cell r="M2054" t="str">
            <v>IC</v>
          </cell>
          <cell r="N2054" t="str">
            <v>DFO</v>
          </cell>
          <cell r="P2054">
            <v>2</v>
          </cell>
          <cell r="Q2054">
            <v>2003</v>
          </cell>
          <cell r="R2054" t="str">
            <v>OP</v>
          </cell>
          <cell r="T2054" t="str">
            <v>N</v>
          </cell>
        </row>
        <row r="2055">
          <cell r="A2055" t="str">
            <v>AK</v>
          </cell>
          <cell r="B2055" t="str">
            <v>North Slope</v>
          </cell>
          <cell r="C2055">
            <v>26616</v>
          </cell>
          <cell r="D2055" t="str">
            <v>North Slope Borough</v>
          </cell>
          <cell r="E2055">
            <v>7482</v>
          </cell>
          <cell r="F2055" t="str">
            <v>NSB Atquasuk Utility</v>
          </cell>
          <cell r="G2055">
            <v>22</v>
          </cell>
          <cell r="H2055" t="str">
            <v>PG2</v>
          </cell>
          <cell r="I2055">
            <v>0.4</v>
          </cell>
          <cell r="J2055">
            <v>0.4</v>
          </cell>
          <cell r="K2055">
            <v>0.4</v>
          </cell>
          <cell r="M2055" t="str">
            <v>IC</v>
          </cell>
          <cell r="N2055" t="str">
            <v>DFO</v>
          </cell>
          <cell r="P2055">
            <v>88</v>
          </cell>
          <cell r="Q2055">
            <v>1986</v>
          </cell>
          <cell r="R2055" t="str">
            <v>OP</v>
          </cell>
          <cell r="T2055" t="str">
            <v>N</v>
          </cell>
        </row>
        <row r="2056">
          <cell r="A2056" t="str">
            <v>AK</v>
          </cell>
          <cell r="B2056" t="str">
            <v>North Slope</v>
          </cell>
          <cell r="C2056">
            <v>26616</v>
          </cell>
          <cell r="D2056" t="str">
            <v>North Slope Borough</v>
          </cell>
          <cell r="E2056">
            <v>7482</v>
          </cell>
          <cell r="F2056" t="str">
            <v>NSB Atquasuk Utility</v>
          </cell>
          <cell r="G2056">
            <v>22</v>
          </cell>
          <cell r="H2056" t="str">
            <v>PG3</v>
          </cell>
          <cell r="I2056">
            <v>0.6</v>
          </cell>
          <cell r="J2056">
            <v>0.6</v>
          </cell>
          <cell r="K2056">
            <v>0.6</v>
          </cell>
          <cell r="M2056" t="str">
            <v>IC</v>
          </cell>
          <cell r="N2056" t="str">
            <v>DFO</v>
          </cell>
          <cell r="P2056">
            <v>88</v>
          </cell>
          <cell r="Q2056">
            <v>1986</v>
          </cell>
          <cell r="R2056" t="str">
            <v>OP</v>
          </cell>
          <cell r="T2056" t="str">
            <v>N</v>
          </cell>
        </row>
        <row r="2057">
          <cell r="A2057" t="str">
            <v>AK</v>
          </cell>
          <cell r="B2057" t="str">
            <v>North Slope</v>
          </cell>
          <cell r="C2057">
            <v>26616</v>
          </cell>
          <cell r="D2057" t="str">
            <v>North Slope Borough</v>
          </cell>
          <cell r="E2057">
            <v>7483</v>
          </cell>
          <cell r="F2057" t="str">
            <v>NSB Kaktovik Utility</v>
          </cell>
          <cell r="G2057">
            <v>22</v>
          </cell>
          <cell r="H2057" t="str">
            <v>PG1A</v>
          </cell>
          <cell r="I2057">
            <v>0.9</v>
          </cell>
          <cell r="J2057">
            <v>0.9</v>
          </cell>
          <cell r="K2057">
            <v>0.9</v>
          </cell>
          <cell r="M2057" t="str">
            <v>IC</v>
          </cell>
          <cell r="N2057" t="str">
            <v>DFO</v>
          </cell>
          <cell r="P2057">
            <v>9</v>
          </cell>
          <cell r="Q2057">
            <v>2000</v>
          </cell>
          <cell r="R2057" t="str">
            <v>OP</v>
          </cell>
          <cell r="T2057" t="str">
            <v>N</v>
          </cell>
        </row>
        <row r="2058">
          <cell r="A2058" t="str">
            <v>AK</v>
          </cell>
          <cell r="B2058" t="str">
            <v>North Slope</v>
          </cell>
          <cell r="C2058">
            <v>26616</v>
          </cell>
          <cell r="D2058" t="str">
            <v>North Slope Borough</v>
          </cell>
          <cell r="E2058">
            <v>7483</v>
          </cell>
          <cell r="F2058" t="str">
            <v>NSB Kaktovik Utility</v>
          </cell>
          <cell r="G2058">
            <v>22</v>
          </cell>
          <cell r="H2058" t="str">
            <v>PG2A</v>
          </cell>
          <cell r="I2058">
            <v>0.9</v>
          </cell>
          <cell r="J2058">
            <v>0.9</v>
          </cell>
          <cell r="K2058">
            <v>0.9</v>
          </cell>
          <cell r="M2058" t="str">
            <v>IC</v>
          </cell>
          <cell r="N2058" t="str">
            <v>DFO</v>
          </cell>
          <cell r="P2058">
            <v>9</v>
          </cell>
          <cell r="Q2058">
            <v>2000</v>
          </cell>
          <cell r="R2058" t="str">
            <v>OP</v>
          </cell>
          <cell r="T2058" t="str">
            <v>N</v>
          </cell>
        </row>
        <row r="2059">
          <cell r="A2059" t="str">
            <v>AK</v>
          </cell>
          <cell r="B2059" t="str">
            <v>North Slope</v>
          </cell>
          <cell r="C2059">
            <v>26616</v>
          </cell>
          <cell r="D2059" t="str">
            <v>North Slope Borough</v>
          </cell>
          <cell r="E2059">
            <v>7483</v>
          </cell>
          <cell r="F2059" t="str">
            <v>NSB Kaktovik Utility</v>
          </cell>
          <cell r="G2059">
            <v>22</v>
          </cell>
          <cell r="H2059" t="str">
            <v>PG3A</v>
          </cell>
          <cell r="I2059">
            <v>0.4</v>
          </cell>
          <cell r="J2059">
            <v>0.4</v>
          </cell>
          <cell r="K2059">
            <v>0.4</v>
          </cell>
          <cell r="M2059" t="str">
            <v>IC</v>
          </cell>
          <cell r="N2059" t="str">
            <v>DFO</v>
          </cell>
          <cell r="P2059">
            <v>9</v>
          </cell>
          <cell r="Q2059">
            <v>2000</v>
          </cell>
          <cell r="R2059" t="str">
            <v>OP</v>
          </cell>
          <cell r="T2059" t="str">
            <v>N</v>
          </cell>
        </row>
        <row r="2060">
          <cell r="A2060" t="str">
            <v>AK</v>
          </cell>
          <cell r="B2060" t="str">
            <v>North Slope</v>
          </cell>
          <cell r="C2060">
            <v>26616</v>
          </cell>
          <cell r="D2060" t="str">
            <v>North Slope Borough</v>
          </cell>
          <cell r="E2060">
            <v>7483</v>
          </cell>
          <cell r="F2060" t="str">
            <v>NSB Kaktovik Utility</v>
          </cell>
          <cell r="G2060">
            <v>22</v>
          </cell>
          <cell r="H2060" t="str">
            <v>PG4A</v>
          </cell>
          <cell r="I2060">
            <v>0.4</v>
          </cell>
          <cell r="J2060">
            <v>0.4</v>
          </cell>
          <cell r="K2060">
            <v>0.4</v>
          </cell>
          <cell r="M2060" t="str">
            <v>IC</v>
          </cell>
          <cell r="N2060" t="str">
            <v>DFO</v>
          </cell>
          <cell r="P2060">
            <v>9</v>
          </cell>
          <cell r="Q2060">
            <v>2000</v>
          </cell>
          <cell r="R2060" t="str">
            <v>OP</v>
          </cell>
          <cell r="T2060" t="str">
            <v>N</v>
          </cell>
        </row>
        <row r="2061">
          <cell r="A2061" t="str">
            <v>AK</v>
          </cell>
          <cell r="B2061" t="str">
            <v>North Slope</v>
          </cell>
          <cell r="C2061">
            <v>26616</v>
          </cell>
          <cell r="D2061" t="str">
            <v>North Slope Borough</v>
          </cell>
          <cell r="E2061">
            <v>7484</v>
          </cell>
          <cell r="F2061" t="str">
            <v>NSB Nuiqsut Utility</v>
          </cell>
          <cell r="G2061">
            <v>22</v>
          </cell>
          <cell r="H2061" t="str">
            <v>PG1A</v>
          </cell>
          <cell r="I2061">
            <v>0.9</v>
          </cell>
          <cell r="J2061">
            <v>0.9</v>
          </cell>
          <cell r="K2061">
            <v>0.9</v>
          </cell>
          <cell r="M2061" t="str">
            <v>IC</v>
          </cell>
          <cell r="N2061" t="str">
            <v>DFO</v>
          </cell>
          <cell r="P2061">
            <v>9</v>
          </cell>
          <cell r="Q2061">
            <v>1999</v>
          </cell>
          <cell r="R2061" t="str">
            <v>OP</v>
          </cell>
          <cell r="T2061" t="str">
            <v>N</v>
          </cell>
        </row>
        <row r="2062">
          <cell r="A2062" t="str">
            <v>AK</v>
          </cell>
          <cell r="B2062" t="str">
            <v>North Slope</v>
          </cell>
          <cell r="C2062">
            <v>26616</v>
          </cell>
          <cell r="D2062" t="str">
            <v>North Slope Borough</v>
          </cell>
          <cell r="E2062">
            <v>7484</v>
          </cell>
          <cell r="F2062" t="str">
            <v>NSB Nuiqsut Utility</v>
          </cell>
          <cell r="G2062">
            <v>22</v>
          </cell>
          <cell r="H2062" t="str">
            <v>PG2A</v>
          </cell>
          <cell r="I2062">
            <v>0.9</v>
          </cell>
          <cell r="J2062">
            <v>0.9</v>
          </cell>
          <cell r="K2062">
            <v>0.9</v>
          </cell>
          <cell r="M2062" t="str">
            <v>IC</v>
          </cell>
          <cell r="N2062" t="str">
            <v>DFO</v>
          </cell>
          <cell r="P2062">
            <v>9</v>
          </cell>
          <cell r="Q2062">
            <v>1999</v>
          </cell>
          <cell r="R2062" t="str">
            <v>OP</v>
          </cell>
          <cell r="T2062" t="str">
            <v>N</v>
          </cell>
        </row>
        <row r="2063">
          <cell r="A2063" t="str">
            <v>AK</v>
          </cell>
          <cell r="B2063" t="str">
            <v>North Slope</v>
          </cell>
          <cell r="C2063">
            <v>26616</v>
          </cell>
          <cell r="D2063" t="str">
            <v>North Slope Borough</v>
          </cell>
          <cell r="E2063">
            <v>7484</v>
          </cell>
          <cell r="F2063" t="str">
            <v>NSB Nuiqsut Utility</v>
          </cell>
          <cell r="G2063">
            <v>22</v>
          </cell>
          <cell r="H2063" t="str">
            <v>PG3A</v>
          </cell>
          <cell r="I2063">
            <v>0.4</v>
          </cell>
          <cell r="J2063">
            <v>0.4</v>
          </cell>
          <cell r="K2063">
            <v>0.4</v>
          </cell>
          <cell r="M2063" t="str">
            <v>IC</v>
          </cell>
          <cell r="N2063" t="str">
            <v>DFO</v>
          </cell>
          <cell r="P2063">
            <v>9</v>
          </cell>
          <cell r="Q2063">
            <v>1999</v>
          </cell>
          <cell r="R2063" t="str">
            <v>OP</v>
          </cell>
          <cell r="T2063" t="str">
            <v>N</v>
          </cell>
        </row>
        <row r="2064">
          <cell r="A2064" t="str">
            <v>AK</v>
          </cell>
          <cell r="B2064" t="str">
            <v>North Slope</v>
          </cell>
          <cell r="C2064">
            <v>26616</v>
          </cell>
          <cell r="D2064" t="str">
            <v>North Slope Borough</v>
          </cell>
          <cell r="E2064">
            <v>7484</v>
          </cell>
          <cell r="F2064" t="str">
            <v>NSB Nuiqsut Utility</v>
          </cell>
          <cell r="G2064">
            <v>22</v>
          </cell>
          <cell r="H2064" t="str">
            <v>PG4A</v>
          </cell>
          <cell r="I2064">
            <v>0.4</v>
          </cell>
          <cell r="J2064">
            <v>0.4</v>
          </cell>
          <cell r="K2064">
            <v>0.4</v>
          </cell>
          <cell r="M2064" t="str">
            <v>IC</v>
          </cell>
          <cell r="N2064" t="str">
            <v>DFO</v>
          </cell>
          <cell r="P2064">
            <v>9</v>
          </cell>
          <cell r="Q2064">
            <v>1999</v>
          </cell>
          <cell r="R2064" t="str">
            <v>OP</v>
          </cell>
          <cell r="T2064" t="str">
            <v>N</v>
          </cell>
        </row>
        <row r="2065">
          <cell r="A2065" t="str">
            <v>AK</v>
          </cell>
          <cell r="B2065" t="str">
            <v>North Slope</v>
          </cell>
          <cell r="C2065">
            <v>26616</v>
          </cell>
          <cell r="D2065" t="str">
            <v>North Slope Borough</v>
          </cell>
          <cell r="E2065">
            <v>7485</v>
          </cell>
          <cell r="F2065" t="str">
            <v>NSB Point Hope Utility</v>
          </cell>
          <cell r="G2065">
            <v>22</v>
          </cell>
          <cell r="H2065" t="str">
            <v>PG1</v>
          </cell>
          <cell r="I2065">
            <v>0.3</v>
          </cell>
          <cell r="J2065">
            <v>0.3</v>
          </cell>
          <cell r="K2065">
            <v>0.3</v>
          </cell>
          <cell r="M2065" t="str">
            <v>IC</v>
          </cell>
          <cell r="N2065" t="str">
            <v>DFO</v>
          </cell>
          <cell r="P2065">
            <v>88</v>
          </cell>
          <cell r="Q2065">
            <v>1987</v>
          </cell>
          <cell r="R2065" t="str">
            <v>OP</v>
          </cell>
          <cell r="T2065" t="str">
            <v>N</v>
          </cell>
        </row>
        <row r="2066">
          <cell r="A2066" t="str">
            <v>AK</v>
          </cell>
          <cell r="B2066" t="str">
            <v>North Slope</v>
          </cell>
          <cell r="C2066">
            <v>26616</v>
          </cell>
          <cell r="D2066" t="str">
            <v>North Slope Borough</v>
          </cell>
          <cell r="E2066">
            <v>7485</v>
          </cell>
          <cell r="F2066" t="str">
            <v>NSB Point Hope Utility</v>
          </cell>
          <cell r="G2066">
            <v>22</v>
          </cell>
          <cell r="H2066" t="str">
            <v>PG2</v>
          </cell>
          <cell r="I2066">
            <v>0.3</v>
          </cell>
          <cell r="J2066">
            <v>0.3</v>
          </cell>
          <cell r="K2066">
            <v>0.3</v>
          </cell>
          <cell r="M2066" t="str">
            <v>IC</v>
          </cell>
          <cell r="N2066" t="str">
            <v>DFO</v>
          </cell>
          <cell r="P2066">
            <v>88</v>
          </cell>
          <cell r="Q2066">
            <v>1987</v>
          </cell>
          <cell r="R2066" t="str">
            <v>OP</v>
          </cell>
          <cell r="T2066" t="str">
            <v>N</v>
          </cell>
        </row>
        <row r="2067">
          <cell r="A2067" t="str">
            <v>AK</v>
          </cell>
          <cell r="B2067" t="str">
            <v>North Slope</v>
          </cell>
          <cell r="C2067">
            <v>26616</v>
          </cell>
          <cell r="D2067" t="str">
            <v>North Slope Borough</v>
          </cell>
          <cell r="E2067">
            <v>7485</v>
          </cell>
          <cell r="F2067" t="str">
            <v>NSB Point Hope Utility</v>
          </cell>
          <cell r="G2067">
            <v>22</v>
          </cell>
          <cell r="H2067" t="str">
            <v>PG3</v>
          </cell>
          <cell r="I2067">
            <v>0.3</v>
          </cell>
          <cell r="J2067">
            <v>0.3</v>
          </cell>
          <cell r="K2067">
            <v>0.3</v>
          </cell>
          <cell r="M2067" t="str">
            <v>IC</v>
          </cell>
          <cell r="N2067" t="str">
            <v>DFO</v>
          </cell>
          <cell r="P2067">
            <v>88</v>
          </cell>
          <cell r="Q2067">
            <v>1987</v>
          </cell>
          <cell r="R2067" t="str">
            <v>OP</v>
          </cell>
          <cell r="T2067" t="str">
            <v>N</v>
          </cell>
        </row>
        <row r="2068">
          <cell r="A2068" t="str">
            <v>AK</v>
          </cell>
          <cell r="B2068" t="str">
            <v>North Slope</v>
          </cell>
          <cell r="C2068">
            <v>26616</v>
          </cell>
          <cell r="D2068" t="str">
            <v>North Slope Borough</v>
          </cell>
          <cell r="E2068">
            <v>7485</v>
          </cell>
          <cell r="F2068" t="str">
            <v>NSB Point Hope Utility</v>
          </cell>
          <cell r="G2068">
            <v>22</v>
          </cell>
          <cell r="H2068" t="str">
            <v>PG4</v>
          </cell>
          <cell r="I2068">
            <v>0.4</v>
          </cell>
          <cell r="J2068">
            <v>0.4</v>
          </cell>
          <cell r="K2068">
            <v>0.4</v>
          </cell>
          <cell r="M2068" t="str">
            <v>IC</v>
          </cell>
          <cell r="N2068" t="str">
            <v>DFO</v>
          </cell>
          <cell r="P2068">
            <v>88</v>
          </cell>
          <cell r="Q2068">
            <v>1992</v>
          </cell>
          <cell r="R2068" t="str">
            <v>OP</v>
          </cell>
          <cell r="T2068" t="str">
            <v>N</v>
          </cell>
        </row>
        <row r="2069">
          <cell r="A2069" t="str">
            <v>AK</v>
          </cell>
          <cell r="B2069" t="str">
            <v>North Slope</v>
          </cell>
          <cell r="C2069">
            <v>26616</v>
          </cell>
          <cell r="D2069" t="str">
            <v>North Slope Borough</v>
          </cell>
          <cell r="E2069">
            <v>7485</v>
          </cell>
          <cell r="F2069" t="str">
            <v>NSB Point Hope Utility</v>
          </cell>
          <cell r="G2069">
            <v>22</v>
          </cell>
          <cell r="H2069" t="str">
            <v>PG5</v>
          </cell>
          <cell r="I2069">
            <v>0.2</v>
          </cell>
          <cell r="J2069">
            <v>0.2</v>
          </cell>
          <cell r="K2069">
            <v>0.2</v>
          </cell>
          <cell r="M2069" t="str">
            <v>IC</v>
          </cell>
          <cell r="N2069" t="str">
            <v>DFO</v>
          </cell>
          <cell r="P2069">
            <v>88</v>
          </cell>
          <cell r="Q2069">
            <v>1980</v>
          </cell>
          <cell r="R2069" t="str">
            <v>OP</v>
          </cell>
          <cell r="T2069" t="str">
            <v>N</v>
          </cell>
        </row>
        <row r="2070">
          <cell r="A2070" t="str">
            <v>AK</v>
          </cell>
          <cell r="B2070" t="str">
            <v>North Slope</v>
          </cell>
          <cell r="C2070">
            <v>26616</v>
          </cell>
          <cell r="D2070" t="str">
            <v>North Slope Borough</v>
          </cell>
          <cell r="E2070">
            <v>7485</v>
          </cell>
          <cell r="F2070" t="str">
            <v>NSB Point Hope Utility</v>
          </cell>
          <cell r="G2070">
            <v>22</v>
          </cell>
          <cell r="H2070" t="str">
            <v>PG6</v>
          </cell>
          <cell r="I2070">
            <v>0.6</v>
          </cell>
          <cell r="J2070">
            <v>0.6</v>
          </cell>
          <cell r="K2070">
            <v>0.6</v>
          </cell>
          <cell r="M2070" t="str">
            <v>IC</v>
          </cell>
          <cell r="N2070" t="str">
            <v>DFO</v>
          </cell>
          <cell r="P2070">
            <v>9</v>
          </cell>
          <cell r="Q2070">
            <v>1995</v>
          </cell>
          <cell r="R2070" t="str">
            <v>OP</v>
          </cell>
          <cell r="T2070" t="str">
            <v>N</v>
          </cell>
        </row>
        <row r="2071">
          <cell r="A2071" t="str">
            <v>AK</v>
          </cell>
          <cell r="B2071" t="str">
            <v>North Slope</v>
          </cell>
          <cell r="C2071">
            <v>26616</v>
          </cell>
          <cell r="D2071" t="str">
            <v>North Slope Borough</v>
          </cell>
          <cell r="E2071">
            <v>7485</v>
          </cell>
          <cell r="F2071" t="str">
            <v>NSB Point Hope Utility</v>
          </cell>
          <cell r="G2071">
            <v>22</v>
          </cell>
          <cell r="H2071" t="str">
            <v>PG7</v>
          </cell>
          <cell r="I2071">
            <v>0.6</v>
          </cell>
          <cell r="J2071">
            <v>0.6</v>
          </cell>
          <cell r="K2071">
            <v>0.6</v>
          </cell>
          <cell r="M2071" t="str">
            <v>IC</v>
          </cell>
          <cell r="N2071" t="str">
            <v>DFO</v>
          </cell>
          <cell r="P2071">
            <v>9</v>
          </cell>
          <cell r="Q2071">
            <v>1995</v>
          </cell>
          <cell r="R2071" t="str">
            <v>OP</v>
          </cell>
          <cell r="T2071" t="str">
            <v>N</v>
          </cell>
        </row>
        <row r="2072">
          <cell r="A2072" t="str">
            <v>AK</v>
          </cell>
          <cell r="B2072" t="str">
            <v>North Slope</v>
          </cell>
          <cell r="C2072">
            <v>26616</v>
          </cell>
          <cell r="D2072" t="str">
            <v>North Slope Borough</v>
          </cell>
          <cell r="E2072">
            <v>7486</v>
          </cell>
          <cell r="F2072" t="str">
            <v>NSB Point Lay Utility</v>
          </cell>
          <cell r="G2072">
            <v>22</v>
          </cell>
          <cell r="H2072" t="str">
            <v>PG1A</v>
          </cell>
          <cell r="I2072">
            <v>0.3</v>
          </cell>
          <cell r="J2072">
            <v>0.3</v>
          </cell>
          <cell r="K2072">
            <v>0.3</v>
          </cell>
          <cell r="M2072" t="str">
            <v>IC</v>
          </cell>
          <cell r="N2072" t="str">
            <v>DFO</v>
          </cell>
          <cell r="P2072">
            <v>10</v>
          </cell>
          <cell r="Q2072">
            <v>2000</v>
          </cell>
          <cell r="R2072" t="str">
            <v>OP</v>
          </cell>
          <cell r="T2072" t="str">
            <v>N</v>
          </cell>
        </row>
        <row r="2073">
          <cell r="A2073" t="str">
            <v>AK</v>
          </cell>
          <cell r="B2073" t="str">
            <v>North Slope</v>
          </cell>
          <cell r="C2073">
            <v>26616</v>
          </cell>
          <cell r="D2073" t="str">
            <v>North Slope Borough</v>
          </cell>
          <cell r="E2073">
            <v>7486</v>
          </cell>
          <cell r="F2073" t="str">
            <v>NSB Point Lay Utility</v>
          </cell>
          <cell r="G2073">
            <v>22</v>
          </cell>
          <cell r="H2073" t="str">
            <v>PG2A</v>
          </cell>
          <cell r="I2073">
            <v>0.3</v>
          </cell>
          <cell r="J2073">
            <v>0.3</v>
          </cell>
          <cell r="K2073">
            <v>0.3</v>
          </cell>
          <cell r="M2073" t="str">
            <v>IC</v>
          </cell>
          <cell r="N2073" t="str">
            <v>DFO</v>
          </cell>
          <cell r="P2073">
            <v>10</v>
          </cell>
          <cell r="Q2073">
            <v>2000</v>
          </cell>
          <cell r="R2073" t="str">
            <v>OP</v>
          </cell>
          <cell r="T2073" t="str">
            <v>N</v>
          </cell>
        </row>
        <row r="2074">
          <cell r="A2074" t="str">
            <v>AK</v>
          </cell>
          <cell r="B2074" t="str">
            <v>North Slope</v>
          </cell>
          <cell r="C2074">
            <v>26616</v>
          </cell>
          <cell r="D2074" t="str">
            <v>North Slope Borough</v>
          </cell>
          <cell r="E2074">
            <v>7486</v>
          </cell>
          <cell r="F2074" t="str">
            <v>NSB Point Lay Utility</v>
          </cell>
          <cell r="G2074">
            <v>22</v>
          </cell>
          <cell r="H2074" t="str">
            <v>PG3A</v>
          </cell>
          <cell r="I2074">
            <v>0.3</v>
          </cell>
          <cell r="J2074">
            <v>0.3</v>
          </cell>
          <cell r="K2074">
            <v>0.3</v>
          </cell>
          <cell r="M2074" t="str">
            <v>IC</v>
          </cell>
          <cell r="N2074" t="str">
            <v>DFO</v>
          </cell>
          <cell r="P2074">
            <v>11</v>
          </cell>
          <cell r="Q2074">
            <v>2002</v>
          </cell>
          <cell r="R2074" t="str">
            <v>OP</v>
          </cell>
          <cell r="T2074" t="str">
            <v>N</v>
          </cell>
        </row>
        <row r="2075">
          <cell r="A2075" t="str">
            <v>AK</v>
          </cell>
          <cell r="B2075" t="str">
            <v>North Slope</v>
          </cell>
          <cell r="C2075">
            <v>26616</v>
          </cell>
          <cell r="D2075" t="str">
            <v>North Slope Borough</v>
          </cell>
          <cell r="E2075">
            <v>7486</v>
          </cell>
          <cell r="F2075" t="str">
            <v>NSB Point Lay Utility</v>
          </cell>
          <cell r="G2075">
            <v>22</v>
          </cell>
          <cell r="H2075" t="str">
            <v>PG4A</v>
          </cell>
          <cell r="I2075">
            <v>0.3</v>
          </cell>
          <cell r="J2075">
            <v>0.3</v>
          </cell>
          <cell r="K2075">
            <v>0.3</v>
          </cell>
          <cell r="M2075" t="str">
            <v>IC</v>
          </cell>
          <cell r="N2075" t="str">
            <v>DFO</v>
          </cell>
          <cell r="P2075">
            <v>11</v>
          </cell>
          <cell r="Q2075">
            <v>2002</v>
          </cell>
          <cell r="R2075" t="str">
            <v>OP</v>
          </cell>
          <cell r="T2075" t="str">
            <v>N</v>
          </cell>
        </row>
        <row r="2076">
          <cell r="A2076" t="str">
            <v>AK</v>
          </cell>
          <cell r="B2076" t="str">
            <v>North Slope</v>
          </cell>
          <cell r="C2076">
            <v>26616</v>
          </cell>
          <cell r="D2076" t="str">
            <v>North Slope Borough</v>
          </cell>
          <cell r="E2076">
            <v>7486</v>
          </cell>
          <cell r="F2076" t="str">
            <v>NSB Point Lay Utility</v>
          </cell>
          <cell r="G2076">
            <v>22</v>
          </cell>
          <cell r="H2076" t="str">
            <v>PG5</v>
          </cell>
          <cell r="I2076">
            <v>0.3</v>
          </cell>
          <cell r="J2076">
            <v>0.3</v>
          </cell>
          <cell r="K2076">
            <v>0.3</v>
          </cell>
          <cell r="M2076" t="str">
            <v>IC</v>
          </cell>
          <cell r="N2076" t="str">
            <v>DFO</v>
          </cell>
          <cell r="P2076">
            <v>11</v>
          </cell>
          <cell r="Q2076">
            <v>2002</v>
          </cell>
          <cell r="R2076" t="str">
            <v>OP</v>
          </cell>
          <cell r="T2076" t="str">
            <v>N</v>
          </cell>
        </row>
        <row r="2077">
          <cell r="A2077" t="str">
            <v>AK</v>
          </cell>
          <cell r="B2077" t="str">
            <v>North Slope</v>
          </cell>
          <cell r="C2077">
            <v>26616</v>
          </cell>
          <cell r="D2077" t="str">
            <v>North Slope Borough</v>
          </cell>
          <cell r="E2077">
            <v>7486</v>
          </cell>
          <cell r="F2077" t="str">
            <v>NSB Point Lay Utility</v>
          </cell>
          <cell r="G2077">
            <v>22</v>
          </cell>
          <cell r="H2077" t="str">
            <v>PG6</v>
          </cell>
          <cell r="I2077">
            <v>0.3</v>
          </cell>
          <cell r="J2077">
            <v>0.3</v>
          </cell>
          <cell r="K2077">
            <v>0.3</v>
          </cell>
          <cell r="M2077" t="str">
            <v>IC</v>
          </cell>
          <cell r="N2077" t="str">
            <v>DFO</v>
          </cell>
          <cell r="P2077">
            <v>11</v>
          </cell>
          <cell r="Q2077">
            <v>2002</v>
          </cell>
          <cell r="R2077" t="str">
            <v>OP</v>
          </cell>
          <cell r="T2077" t="str">
            <v>N</v>
          </cell>
        </row>
        <row r="2078">
          <cell r="A2078" t="str">
            <v>AK</v>
          </cell>
          <cell r="B2078" t="str">
            <v>North Slope</v>
          </cell>
          <cell r="C2078">
            <v>26616</v>
          </cell>
          <cell r="D2078" t="str">
            <v>North Slope Borough</v>
          </cell>
          <cell r="E2078">
            <v>7487</v>
          </cell>
          <cell r="F2078" t="str">
            <v>NSB Anaktuvuk Pass</v>
          </cell>
          <cell r="G2078">
            <v>22</v>
          </cell>
          <cell r="H2078" t="str">
            <v>1</v>
          </cell>
          <cell r="I2078">
            <v>0.3</v>
          </cell>
          <cell r="J2078">
            <v>0.3</v>
          </cell>
          <cell r="K2078">
            <v>0.3</v>
          </cell>
          <cell r="M2078" t="str">
            <v>IC</v>
          </cell>
          <cell r="N2078" t="str">
            <v>DFO</v>
          </cell>
          <cell r="P2078">
            <v>9</v>
          </cell>
          <cell r="Q2078">
            <v>1994</v>
          </cell>
          <cell r="R2078" t="str">
            <v>OP</v>
          </cell>
          <cell r="T2078" t="str">
            <v>N</v>
          </cell>
        </row>
        <row r="2079">
          <cell r="A2079" t="str">
            <v>AK</v>
          </cell>
          <cell r="B2079" t="str">
            <v>North Slope</v>
          </cell>
          <cell r="C2079">
            <v>26616</v>
          </cell>
          <cell r="D2079" t="str">
            <v>North Slope Borough</v>
          </cell>
          <cell r="E2079">
            <v>7487</v>
          </cell>
          <cell r="F2079" t="str">
            <v>NSB Anaktuvuk Pass</v>
          </cell>
          <cell r="G2079">
            <v>22</v>
          </cell>
          <cell r="H2079" t="str">
            <v>2</v>
          </cell>
          <cell r="I2079">
            <v>0.3</v>
          </cell>
          <cell r="J2079">
            <v>0.3</v>
          </cell>
          <cell r="K2079">
            <v>0.3</v>
          </cell>
          <cell r="M2079" t="str">
            <v>IC</v>
          </cell>
          <cell r="N2079" t="str">
            <v>DFO</v>
          </cell>
          <cell r="P2079">
            <v>9</v>
          </cell>
          <cell r="Q2079">
            <v>1994</v>
          </cell>
          <cell r="R2079" t="str">
            <v>OP</v>
          </cell>
          <cell r="T2079" t="str">
            <v>N</v>
          </cell>
        </row>
        <row r="2080">
          <cell r="A2080" t="str">
            <v>AK</v>
          </cell>
          <cell r="B2080" t="str">
            <v>North Slope</v>
          </cell>
          <cell r="C2080">
            <v>26616</v>
          </cell>
          <cell r="D2080" t="str">
            <v>North Slope Borough</v>
          </cell>
          <cell r="E2080">
            <v>7487</v>
          </cell>
          <cell r="F2080" t="str">
            <v>NSB Anaktuvuk Pass</v>
          </cell>
          <cell r="G2080">
            <v>22</v>
          </cell>
          <cell r="H2080" t="str">
            <v>3</v>
          </cell>
          <cell r="I2080">
            <v>0.3</v>
          </cell>
          <cell r="J2080">
            <v>0.3</v>
          </cell>
          <cell r="K2080">
            <v>0.3</v>
          </cell>
          <cell r="M2080" t="str">
            <v>IC</v>
          </cell>
          <cell r="N2080" t="str">
            <v>DFO</v>
          </cell>
          <cell r="P2080">
            <v>9</v>
          </cell>
          <cell r="Q2080">
            <v>1994</v>
          </cell>
          <cell r="R2080" t="str">
            <v>OP</v>
          </cell>
          <cell r="T2080" t="str">
            <v>N</v>
          </cell>
        </row>
        <row r="2081">
          <cell r="A2081" t="str">
            <v>AK</v>
          </cell>
          <cell r="B2081" t="str">
            <v>North Slope</v>
          </cell>
          <cell r="C2081">
            <v>26616</v>
          </cell>
          <cell r="D2081" t="str">
            <v>North Slope Borough</v>
          </cell>
          <cell r="E2081">
            <v>7487</v>
          </cell>
          <cell r="F2081" t="str">
            <v>NSB Anaktuvuk Pass</v>
          </cell>
          <cell r="G2081">
            <v>22</v>
          </cell>
          <cell r="H2081" t="str">
            <v>4</v>
          </cell>
          <cell r="I2081">
            <v>0.1</v>
          </cell>
          <cell r="J2081">
            <v>0.1</v>
          </cell>
          <cell r="K2081">
            <v>0.1</v>
          </cell>
          <cell r="M2081" t="str">
            <v>IC</v>
          </cell>
          <cell r="N2081" t="str">
            <v>DFO</v>
          </cell>
          <cell r="P2081">
            <v>9</v>
          </cell>
          <cell r="Q2081">
            <v>1994</v>
          </cell>
          <cell r="R2081" t="str">
            <v>OP</v>
          </cell>
          <cell r="T2081" t="str">
            <v>N</v>
          </cell>
        </row>
        <row r="2082">
          <cell r="A2082" t="str">
            <v>AK</v>
          </cell>
          <cell r="B2082" t="str">
            <v>North Slope</v>
          </cell>
          <cell r="C2082">
            <v>26616</v>
          </cell>
          <cell r="D2082" t="str">
            <v>North Slope Borough</v>
          </cell>
          <cell r="E2082">
            <v>7487</v>
          </cell>
          <cell r="F2082" t="str">
            <v>NSB Anaktuvuk Pass</v>
          </cell>
          <cell r="G2082">
            <v>22</v>
          </cell>
          <cell r="H2082" t="str">
            <v>6</v>
          </cell>
          <cell r="I2082">
            <v>0.9</v>
          </cell>
          <cell r="J2082">
            <v>0.88</v>
          </cell>
          <cell r="K2082">
            <v>0.89</v>
          </cell>
          <cell r="M2082" t="str">
            <v>IC</v>
          </cell>
          <cell r="N2082" t="str">
            <v>DFO</v>
          </cell>
          <cell r="P2082">
            <v>12</v>
          </cell>
          <cell r="Q2082">
            <v>2003</v>
          </cell>
          <cell r="R2082" t="str">
            <v>OP</v>
          </cell>
          <cell r="T2082" t="str">
            <v>N</v>
          </cell>
        </row>
        <row r="2083">
          <cell r="A2083" t="str">
            <v>AK</v>
          </cell>
          <cell r="B2083" t="str">
            <v>North Slope</v>
          </cell>
          <cell r="C2083">
            <v>26616</v>
          </cell>
          <cell r="D2083" t="str">
            <v>North Slope Borough</v>
          </cell>
          <cell r="E2083">
            <v>7487</v>
          </cell>
          <cell r="F2083" t="str">
            <v>NSB Anaktuvuk Pass</v>
          </cell>
          <cell r="G2083">
            <v>22</v>
          </cell>
          <cell r="H2083" t="str">
            <v>7</v>
          </cell>
          <cell r="I2083">
            <v>0.9</v>
          </cell>
          <cell r="J2083">
            <v>0.88</v>
          </cell>
          <cell r="K2083">
            <v>0.89</v>
          </cell>
          <cell r="M2083" t="str">
            <v>IC</v>
          </cell>
          <cell r="N2083" t="str">
            <v>DFO</v>
          </cell>
          <cell r="P2083">
            <v>12</v>
          </cell>
          <cell r="Q2083">
            <v>2003</v>
          </cell>
          <cell r="R2083" t="str">
            <v>OP</v>
          </cell>
          <cell r="T2083" t="str">
            <v>N</v>
          </cell>
        </row>
        <row r="2084">
          <cell r="A2084" t="str">
            <v>AK</v>
          </cell>
          <cell r="B2084" t="str">
            <v>North Slope</v>
          </cell>
          <cell r="C2084">
            <v>26616</v>
          </cell>
          <cell r="D2084" t="str">
            <v>North Slope Borough</v>
          </cell>
          <cell r="E2084">
            <v>7488</v>
          </cell>
          <cell r="F2084" t="str">
            <v>NSB Wainwright Utility</v>
          </cell>
          <cell r="G2084">
            <v>22</v>
          </cell>
          <cell r="H2084" t="str">
            <v>PG1</v>
          </cell>
          <cell r="I2084">
            <v>0.4</v>
          </cell>
          <cell r="J2084">
            <v>0.4</v>
          </cell>
          <cell r="K2084">
            <v>0.4</v>
          </cell>
          <cell r="M2084" t="str">
            <v>IC</v>
          </cell>
          <cell r="N2084" t="str">
            <v>DFO</v>
          </cell>
          <cell r="P2084">
            <v>88</v>
          </cell>
          <cell r="Q2084">
            <v>1988</v>
          </cell>
          <cell r="R2084" t="str">
            <v>OP</v>
          </cell>
          <cell r="T2084" t="str">
            <v>N</v>
          </cell>
        </row>
        <row r="2085">
          <cell r="A2085" t="str">
            <v>AK</v>
          </cell>
          <cell r="B2085" t="str">
            <v>North Slope</v>
          </cell>
          <cell r="C2085">
            <v>26616</v>
          </cell>
          <cell r="D2085" t="str">
            <v>North Slope Borough</v>
          </cell>
          <cell r="E2085">
            <v>7488</v>
          </cell>
          <cell r="F2085" t="str">
            <v>NSB Wainwright Utility</v>
          </cell>
          <cell r="G2085">
            <v>22</v>
          </cell>
          <cell r="H2085" t="str">
            <v>PG2</v>
          </cell>
          <cell r="I2085">
            <v>0.4</v>
          </cell>
          <cell r="J2085">
            <v>0.4</v>
          </cell>
          <cell r="K2085">
            <v>0.4</v>
          </cell>
          <cell r="M2085" t="str">
            <v>IC</v>
          </cell>
          <cell r="N2085" t="str">
            <v>DFO</v>
          </cell>
          <cell r="P2085">
            <v>88</v>
          </cell>
          <cell r="Q2085">
            <v>1988</v>
          </cell>
          <cell r="R2085" t="str">
            <v>OP</v>
          </cell>
          <cell r="T2085" t="str">
            <v>N</v>
          </cell>
        </row>
        <row r="2086">
          <cell r="A2086" t="str">
            <v>AK</v>
          </cell>
          <cell r="B2086" t="str">
            <v>North Slope</v>
          </cell>
          <cell r="C2086">
            <v>26616</v>
          </cell>
          <cell r="D2086" t="str">
            <v>North Slope Borough</v>
          </cell>
          <cell r="E2086">
            <v>7488</v>
          </cell>
          <cell r="F2086" t="str">
            <v>NSB Wainwright Utility</v>
          </cell>
          <cell r="G2086">
            <v>22</v>
          </cell>
          <cell r="H2086" t="str">
            <v>PG3</v>
          </cell>
          <cell r="I2086">
            <v>0.4</v>
          </cell>
          <cell r="J2086">
            <v>0.4</v>
          </cell>
          <cell r="K2086">
            <v>0.4</v>
          </cell>
          <cell r="M2086" t="str">
            <v>IC</v>
          </cell>
          <cell r="N2086" t="str">
            <v>DFO</v>
          </cell>
          <cell r="P2086">
            <v>88</v>
          </cell>
          <cell r="Q2086">
            <v>1989</v>
          </cell>
          <cell r="R2086" t="str">
            <v>OP</v>
          </cell>
          <cell r="T2086" t="str">
            <v>N</v>
          </cell>
        </row>
        <row r="2087">
          <cell r="A2087" t="str">
            <v>AK</v>
          </cell>
          <cell r="B2087" t="str">
            <v>North Slope</v>
          </cell>
          <cell r="C2087">
            <v>26616</v>
          </cell>
          <cell r="D2087" t="str">
            <v>North Slope Borough</v>
          </cell>
          <cell r="E2087">
            <v>7488</v>
          </cell>
          <cell r="F2087" t="str">
            <v>NSB Wainwright Utility</v>
          </cell>
          <cell r="G2087">
            <v>22</v>
          </cell>
          <cell r="H2087" t="str">
            <v>PG4A</v>
          </cell>
          <cell r="I2087">
            <v>0.9</v>
          </cell>
          <cell r="J2087">
            <v>0.9</v>
          </cell>
          <cell r="K2087">
            <v>0.9</v>
          </cell>
          <cell r="M2087" t="str">
            <v>IC</v>
          </cell>
          <cell r="N2087" t="str">
            <v>DFO</v>
          </cell>
          <cell r="P2087">
            <v>10</v>
          </cell>
          <cell r="Q2087">
            <v>2001</v>
          </cell>
          <cell r="R2087" t="str">
            <v>OP</v>
          </cell>
          <cell r="T2087" t="str">
            <v>N</v>
          </cell>
        </row>
        <row r="2088">
          <cell r="A2088" t="str">
            <v>AK</v>
          </cell>
          <cell r="B2088" t="str">
            <v>North Slope</v>
          </cell>
          <cell r="C2088">
            <v>26616</v>
          </cell>
          <cell r="D2088" t="str">
            <v>North Slope Borough</v>
          </cell>
          <cell r="E2088">
            <v>7488</v>
          </cell>
          <cell r="F2088" t="str">
            <v>NSB Wainwright Utility</v>
          </cell>
          <cell r="G2088">
            <v>22</v>
          </cell>
          <cell r="H2088" t="str">
            <v>PG5</v>
          </cell>
          <cell r="I2088">
            <v>0.9</v>
          </cell>
          <cell r="J2088">
            <v>0.9</v>
          </cell>
          <cell r="K2088">
            <v>0.9</v>
          </cell>
          <cell r="M2088" t="str">
            <v>IC</v>
          </cell>
          <cell r="N2088" t="str">
            <v>DFO</v>
          </cell>
          <cell r="P2088">
            <v>10</v>
          </cell>
          <cell r="Q2088">
            <v>2001</v>
          </cell>
          <cell r="R2088" t="str">
            <v>OP</v>
          </cell>
          <cell r="T2088" t="str">
            <v>N</v>
          </cell>
        </row>
        <row r="2089">
          <cell r="A2089" t="str">
            <v>AK</v>
          </cell>
          <cell r="B2089" t="str">
            <v>Skagway-Yakutat</v>
          </cell>
          <cell r="C2089">
            <v>29297</v>
          </cell>
          <cell r="D2089" t="str">
            <v>Pelican Utility District</v>
          </cell>
          <cell r="E2089">
            <v>6702</v>
          </cell>
          <cell r="F2089" t="str">
            <v>Pelican</v>
          </cell>
          <cell r="G2089">
            <v>22</v>
          </cell>
          <cell r="H2089" t="str">
            <v>IC1</v>
          </cell>
          <cell r="I2089">
            <v>0.3</v>
          </cell>
          <cell r="J2089">
            <v>0.3</v>
          </cell>
          <cell r="K2089">
            <v>0.3</v>
          </cell>
          <cell r="M2089" t="str">
            <v>IC</v>
          </cell>
          <cell r="N2089" t="str">
            <v>DFO</v>
          </cell>
          <cell r="P2089">
            <v>12</v>
          </cell>
          <cell r="Q2089">
            <v>1989</v>
          </cell>
          <cell r="R2089" t="str">
            <v>OP</v>
          </cell>
          <cell r="T2089" t="str">
            <v>N</v>
          </cell>
        </row>
        <row r="2090">
          <cell r="A2090" t="str">
            <v>AK</v>
          </cell>
          <cell r="B2090" t="str">
            <v>Skagway-Yakutat</v>
          </cell>
          <cell r="C2090">
            <v>29297</v>
          </cell>
          <cell r="D2090" t="str">
            <v>Pelican Utility District</v>
          </cell>
          <cell r="E2090">
            <v>6702</v>
          </cell>
          <cell r="F2090" t="str">
            <v>Pelican</v>
          </cell>
          <cell r="G2090">
            <v>22</v>
          </cell>
          <cell r="H2090" t="str">
            <v>IC2</v>
          </cell>
          <cell r="I2090">
            <v>0.1</v>
          </cell>
          <cell r="J2090">
            <v>0.1</v>
          </cell>
          <cell r="K2090">
            <v>0.1</v>
          </cell>
          <cell r="M2090" t="str">
            <v>IC</v>
          </cell>
          <cell r="N2090" t="str">
            <v>DFO</v>
          </cell>
          <cell r="P2090">
            <v>0</v>
          </cell>
          <cell r="Q2090">
            <v>1964</v>
          </cell>
          <cell r="R2090" t="str">
            <v>OP</v>
          </cell>
          <cell r="T2090" t="str">
            <v>N</v>
          </cell>
        </row>
        <row r="2091">
          <cell r="A2091" t="str">
            <v>AK</v>
          </cell>
          <cell r="B2091" t="str">
            <v>Skagway-Yakutat</v>
          </cell>
          <cell r="C2091">
            <v>29297</v>
          </cell>
          <cell r="D2091" t="str">
            <v>Pelican Utility District</v>
          </cell>
          <cell r="E2091">
            <v>6702</v>
          </cell>
          <cell r="F2091" t="str">
            <v>Pelican</v>
          </cell>
          <cell r="G2091">
            <v>22</v>
          </cell>
          <cell r="H2091" t="str">
            <v>IC3</v>
          </cell>
          <cell r="I2091">
            <v>0.2</v>
          </cell>
          <cell r="J2091">
            <v>0.2</v>
          </cell>
          <cell r="K2091">
            <v>0.2</v>
          </cell>
          <cell r="M2091" t="str">
            <v>IC</v>
          </cell>
          <cell r="N2091" t="str">
            <v>DFO</v>
          </cell>
          <cell r="P2091">
            <v>9</v>
          </cell>
          <cell r="Q2091">
            <v>1974</v>
          </cell>
          <cell r="R2091" t="str">
            <v>OP</v>
          </cell>
          <cell r="T2091" t="str">
            <v>N</v>
          </cell>
        </row>
        <row r="2092">
          <cell r="A2092" t="str">
            <v>AK</v>
          </cell>
          <cell r="B2092" t="str">
            <v>Skagway-Yakutat</v>
          </cell>
          <cell r="C2092">
            <v>29297</v>
          </cell>
          <cell r="D2092" t="str">
            <v>Pelican Utility District</v>
          </cell>
          <cell r="E2092">
            <v>6702</v>
          </cell>
          <cell r="F2092" t="str">
            <v>Pelican</v>
          </cell>
          <cell r="G2092">
            <v>22</v>
          </cell>
          <cell r="H2092" t="str">
            <v>IC4</v>
          </cell>
          <cell r="I2092">
            <v>0.2</v>
          </cell>
          <cell r="J2092">
            <v>0.2</v>
          </cell>
          <cell r="K2092">
            <v>0.2</v>
          </cell>
          <cell r="M2092" t="str">
            <v>IC</v>
          </cell>
          <cell r="N2092" t="str">
            <v>DFO</v>
          </cell>
          <cell r="P2092">
            <v>6</v>
          </cell>
          <cell r="Q2092">
            <v>1980</v>
          </cell>
          <cell r="R2092" t="str">
            <v>OS</v>
          </cell>
          <cell r="T2092" t="str">
            <v>N</v>
          </cell>
        </row>
        <row r="2093">
          <cell r="A2093" t="str">
            <v>AK</v>
          </cell>
          <cell r="B2093" t="str">
            <v>Skagway-Yakutat</v>
          </cell>
          <cell r="C2093">
            <v>29297</v>
          </cell>
          <cell r="D2093" t="str">
            <v>Pelican Utility District</v>
          </cell>
          <cell r="E2093">
            <v>6702</v>
          </cell>
          <cell r="F2093" t="str">
            <v>Pelican</v>
          </cell>
          <cell r="G2093">
            <v>22</v>
          </cell>
          <cell r="H2093" t="str">
            <v>IC5</v>
          </cell>
          <cell r="I2093">
            <v>0.4</v>
          </cell>
          <cell r="J2093">
            <v>0.4</v>
          </cell>
          <cell r="K2093">
            <v>0.4</v>
          </cell>
          <cell r="M2093" t="str">
            <v>IC</v>
          </cell>
          <cell r="N2093" t="str">
            <v>DFO</v>
          </cell>
          <cell r="P2093">
            <v>7</v>
          </cell>
          <cell r="Q2093">
            <v>1990</v>
          </cell>
          <cell r="R2093" t="str">
            <v>OP</v>
          </cell>
          <cell r="T2093" t="str">
            <v>N</v>
          </cell>
        </row>
        <row r="2094">
          <cell r="A2094" t="str">
            <v>AK</v>
          </cell>
          <cell r="B2094" t="str">
            <v>Skagway-Yakutat</v>
          </cell>
          <cell r="C2094">
            <v>30150</v>
          </cell>
          <cell r="D2094" t="str">
            <v>Yakutat Power Inc</v>
          </cell>
          <cell r="E2094">
            <v>6637</v>
          </cell>
          <cell r="F2094" t="str">
            <v>Yakutat</v>
          </cell>
          <cell r="G2094">
            <v>22</v>
          </cell>
          <cell r="H2094" t="str">
            <v>3</v>
          </cell>
          <cell r="I2094">
            <v>0.6</v>
          </cell>
          <cell r="J2094">
            <v>0.6</v>
          </cell>
          <cell r="K2094">
            <v>0.6</v>
          </cell>
          <cell r="M2094" t="str">
            <v>IC</v>
          </cell>
          <cell r="N2094" t="str">
            <v>DFO</v>
          </cell>
          <cell r="P2094">
            <v>99</v>
          </cell>
          <cell r="Q2094">
            <v>1973</v>
          </cell>
          <cell r="R2094" t="str">
            <v>OP</v>
          </cell>
          <cell r="T2094" t="str">
            <v>N</v>
          </cell>
        </row>
        <row r="2095">
          <cell r="A2095" t="str">
            <v>AK</v>
          </cell>
          <cell r="B2095" t="str">
            <v>Skagway-Yakutat</v>
          </cell>
          <cell r="C2095">
            <v>30150</v>
          </cell>
          <cell r="D2095" t="str">
            <v>Yakutat Power Inc</v>
          </cell>
          <cell r="E2095">
            <v>6637</v>
          </cell>
          <cell r="F2095" t="str">
            <v>Yakutat</v>
          </cell>
          <cell r="G2095">
            <v>22</v>
          </cell>
          <cell r="H2095" t="str">
            <v>4</v>
          </cell>
          <cell r="I2095">
            <v>1.1000000000000001</v>
          </cell>
          <cell r="J2095">
            <v>1.1000000000000001</v>
          </cell>
          <cell r="K2095">
            <v>1.1000000000000001</v>
          </cell>
          <cell r="M2095" t="str">
            <v>IC</v>
          </cell>
          <cell r="N2095" t="str">
            <v>DFO</v>
          </cell>
          <cell r="P2095">
            <v>99</v>
          </cell>
          <cell r="Q2095">
            <v>1973</v>
          </cell>
          <cell r="R2095" t="str">
            <v>OP</v>
          </cell>
          <cell r="T2095" t="str">
            <v>N</v>
          </cell>
        </row>
        <row r="2096">
          <cell r="A2096" t="str">
            <v>AK</v>
          </cell>
          <cell r="B2096" t="str">
            <v>Skagway-Yakutat</v>
          </cell>
          <cell r="C2096">
            <v>30150</v>
          </cell>
          <cell r="D2096" t="str">
            <v>Yakutat Power Inc</v>
          </cell>
          <cell r="E2096">
            <v>6637</v>
          </cell>
          <cell r="F2096" t="str">
            <v>Yakutat</v>
          </cell>
          <cell r="G2096">
            <v>22</v>
          </cell>
          <cell r="H2096" t="str">
            <v>5</v>
          </cell>
          <cell r="I2096">
            <v>0.3</v>
          </cell>
          <cell r="J2096">
            <v>0.3</v>
          </cell>
          <cell r="K2096">
            <v>0.3</v>
          </cell>
          <cell r="M2096" t="str">
            <v>IC</v>
          </cell>
          <cell r="N2096" t="str">
            <v>DFO</v>
          </cell>
          <cell r="P2096">
            <v>6</v>
          </cell>
          <cell r="Q2096">
            <v>1989</v>
          </cell>
          <cell r="R2096" t="str">
            <v>OP</v>
          </cell>
          <cell r="T2096" t="str">
            <v>N</v>
          </cell>
        </row>
        <row r="2097">
          <cell r="A2097" t="str">
            <v>AK</v>
          </cell>
          <cell r="B2097" t="str">
            <v>Skagway-Yakutat</v>
          </cell>
          <cell r="C2097">
            <v>30150</v>
          </cell>
          <cell r="D2097" t="str">
            <v>Yakutat Power Inc</v>
          </cell>
          <cell r="E2097">
            <v>6637</v>
          </cell>
          <cell r="F2097" t="str">
            <v>Yakutat</v>
          </cell>
          <cell r="G2097">
            <v>22</v>
          </cell>
          <cell r="H2097" t="str">
            <v>2A</v>
          </cell>
          <cell r="I2097">
            <v>0.8</v>
          </cell>
          <cell r="J2097">
            <v>0.8</v>
          </cell>
          <cell r="K2097">
            <v>0.8</v>
          </cell>
          <cell r="M2097" t="str">
            <v>IC</v>
          </cell>
          <cell r="N2097" t="str">
            <v>DFO</v>
          </cell>
          <cell r="P2097">
            <v>2</v>
          </cell>
          <cell r="Q2097">
            <v>1984</v>
          </cell>
          <cell r="R2097" t="str">
            <v>OP</v>
          </cell>
          <cell r="T2097" t="str">
            <v>N</v>
          </cell>
        </row>
        <row r="2098">
          <cell r="A2098" t="str">
            <v>AK</v>
          </cell>
          <cell r="B2098" t="str">
            <v>Valdez-Cordova</v>
          </cell>
          <cell r="C2098">
            <v>40215</v>
          </cell>
          <cell r="D2098" t="str">
            <v>Cordova Electric Coop Inc</v>
          </cell>
          <cell r="E2098">
            <v>789</v>
          </cell>
          <cell r="F2098" t="str">
            <v>Orca</v>
          </cell>
          <cell r="G2098">
            <v>22</v>
          </cell>
          <cell r="H2098" t="str">
            <v>3</v>
          </cell>
          <cell r="I2098">
            <v>2.5</v>
          </cell>
          <cell r="J2098">
            <v>2.5</v>
          </cell>
          <cell r="K2098">
            <v>2.5</v>
          </cell>
          <cell r="M2098" t="str">
            <v>IC</v>
          </cell>
          <cell r="N2098" t="str">
            <v>DFO</v>
          </cell>
          <cell r="P2098">
            <v>10</v>
          </cell>
          <cell r="Q2098">
            <v>1984</v>
          </cell>
          <cell r="R2098" t="str">
            <v>OP</v>
          </cell>
          <cell r="T2098" t="str">
            <v>N</v>
          </cell>
        </row>
        <row r="2099">
          <cell r="A2099" t="str">
            <v>AK</v>
          </cell>
          <cell r="B2099" t="str">
            <v>Valdez-Cordova</v>
          </cell>
          <cell r="C2099">
            <v>40215</v>
          </cell>
          <cell r="D2099" t="str">
            <v>Cordova Electric Coop Inc</v>
          </cell>
          <cell r="E2099">
            <v>789</v>
          </cell>
          <cell r="F2099" t="str">
            <v>Orca</v>
          </cell>
          <cell r="G2099">
            <v>22</v>
          </cell>
          <cell r="H2099" t="str">
            <v>4</v>
          </cell>
          <cell r="I2099">
            <v>2.4</v>
          </cell>
          <cell r="J2099">
            <v>2.4</v>
          </cell>
          <cell r="K2099">
            <v>2.4</v>
          </cell>
          <cell r="M2099" t="str">
            <v>IC</v>
          </cell>
          <cell r="N2099" t="str">
            <v>DFO</v>
          </cell>
          <cell r="P2099">
            <v>10</v>
          </cell>
          <cell r="Q2099">
            <v>1984</v>
          </cell>
          <cell r="R2099" t="str">
            <v>OP</v>
          </cell>
          <cell r="T2099" t="str">
            <v>N</v>
          </cell>
        </row>
        <row r="2100">
          <cell r="A2100" t="str">
            <v>AK</v>
          </cell>
          <cell r="B2100" t="str">
            <v>Valdez-Cordova</v>
          </cell>
          <cell r="C2100">
            <v>40215</v>
          </cell>
          <cell r="D2100" t="str">
            <v>Cordova Electric Coop Inc</v>
          </cell>
          <cell r="E2100">
            <v>789</v>
          </cell>
          <cell r="F2100" t="str">
            <v>Orca</v>
          </cell>
          <cell r="G2100">
            <v>22</v>
          </cell>
          <cell r="H2100" t="str">
            <v>5</v>
          </cell>
          <cell r="I2100">
            <v>1.1000000000000001</v>
          </cell>
          <cell r="J2100">
            <v>1.1000000000000001</v>
          </cell>
          <cell r="K2100">
            <v>1.1000000000000001</v>
          </cell>
          <cell r="M2100" t="str">
            <v>IC</v>
          </cell>
          <cell r="N2100" t="str">
            <v>DFO</v>
          </cell>
          <cell r="P2100">
            <v>3</v>
          </cell>
          <cell r="Q2100">
            <v>2000</v>
          </cell>
          <cell r="R2100" t="str">
            <v>OP</v>
          </cell>
          <cell r="T2100" t="str">
            <v>N</v>
          </cell>
        </row>
        <row r="2101">
          <cell r="A2101" t="str">
            <v>AK</v>
          </cell>
          <cell r="B2101" t="str">
            <v>Valdez-Cordova</v>
          </cell>
          <cell r="C2101">
            <v>40215</v>
          </cell>
          <cell r="D2101" t="str">
            <v>Cordova Electric Coop Inc</v>
          </cell>
          <cell r="E2101">
            <v>789</v>
          </cell>
          <cell r="F2101" t="str">
            <v>Orca</v>
          </cell>
          <cell r="G2101">
            <v>22</v>
          </cell>
          <cell r="H2101" t="str">
            <v>6</v>
          </cell>
          <cell r="I2101">
            <v>1.1000000000000001</v>
          </cell>
          <cell r="J2101">
            <v>1.1000000000000001</v>
          </cell>
          <cell r="K2101">
            <v>1.1000000000000001</v>
          </cell>
          <cell r="M2101" t="str">
            <v>IC</v>
          </cell>
          <cell r="N2101" t="str">
            <v>DFO</v>
          </cell>
          <cell r="P2101">
            <v>3</v>
          </cell>
          <cell r="Q2101">
            <v>2000</v>
          </cell>
          <cell r="R2101" t="str">
            <v>OP</v>
          </cell>
          <cell r="T2101" t="str">
            <v>N</v>
          </cell>
        </row>
        <row r="2102">
          <cell r="A2102" t="str">
            <v>AL</v>
          </cell>
          <cell r="B2102" t="str">
            <v>Houston</v>
          </cell>
          <cell r="C2102">
            <v>4468</v>
          </cell>
          <cell r="D2102" t="str">
            <v>Crestwood Corp</v>
          </cell>
          <cell r="E2102">
            <v>54985</v>
          </cell>
          <cell r="F2102" t="str">
            <v>Crestwood Dothan</v>
          </cell>
          <cell r="G2102">
            <v>22</v>
          </cell>
          <cell r="H2102" t="str">
            <v>GEN1</v>
          </cell>
          <cell r="I2102">
            <v>1</v>
          </cell>
          <cell r="J2102">
            <v>1.2</v>
          </cell>
          <cell r="K2102">
            <v>1.2</v>
          </cell>
          <cell r="M2102" t="str">
            <v>IC</v>
          </cell>
          <cell r="N2102" t="str">
            <v>DFO</v>
          </cell>
          <cell r="P2102">
            <v>1</v>
          </cell>
          <cell r="Q2102">
            <v>1995</v>
          </cell>
          <cell r="R2102" t="str">
            <v>OP</v>
          </cell>
          <cell r="S2102">
            <v>0</v>
          </cell>
          <cell r="T2102" t="str">
            <v>Y</v>
          </cell>
        </row>
        <row r="2103">
          <cell r="A2103" t="str">
            <v>AL</v>
          </cell>
          <cell r="B2103" t="str">
            <v>Houston</v>
          </cell>
          <cell r="C2103">
            <v>4468</v>
          </cell>
          <cell r="D2103" t="str">
            <v>Crestwood Corp</v>
          </cell>
          <cell r="E2103">
            <v>54985</v>
          </cell>
          <cell r="F2103" t="str">
            <v>Crestwood Dothan</v>
          </cell>
          <cell r="G2103">
            <v>22</v>
          </cell>
          <cell r="H2103" t="str">
            <v>GEN2</v>
          </cell>
          <cell r="I2103">
            <v>1</v>
          </cell>
          <cell r="J2103">
            <v>1.2</v>
          </cell>
          <cell r="K2103">
            <v>1.3</v>
          </cell>
          <cell r="M2103" t="str">
            <v>IC</v>
          </cell>
          <cell r="N2103" t="str">
            <v>DFO</v>
          </cell>
          <cell r="P2103">
            <v>1</v>
          </cell>
          <cell r="Q2103">
            <v>1995</v>
          </cell>
          <cell r="R2103" t="str">
            <v>OP</v>
          </cell>
          <cell r="S2103">
            <v>0</v>
          </cell>
          <cell r="T2103" t="str">
            <v>Y</v>
          </cell>
        </row>
        <row r="2104">
          <cell r="A2104" t="str">
            <v>AL</v>
          </cell>
          <cell r="B2104" t="str">
            <v>Houston</v>
          </cell>
          <cell r="C2104">
            <v>4468</v>
          </cell>
          <cell r="D2104" t="str">
            <v>Crestwood Corp</v>
          </cell>
          <cell r="E2104">
            <v>54985</v>
          </cell>
          <cell r="F2104" t="str">
            <v>Crestwood Dothan</v>
          </cell>
          <cell r="G2104">
            <v>22</v>
          </cell>
          <cell r="H2104" t="str">
            <v>GEN3</v>
          </cell>
          <cell r="I2104">
            <v>2</v>
          </cell>
          <cell r="J2104">
            <v>1.5</v>
          </cell>
          <cell r="K2104">
            <v>1.7</v>
          </cell>
          <cell r="M2104" t="str">
            <v>IC</v>
          </cell>
          <cell r="N2104" t="str">
            <v>DFO</v>
          </cell>
          <cell r="P2104">
            <v>12</v>
          </cell>
          <cell r="Q2104">
            <v>2002</v>
          </cell>
          <cell r="R2104" t="str">
            <v>OP</v>
          </cell>
          <cell r="S2104">
            <v>0</v>
          </cell>
          <cell r="T2104" t="str">
            <v>Y</v>
          </cell>
        </row>
        <row r="2105">
          <cell r="A2105" t="str">
            <v>AL</v>
          </cell>
          <cell r="B2105" t="str">
            <v>Houston</v>
          </cell>
          <cell r="C2105">
            <v>4468</v>
          </cell>
          <cell r="D2105" t="str">
            <v>Crestwood Corp</v>
          </cell>
          <cell r="E2105">
            <v>54985</v>
          </cell>
          <cell r="F2105" t="str">
            <v>Crestwood Dothan</v>
          </cell>
          <cell r="G2105">
            <v>22</v>
          </cell>
          <cell r="H2105" t="str">
            <v>GEN5</v>
          </cell>
          <cell r="I2105">
            <v>1</v>
          </cell>
          <cell r="J2105">
            <v>1.2</v>
          </cell>
          <cell r="K2105">
            <v>1.3</v>
          </cell>
          <cell r="M2105" t="str">
            <v>IC</v>
          </cell>
          <cell r="N2105" t="str">
            <v>DFO</v>
          </cell>
          <cell r="P2105">
            <v>1</v>
          </cell>
          <cell r="Q2105">
            <v>1996</v>
          </cell>
          <cell r="R2105" t="str">
            <v>OP</v>
          </cell>
          <cell r="S2105">
            <v>0</v>
          </cell>
          <cell r="T2105" t="str">
            <v>Y</v>
          </cell>
        </row>
        <row r="2106">
          <cell r="A2106" t="str">
            <v>AL</v>
          </cell>
          <cell r="B2106" t="str">
            <v>Houston</v>
          </cell>
          <cell r="C2106">
            <v>4468</v>
          </cell>
          <cell r="D2106" t="str">
            <v>Crestwood Corp</v>
          </cell>
          <cell r="E2106">
            <v>54985</v>
          </cell>
          <cell r="F2106" t="str">
            <v>Crestwood Dothan</v>
          </cell>
          <cell r="G2106">
            <v>22</v>
          </cell>
          <cell r="H2106" t="str">
            <v>GEN7</v>
          </cell>
          <cell r="I2106">
            <v>1</v>
          </cell>
          <cell r="J2106">
            <v>1.2</v>
          </cell>
          <cell r="K2106">
            <v>1.3</v>
          </cell>
          <cell r="M2106" t="str">
            <v>IC</v>
          </cell>
          <cell r="N2106" t="str">
            <v>DFO</v>
          </cell>
          <cell r="P2106">
            <v>10</v>
          </cell>
          <cell r="Q2106">
            <v>1997</v>
          </cell>
          <cell r="R2106" t="str">
            <v>SB</v>
          </cell>
          <cell r="S2106">
            <v>0</v>
          </cell>
          <cell r="T2106" t="str">
            <v>Y</v>
          </cell>
        </row>
        <row r="2107">
          <cell r="A2107" t="str">
            <v>AL</v>
          </cell>
          <cell r="B2107" t="str">
            <v>Houston</v>
          </cell>
          <cell r="C2107">
            <v>4468</v>
          </cell>
          <cell r="D2107" t="str">
            <v>Crestwood Corp</v>
          </cell>
          <cell r="E2107">
            <v>54985</v>
          </cell>
          <cell r="F2107" t="str">
            <v>Crestwood Dothan</v>
          </cell>
          <cell r="G2107">
            <v>22</v>
          </cell>
          <cell r="H2107" t="str">
            <v>GEN8</v>
          </cell>
          <cell r="I2107">
            <v>0.6</v>
          </cell>
          <cell r="J2107">
            <v>0.7</v>
          </cell>
          <cell r="K2107">
            <v>0.8</v>
          </cell>
          <cell r="M2107" t="str">
            <v>IC</v>
          </cell>
          <cell r="N2107" t="str">
            <v>DFO</v>
          </cell>
          <cell r="P2107">
            <v>10</v>
          </cell>
          <cell r="Q2107">
            <v>1997</v>
          </cell>
          <cell r="R2107" t="str">
            <v>SB</v>
          </cell>
          <cell r="S2107">
            <v>0</v>
          </cell>
          <cell r="T2107" t="str">
            <v>Y</v>
          </cell>
        </row>
        <row r="2108">
          <cell r="A2108" t="str">
            <v>AL</v>
          </cell>
          <cell r="B2108" t="str">
            <v>Houston</v>
          </cell>
          <cell r="C2108">
            <v>4468</v>
          </cell>
          <cell r="D2108" t="str">
            <v>Crestwood Corp</v>
          </cell>
          <cell r="E2108">
            <v>54985</v>
          </cell>
          <cell r="F2108" t="str">
            <v>Crestwood Dothan</v>
          </cell>
          <cell r="G2108">
            <v>22</v>
          </cell>
          <cell r="H2108" t="str">
            <v>GEN9</v>
          </cell>
          <cell r="I2108">
            <v>2</v>
          </cell>
          <cell r="J2108">
            <v>2</v>
          </cell>
          <cell r="K2108">
            <v>2.2999999999999998</v>
          </cell>
          <cell r="M2108" t="str">
            <v>IC</v>
          </cell>
          <cell r="N2108" t="str">
            <v>DFO</v>
          </cell>
          <cell r="P2108">
            <v>2</v>
          </cell>
          <cell r="Q2108">
            <v>2002</v>
          </cell>
          <cell r="R2108" t="str">
            <v>OP</v>
          </cell>
          <cell r="S2108">
            <v>0</v>
          </cell>
          <cell r="T2108" t="str">
            <v>Y</v>
          </cell>
        </row>
        <row r="2109">
          <cell r="A2109" t="str">
            <v>AL</v>
          </cell>
          <cell r="B2109" t="str">
            <v>Jackson</v>
          </cell>
          <cell r="C2109">
            <v>18642</v>
          </cell>
          <cell r="D2109" t="str">
            <v>Tennessee Valley Authority</v>
          </cell>
          <cell r="E2109">
            <v>6150</v>
          </cell>
          <cell r="F2109" t="str">
            <v>Bellefonte</v>
          </cell>
          <cell r="G2109">
            <v>22</v>
          </cell>
          <cell r="H2109" t="str">
            <v>DG-1</v>
          </cell>
          <cell r="I2109">
            <v>7</v>
          </cell>
          <cell r="J2109">
            <v>7</v>
          </cell>
          <cell r="K2109">
            <v>7</v>
          </cell>
          <cell r="M2109" t="str">
            <v>IC</v>
          </cell>
          <cell r="N2109" t="str">
            <v>DFO</v>
          </cell>
          <cell r="P2109">
            <v>12</v>
          </cell>
          <cell r="Q2109">
            <v>1998</v>
          </cell>
          <cell r="R2109" t="str">
            <v>OP</v>
          </cell>
          <cell r="S2109">
            <v>0</v>
          </cell>
          <cell r="T2109" t="str">
            <v>N</v>
          </cell>
        </row>
        <row r="2110">
          <cell r="A2110" t="str">
            <v>AL</v>
          </cell>
          <cell r="B2110" t="str">
            <v>Jackson</v>
          </cell>
          <cell r="C2110">
            <v>18642</v>
          </cell>
          <cell r="D2110" t="str">
            <v>Tennessee Valley Authority</v>
          </cell>
          <cell r="E2110">
            <v>6150</v>
          </cell>
          <cell r="F2110" t="str">
            <v>Bellefonte</v>
          </cell>
          <cell r="G2110">
            <v>22</v>
          </cell>
          <cell r="H2110" t="str">
            <v>DG-2</v>
          </cell>
          <cell r="I2110">
            <v>7</v>
          </cell>
          <cell r="J2110">
            <v>7</v>
          </cell>
          <cell r="K2110">
            <v>7</v>
          </cell>
          <cell r="M2110" t="str">
            <v>IC</v>
          </cell>
          <cell r="N2110" t="str">
            <v>DFO</v>
          </cell>
          <cell r="P2110">
            <v>12</v>
          </cell>
          <cell r="Q2110">
            <v>1998</v>
          </cell>
          <cell r="R2110" t="str">
            <v>OP</v>
          </cell>
          <cell r="S2110">
            <v>0</v>
          </cell>
          <cell r="T2110" t="str">
            <v>N</v>
          </cell>
        </row>
        <row r="2111">
          <cell r="A2111" t="str">
            <v>AL</v>
          </cell>
          <cell r="B2111" t="str">
            <v>Marshall</v>
          </cell>
          <cell r="C2111">
            <v>18642</v>
          </cell>
          <cell r="D2111" t="str">
            <v>Tennessee Valley Authority</v>
          </cell>
          <cell r="E2111">
            <v>7924</v>
          </cell>
          <cell r="F2111" t="str">
            <v>Albertville</v>
          </cell>
          <cell r="G2111">
            <v>22</v>
          </cell>
          <cell r="H2111" t="str">
            <v>DG1</v>
          </cell>
          <cell r="I2111">
            <v>1</v>
          </cell>
          <cell r="J2111">
            <v>0.9</v>
          </cell>
          <cell r="K2111">
            <v>0.9</v>
          </cell>
          <cell r="M2111" t="str">
            <v>IC</v>
          </cell>
          <cell r="N2111" t="str">
            <v>DFO</v>
          </cell>
          <cell r="P2111">
            <v>2</v>
          </cell>
          <cell r="Q2111">
            <v>2000</v>
          </cell>
          <cell r="R2111" t="str">
            <v>OP</v>
          </cell>
          <cell r="T2111" t="str">
            <v>N</v>
          </cell>
        </row>
        <row r="2112">
          <cell r="A2112" t="str">
            <v>AL</v>
          </cell>
          <cell r="B2112" t="str">
            <v>Marshall</v>
          </cell>
          <cell r="C2112">
            <v>18642</v>
          </cell>
          <cell r="D2112" t="str">
            <v>Tennessee Valley Authority</v>
          </cell>
          <cell r="E2112">
            <v>7924</v>
          </cell>
          <cell r="F2112" t="str">
            <v>Albertville</v>
          </cell>
          <cell r="G2112">
            <v>22</v>
          </cell>
          <cell r="H2112" t="str">
            <v>DG2</v>
          </cell>
          <cell r="I2112">
            <v>1</v>
          </cell>
          <cell r="J2112">
            <v>0.9</v>
          </cell>
          <cell r="K2112">
            <v>0.9</v>
          </cell>
          <cell r="M2112" t="str">
            <v>IC</v>
          </cell>
          <cell r="N2112" t="str">
            <v>DFO</v>
          </cell>
          <cell r="P2112">
            <v>2</v>
          </cell>
          <cell r="Q2112">
            <v>2000</v>
          </cell>
          <cell r="R2112" t="str">
            <v>OP</v>
          </cell>
          <cell r="T2112" t="str">
            <v>N</v>
          </cell>
        </row>
        <row r="2113">
          <cell r="A2113" t="str">
            <v>AL</v>
          </cell>
          <cell r="B2113" t="str">
            <v>Marshall</v>
          </cell>
          <cell r="C2113">
            <v>18642</v>
          </cell>
          <cell r="D2113" t="str">
            <v>Tennessee Valley Authority</v>
          </cell>
          <cell r="E2113">
            <v>7924</v>
          </cell>
          <cell r="F2113" t="str">
            <v>Albertville</v>
          </cell>
          <cell r="G2113">
            <v>22</v>
          </cell>
          <cell r="H2113" t="str">
            <v>DG3</v>
          </cell>
          <cell r="I2113">
            <v>1</v>
          </cell>
          <cell r="J2113">
            <v>0.9</v>
          </cell>
          <cell r="K2113">
            <v>0.9</v>
          </cell>
          <cell r="M2113" t="str">
            <v>IC</v>
          </cell>
          <cell r="N2113" t="str">
            <v>DFO</v>
          </cell>
          <cell r="P2113">
            <v>2</v>
          </cell>
          <cell r="Q2113">
            <v>2000</v>
          </cell>
          <cell r="R2113" t="str">
            <v>OP</v>
          </cell>
          <cell r="T2113" t="str">
            <v>N</v>
          </cell>
        </row>
        <row r="2114">
          <cell r="A2114" t="str">
            <v>AL</v>
          </cell>
          <cell r="B2114" t="str">
            <v>Marshall</v>
          </cell>
          <cell r="C2114">
            <v>18642</v>
          </cell>
          <cell r="D2114" t="str">
            <v>Tennessee Valley Authority</v>
          </cell>
          <cell r="E2114">
            <v>7924</v>
          </cell>
          <cell r="F2114" t="str">
            <v>Albertville</v>
          </cell>
          <cell r="G2114">
            <v>22</v>
          </cell>
          <cell r="H2114" t="str">
            <v>DG4</v>
          </cell>
          <cell r="I2114">
            <v>1</v>
          </cell>
          <cell r="J2114">
            <v>0.9</v>
          </cell>
          <cell r="K2114">
            <v>0.9</v>
          </cell>
          <cell r="M2114" t="str">
            <v>IC</v>
          </cell>
          <cell r="N2114" t="str">
            <v>DFO</v>
          </cell>
          <cell r="P2114">
            <v>2</v>
          </cell>
          <cell r="Q2114">
            <v>2000</v>
          </cell>
          <cell r="R2114" t="str">
            <v>OP</v>
          </cell>
          <cell r="T2114" t="str">
            <v>N</v>
          </cell>
        </row>
        <row r="2115">
          <cell r="A2115" t="str">
            <v>AR</v>
          </cell>
          <cell r="B2115" t="str">
            <v>Pulaski</v>
          </cell>
          <cell r="C2115">
            <v>814</v>
          </cell>
          <cell r="D2115" t="str">
            <v>Entergy Arkansas Inc</v>
          </cell>
          <cell r="E2115">
            <v>167</v>
          </cell>
          <cell r="F2115" t="str">
            <v>Cecil Lynch</v>
          </cell>
          <cell r="G2115">
            <v>22</v>
          </cell>
          <cell r="H2115" t="str">
            <v>4</v>
          </cell>
          <cell r="I2115">
            <v>5.8</v>
          </cell>
          <cell r="J2115">
            <v>6</v>
          </cell>
          <cell r="K2115">
            <v>6</v>
          </cell>
          <cell r="M2115" t="str">
            <v>IC</v>
          </cell>
          <cell r="N2115" t="str">
            <v>DFO</v>
          </cell>
          <cell r="P2115">
            <v>7</v>
          </cell>
          <cell r="Q2115">
            <v>1967</v>
          </cell>
          <cell r="R2115" t="str">
            <v>OP</v>
          </cell>
          <cell r="S2115">
            <v>0</v>
          </cell>
          <cell r="T2115" t="str">
            <v>N</v>
          </cell>
        </row>
        <row r="2116">
          <cell r="A2116" t="str">
            <v>AR</v>
          </cell>
          <cell r="B2116" t="str">
            <v>Mississippi</v>
          </cell>
          <cell r="C2116">
            <v>14216</v>
          </cell>
          <cell r="D2116" t="str">
            <v>Osceola City of</v>
          </cell>
          <cell r="E2116">
            <v>172</v>
          </cell>
          <cell r="F2116" t="str">
            <v>Osceola</v>
          </cell>
          <cell r="G2116">
            <v>22</v>
          </cell>
          <cell r="H2116" t="str">
            <v>9</v>
          </cell>
          <cell r="I2116">
            <v>1.6</v>
          </cell>
          <cell r="J2116">
            <v>1.6</v>
          </cell>
          <cell r="K2116">
            <v>1.6</v>
          </cell>
          <cell r="M2116" t="str">
            <v>IC</v>
          </cell>
          <cell r="N2116" t="str">
            <v>DFO</v>
          </cell>
          <cell r="O2116" t="str">
            <v>DFO</v>
          </cell>
          <cell r="P2116">
            <v>5</v>
          </cell>
          <cell r="Q2116">
            <v>1992</v>
          </cell>
          <cell r="R2116" t="str">
            <v>OP</v>
          </cell>
          <cell r="T2116" t="str">
            <v>N</v>
          </cell>
        </row>
        <row r="2117">
          <cell r="A2117" t="str">
            <v>AR</v>
          </cell>
          <cell r="B2117" t="str">
            <v>Mississippi</v>
          </cell>
          <cell r="C2117">
            <v>14216</v>
          </cell>
          <cell r="D2117" t="str">
            <v>Osceola City of</v>
          </cell>
          <cell r="E2117">
            <v>172</v>
          </cell>
          <cell r="F2117" t="str">
            <v>Osceola</v>
          </cell>
          <cell r="G2117">
            <v>22</v>
          </cell>
          <cell r="H2117" t="str">
            <v>10</v>
          </cell>
          <cell r="I2117">
            <v>1.6</v>
          </cell>
          <cell r="J2117">
            <v>1.6</v>
          </cell>
          <cell r="K2117">
            <v>1.6</v>
          </cell>
          <cell r="M2117" t="str">
            <v>IC</v>
          </cell>
          <cell r="N2117" t="str">
            <v>DFO</v>
          </cell>
          <cell r="O2117" t="str">
            <v>DFO</v>
          </cell>
          <cell r="P2117">
            <v>5</v>
          </cell>
          <cell r="Q2117">
            <v>1992</v>
          </cell>
          <cell r="R2117" t="str">
            <v>OP</v>
          </cell>
          <cell r="T2117" t="str">
            <v>N</v>
          </cell>
        </row>
        <row r="2118">
          <cell r="A2118" t="str">
            <v>AR</v>
          </cell>
          <cell r="B2118" t="str">
            <v>Mississippi</v>
          </cell>
          <cell r="C2118">
            <v>14216</v>
          </cell>
          <cell r="D2118" t="str">
            <v>Osceola City of</v>
          </cell>
          <cell r="E2118">
            <v>172</v>
          </cell>
          <cell r="F2118" t="str">
            <v>Osceola</v>
          </cell>
          <cell r="G2118">
            <v>22</v>
          </cell>
          <cell r="H2118" t="str">
            <v>11</v>
          </cell>
          <cell r="I2118">
            <v>1.6</v>
          </cell>
          <cell r="J2118">
            <v>1.6</v>
          </cell>
          <cell r="K2118">
            <v>1.6</v>
          </cell>
          <cell r="M2118" t="str">
            <v>IC</v>
          </cell>
          <cell r="N2118" t="str">
            <v>DFO</v>
          </cell>
          <cell r="O2118" t="str">
            <v>DFO</v>
          </cell>
          <cell r="P2118">
            <v>5</v>
          </cell>
          <cell r="Q2118">
            <v>1993</v>
          </cell>
          <cell r="R2118" t="str">
            <v>OP</v>
          </cell>
          <cell r="T2118" t="str">
            <v>N</v>
          </cell>
        </row>
        <row r="2119">
          <cell r="A2119" t="str">
            <v>AR</v>
          </cell>
          <cell r="B2119" t="str">
            <v>Mississippi</v>
          </cell>
          <cell r="C2119">
            <v>14216</v>
          </cell>
          <cell r="D2119" t="str">
            <v>Osceola City of</v>
          </cell>
          <cell r="E2119">
            <v>172</v>
          </cell>
          <cell r="F2119" t="str">
            <v>Osceola</v>
          </cell>
          <cell r="G2119">
            <v>22</v>
          </cell>
          <cell r="H2119" t="str">
            <v>12</v>
          </cell>
          <cell r="I2119">
            <v>1.6</v>
          </cell>
          <cell r="J2119">
            <v>1.6</v>
          </cell>
          <cell r="K2119">
            <v>1.6</v>
          </cell>
          <cell r="M2119" t="str">
            <v>IC</v>
          </cell>
          <cell r="N2119" t="str">
            <v>DFO</v>
          </cell>
          <cell r="O2119" t="str">
            <v>DFO</v>
          </cell>
          <cell r="P2119">
            <v>5</v>
          </cell>
          <cell r="Q2119">
            <v>1999</v>
          </cell>
          <cell r="R2119" t="str">
            <v>OP</v>
          </cell>
          <cell r="T2119" t="str">
            <v>N</v>
          </cell>
        </row>
        <row r="2120">
          <cell r="A2120" t="str">
            <v>AR</v>
          </cell>
          <cell r="B2120" t="str">
            <v>Mississippi</v>
          </cell>
          <cell r="C2120">
            <v>14216</v>
          </cell>
          <cell r="D2120" t="str">
            <v>Osceola City of</v>
          </cell>
          <cell r="E2120">
            <v>172</v>
          </cell>
          <cell r="F2120" t="str">
            <v>Osceola</v>
          </cell>
          <cell r="G2120">
            <v>22</v>
          </cell>
          <cell r="H2120" t="str">
            <v>13</v>
          </cell>
          <cell r="I2120">
            <v>1.6</v>
          </cell>
          <cell r="J2120">
            <v>1.6</v>
          </cell>
          <cell r="K2120">
            <v>1.6</v>
          </cell>
          <cell r="M2120" t="str">
            <v>IC</v>
          </cell>
          <cell r="N2120" t="str">
            <v>DFO</v>
          </cell>
          <cell r="O2120" t="str">
            <v>DFO</v>
          </cell>
          <cell r="P2120">
            <v>5</v>
          </cell>
          <cell r="Q2120">
            <v>1999</v>
          </cell>
          <cell r="R2120" t="str">
            <v>OP</v>
          </cell>
          <cell r="T2120" t="str">
            <v>N</v>
          </cell>
        </row>
        <row r="2121">
          <cell r="A2121" t="str">
            <v>AR</v>
          </cell>
          <cell r="B2121" t="str">
            <v>Mississippi</v>
          </cell>
          <cell r="C2121">
            <v>14216</v>
          </cell>
          <cell r="D2121" t="str">
            <v>Osceola City of</v>
          </cell>
          <cell r="E2121">
            <v>172</v>
          </cell>
          <cell r="F2121" t="str">
            <v>Osceola</v>
          </cell>
          <cell r="G2121">
            <v>22</v>
          </cell>
          <cell r="H2121" t="str">
            <v>14</v>
          </cell>
          <cell r="I2121">
            <v>1.6</v>
          </cell>
          <cell r="J2121">
            <v>1.6</v>
          </cell>
          <cell r="K2121">
            <v>1.6</v>
          </cell>
          <cell r="M2121" t="str">
            <v>IC</v>
          </cell>
          <cell r="N2121" t="str">
            <v>DFO</v>
          </cell>
          <cell r="O2121" t="str">
            <v>DFO</v>
          </cell>
          <cell r="P2121">
            <v>5</v>
          </cell>
          <cell r="Q2121">
            <v>1999</v>
          </cell>
          <cell r="R2121" t="str">
            <v>OP</v>
          </cell>
          <cell r="T2121" t="str">
            <v>N</v>
          </cell>
        </row>
        <row r="2122">
          <cell r="A2122" t="str">
            <v>AR</v>
          </cell>
          <cell r="B2122" t="str">
            <v>Greene</v>
          </cell>
          <cell r="C2122">
            <v>14446</v>
          </cell>
          <cell r="D2122" t="str">
            <v>Paragould Light &amp; Water Comm</v>
          </cell>
          <cell r="E2122">
            <v>7283</v>
          </cell>
          <cell r="F2122" t="str">
            <v>Paragould Turbine</v>
          </cell>
          <cell r="G2122">
            <v>22</v>
          </cell>
          <cell r="H2122" t="str">
            <v>5</v>
          </cell>
          <cell r="I2122">
            <v>0.3</v>
          </cell>
          <cell r="J2122">
            <v>0.2</v>
          </cell>
          <cell r="K2122">
            <v>0.2</v>
          </cell>
          <cell r="M2122" t="str">
            <v>IC</v>
          </cell>
          <cell r="N2122" t="str">
            <v>DFO</v>
          </cell>
          <cell r="P2122">
            <v>2</v>
          </cell>
          <cell r="Q2122">
            <v>1991</v>
          </cell>
          <cell r="R2122" t="str">
            <v>OP</v>
          </cell>
          <cell r="T2122" t="str">
            <v>N</v>
          </cell>
        </row>
        <row r="2123">
          <cell r="A2123" t="str">
            <v>AR</v>
          </cell>
          <cell r="B2123" t="str">
            <v>Clay</v>
          </cell>
          <cell r="C2123">
            <v>15043</v>
          </cell>
          <cell r="D2123" t="str">
            <v>Piggott City of</v>
          </cell>
          <cell r="E2123">
            <v>193</v>
          </cell>
          <cell r="F2123" t="str">
            <v>Municipal Light</v>
          </cell>
          <cell r="G2123">
            <v>22</v>
          </cell>
          <cell r="H2123" t="str">
            <v>1</v>
          </cell>
          <cell r="I2123">
            <v>2</v>
          </cell>
          <cell r="J2123">
            <v>2</v>
          </cell>
          <cell r="K2123">
            <v>2</v>
          </cell>
          <cell r="M2123" t="str">
            <v>IC</v>
          </cell>
          <cell r="N2123" t="str">
            <v>DFO</v>
          </cell>
          <cell r="O2123" t="str">
            <v>NG</v>
          </cell>
          <cell r="P2123">
            <v>10</v>
          </cell>
          <cell r="Q2123">
            <v>1963</v>
          </cell>
          <cell r="R2123" t="str">
            <v>OP</v>
          </cell>
          <cell r="T2123" t="str">
            <v>N</v>
          </cell>
        </row>
        <row r="2124">
          <cell r="A2124" t="str">
            <v>AR</v>
          </cell>
          <cell r="B2124" t="str">
            <v>Clay</v>
          </cell>
          <cell r="C2124">
            <v>15043</v>
          </cell>
          <cell r="D2124" t="str">
            <v>Piggott City of</v>
          </cell>
          <cell r="E2124">
            <v>193</v>
          </cell>
          <cell r="F2124" t="str">
            <v>Municipal Light</v>
          </cell>
          <cell r="G2124">
            <v>22</v>
          </cell>
          <cell r="H2124" t="str">
            <v>2</v>
          </cell>
          <cell r="I2124">
            <v>0.6</v>
          </cell>
          <cell r="J2124">
            <v>0.6</v>
          </cell>
          <cell r="K2124">
            <v>0.6</v>
          </cell>
          <cell r="M2124" t="str">
            <v>IC</v>
          </cell>
          <cell r="N2124" t="str">
            <v>DFO</v>
          </cell>
          <cell r="O2124" t="str">
            <v>NG</v>
          </cell>
          <cell r="P2124">
            <v>4</v>
          </cell>
          <cell r="Q2124">
            <v>1952</v>
          </cell>
          <cell r="R2124" t="str">
            <v>OP</v>
          </cell>
          <cell r="T2124" t="str">
            <v>N</v>
          </cell>
        </row>
        <row r="2125">
          <cell r="A2125" t="str">
            <v>AR</v>
          </cell>
          <cell r="B2125" t="str">
            <v>Clay</v>
          </cell>
          <cell r="C2125">
            <v>15043</v>
          </cell>
          <cell r="D2125" t="str">
            <v>Piggott City of</v>
          </cell>
          <cell r="E2125">
            <v>193</v>
          </cell>
          <cell r="F2125" t="str">
            <v>Municipal Light</v>
          </cell>
          <cell r="G2125">
            <v>22</v>
          </cell>
          <cell r="H2125" t="str">
            <v>4</v>
          </cell>
          <cell r="I2125">
            <v>2.2000000000000002</v>
          </cell>
          <cell r="J2125">
            <v>2.2000000000000002</v>
          </cell>
          <cell r="K2125">
            <v>2.2000000000000002</v>
          </cell>
          <cell r="M2125" t="str">
            <v>IC</v>
          </cell>
          <cell r="N2125" t="str">
            <v>DFO</v>
          </cell>
          <cell r="P2125">
            <v>3</v>
          </cell>
          <cell r="Q2125">
            <v>1976</v>
          </cell>
          <cell r="R2125" t="str">
            <v>OP</v>
          </cell>
          <cell r="T2125" t="str">
            <v>N</v>
          </cell>
        </row>
        <row r="2126">
          <cell r="A2126" t="str">
            <v>AR</v>
          </cell>
          <cell r="B2126" t="str">
            <v>Clay</v>
          </cell>
          <cell r="C2126">
            <v>15043</v>
          </cell>
          <cell r="D2126" t="str">
            <v>Piggott City of</v>
          </cell>
          <cell r="E2126">
            <v>193</v>
          </cell>
          <cell r="F2126" t="str">
            <v>Municipal Light</v>
          </cell>
          <cell r="G2126">
            <v>22</v>
          </cell>
          <cell r="H2126" t="str">
            <v>6</v>
          </cell>
          <cell r="I2126">
            <v>1.3</v>
          </cell>
          <cell r="J2126">
            <v>1.3</v>
          </cell>
          <cell r="K2126">
            <v>1.3</v>
          </cell>
          <cell r="M2126" t="str">
            <v>IC</v>
          </cell>
          <cell r="N2126" t="str">
            <v>DFO</v>
          </cell>
          <cell r="O2126" t="str">
            <v>NG</v>
          </cell>
          <cell r="P2126">
            <v>3</v>
          </cell>
          <cell r="Q2126">
            <v>1959</v>
          </cell>
          <cell r="R2126" t="str">
            <v>OP</v>
          </cell>
          <cell r="T2126" t="str">
            <v>N</v>
          </cell>
        </row>
        <row r="2127">
          <cell r="A2127" t="str">
            <v>AR</v>
          </cell>
          <cell r="B2127" t="str">
            <v>Clay</v>
          </cell>
          <cell r="C2127">
            <v>15043</v>
          </cell>
          <cell r="D2127" t="str">
            <v>Piggott City of</v>
          </cell>
          <cell r="E2127">
            <v>193</v>
          </cell>
          <cell r="F2127" t="str">
            <v>Municipal Light</v>
          </cell>
          <cell r="G2127">
            <v>22</v>
          </cell>
          <cell r="H2127" t="str">
            <v>7</v>
          </cell>
          <cell r="I2127">
            <v>1.1000000000000001</v>
          </cell>
          <cell r="J2127">
            <v>1.1000000000000001</v>
          </cell>
          <cell r="K2127">
            <v>1.1000000000000001</v>
          </cell>
          <cell r="M2127" t="str">
            <v>IC</v>
          </cell>
          <cell r="N2127" t="str">
            <v>DFO</v>
          </cell>
          <cell r="O2127" t="str">
            <v>NG</v>
          </cell>
          <cell r="P2127">
            <v>1</v>
          </cell>
          <cell r="Q2127">
            <v>1955</v>
          </cell>
          <cell r="R2127" t="str">
            <v>OP</v>
          </cell>
          <cell r="T2127" t="str">
            <v>N</v>
          </cell>
        </row>
        <row r="2128">
          <cell r="A2128" t="str">
            <v>AZ</v>
          </cell>
          <cell r="B2128" t="str">
            <v>Yavapai</v>
          </cell>
          <cell r="C2128">
            <v>3468</v>
          </cell>
          <cell r="D2128" t="str">
            <v>Chemical Lime Co</v>
          </cell>
          <cell r="E2128">
            <v>54245</v>
          </cell>
          <cell r="F2128" t="str">
            <v>Nelson Plant Generators</v>
          </cell>
          <cell r="G2128">
            <v>2123</v>
          </cell>
          <cell r="H2128" t="str">
            <v>EXI1</v>
          </cell>
          <cell r="I2128">
            <v>1.1000000000000001</v>
          </cell>
          <cell r="J2128">
            <v>1.1000000000000001</v>
          </cell>
          <cell r="K2128">
            <v>1.1000000000000001</v>
          </cell>
          <cell r="M2128" t="str">
            <v>IC</v>
          </cell>
          <cell r="N2128" t="str">
            <v>DFO</v>
          </cell>
          <cell r="P2128">
            <v>7</v>
          </cell>
          <cell r="Q2128">
            <v>1990</v>
          </cell>
          <cell r="R2128" t="str">
            <v>SB</v>
          </cell>
          <cell r="T2128" t="str">
            <v>Y</v>
          </cell>
        </row>
        <row r="2129">
          <cell r="A2129" t="str">
            <v>AZ</v>
          </cell>
          <cell r="B2129" t="str">
            <v>Yavapai</v>
          </cell>
          <cell r="C2129">
            <v>3468</v>
          </cell>
          <cell r="D2129" t="str">
            <v>Chemical Lime Co</v>
          </cell>
          <cell r="E2129">
            <v>54245</v>
          </cell>
          <cell r="F2129" t="str">
            <v>Nelson Plant Generators</v>
          </cell>
          <cell r="G2129">
            <v>2123</v>
          </cell>
          <cell r="H2129" t="str">
            <v>EXI2</v>
          </cell>
          <cell r="I2129">
            <v>1.1000000000000001</v>
          </cell>
          <cell r="J2129">
            <v>1.1000000000000001</v>
          </cell>
          <cell r="K2129">
            <v>1.1000000000000001</v>
          </cell>
          <cell r="M2129" t="str">
            <v>IC</v>
          </cell>
          <cell r="N2129" t="str">
            <v>DFO</v>
          </cell>
          <cell r="P2129">
            <v>7</v>
          </cell>
          <cell r="Q2129">
            <v>1990</v>
          </cell>
          <cell r="R2129" t="str">
            <v>SB</v>
          </cell>
          <cell r="T2129" t="str">
            <v>Y</v>
          </cell>
        </row>
        <row r="2130">
          <cell r="A2130" t="str">
            <v>AZ</v>
          </cell>
          <cell r="B2130" t="str">
            <v>Pinal</v>
          </cell>
          <cell r="C2130">
            <v>4831</v>
          </cell>
          <cell r="D2130" t="str">
            <v>Decisions Investments Corp</v>
          </cell>
          <cell r="E2130">
            <v>54594</v>
          </cell>
          <cell r="F2130" t="str">
            <v>Biosphere 2 Center</v>
          </cell>
          <cell r="G2130">
            <v>561</v>
          </cell>
          <cell r="H2130" t="str">
            <v>G-1</v>
          </cell>
          <cell r="I2130">
            <v>1.5</v>
          </cell>
          <cell r="J2130">
            <v>1.5</v>
          </cell>
          <cell r="K2130">
            <v>1.5</v>
          </cell>
          <cell r="M2130" t="str">
            <v>IC</v>
          </cell>
          <cell r="N2130" t="str">
            <v>DFO</v>
          </cell>
          <cell r="P2130">
            <v>11</v>
          </cell>
          <cell r="Q2130">
            <v>1990</v>
          </cell>
          <cell r="R2130" t="str">
            <v>SB</v>
          </cell>
          <cell r="S2130">
            <v>0</v>
          </cell>
          <cell r="T2130" t="str">
            <v>Y</v>
          </cell>
        </row>
        <row r="2131">
          <cell r="A2131" t="str">
            <v>CA</v>
          </cell>
          <cell r="B2131" t="str">
            <v>San Diego</v>
          </cell>
          <cell r="C2131">
            <v>3476</v>
          </cell>
          <cell r="D2131" t="str">
            <v>Children's Hospital &amp; Health</v>
          </cell>
          <cell r="E2131">
            <v>10175</v>
          </cell>
          <cell r="F2131" t="str">
            <v>Childrens Hospital</v>
          </cell>
          <cell r="G2131">
            <v>622</v>
          </cell>
          <cell r="H2131" t="str">
            <v>0799</v>
          </cell>
          <cell r="I2131">
            <v>2</v>
          </cell>
          <cell r="J2131">
            <v>2</v>
          </cell>
          <cell r="K2131">
            <v>2</v>
          </cell>
          <cell r="M2131" t="str">
            <v>IC</v>
          </cell>
          <cell r="N2131" t="str">
            <v>DFO</v>
          </cell>
          <cell r="P2131">
            <v>4</v>
          </cell>
          <cell r="Q2131">
            <v>2000</v>
          </cell>
          <cell r="R2131" t="str">
            <v>SB</v>
          </cell>
          <cell r="T2131" t="str">
            <v>Y</v>
          </cell>
        </row>
        <row r="2132">
          <cell r="A2132" t="str">
            <v>CA</v>
          </cell>
          <cell r="B2132" t="str">
            <v>San Bernardino</v>
          </cell>
          <cell r="C2132">
            <v>11161</v>
          </cell>
          <cell r="D2132" t="str">
            <v>Loma Linda University</v>
          </cell>
          <cell r="E2132">
            <v>10206</v>
          </cell>
          <cell r="F2132" t="str">
            <v>Loma Linda University Cogen</v>
          </cell>
          <cell r="G2132">
            <v>622</v>
          </cell>
          <cell r="H2132" t="str">
            <v>GEN4</v>
          </cell>
          <cell r="I2132">
            <v>1.7</v>
          </cell>
          <cell r="J2132">
            <v>1.66</v>
          </cell>
          <cell r="K2132">
            <v>1.68</v>
          </cell>
          <cell r="M2132" t="str">
            <v>IC</v>
          </cell>
          <cell r="N2132" t="str">
            <v>DFO</v>
          </cell>
          <cell r="P2132">
            <v>6</v>
          </cell>
          <cell r="Q2132">
            <v>1986</v>
          </cell>
          <cell r="R2132" t="str">
            <v>SB</v>
          </cell>
          <cell r="T2132" t="str">
            <v>Y</v>
          </cell>
        </row>
        <row r="2133">
          <cell r="A2133" t="str">
            <v>CA</v>
          </cell>
          <cell r="B2133" t="str">
            <v>Placer</v>
          </cell>
          <cell r="C2133">
            <v>17166</v>
          </cell>
          <cell r="D2133" t="str">
            <v>Sierra Pacific Power Co</v>
          </cell>
          <cell r="E2133">
            <v>6518</v>
          </cell>
          <cell r="F2133" t="str">
            <v>Kings Beach</v>
          </cell>
          <cell r="G2133">
            <v>22</v>
          </cell>
          <cell r="H2133" t="str">
            <v>1</v>
          </cell>
          <cell r="I2133">
            <v>2.7</v>
          </cell>
          <cell r="J2133">
            <v>2.7</v>
          </cell>
          <cell r="K2133">
            <v>2.7</v>
          </cell>
          <cell r="M2133" t="str">
            <v>IC</v>
          </cell>
          <cell r="N2133" t="str">
            <v>DFO</v>
          </cell>
          <cell r="P2133">
            <v>1</v>
          </cell>
          <cell r="Q2133">
            <v>1969</v>
          </cell>
          <cell r="R2133" t="str">
            <v>OP</v>
          </cell>
          <cell r="T2133" t="str">
            <v>N</v>
          </cell>
        </row>
        <row r="2134">
          <cell r="A2134" t="str">
            <v>CA</v>
          </cell>
          <cell r="B2134" t="str">
            <v>Placer</v>
          </cell>
          <cell r="C2134">
            <v>17166</v>
          </cell>
          <cell r="D2134" t="str">
            <v>Sierra Pacific Power Co</v>
          </cell>
          <cell r="E2134">
            <v>6518</v>
          </cell>
          <cell r="F2134" t="str">
            <v>Kings Beach</v>
          </cell>
          <cell r="G2134">
            <v>22</v>
          </cell>
          <cell r="H2134" t="str">
            <v>2</v>
          </cell>
          <cell r="I2134">
            <v>2.7</v>
          </cell>
          <cell r="J2134">
            <v>2.7</v>
          </cell>
          <cell r="K2134">
            <v>2.7</v>
          </cell>
          <cell r="M2134" t="str">
            <v>IC</v>
          </cell>
          <cell r="N2134" t="str">
            <v>DFO</v>
          </cell>
          <cell r="P2134">
            <v>1</v>
          </cell>
          <cell r="Q2134">
            <v>1969</v>
          </cell>
          <cell r="R2134" t="str">
            <v>OP</v>
          </cell>
          <cell r="T2134" t="str">
            <v>N</v>
          </cell>
        </row>
        <row r="2135">
          <cell r="A2135" t="str">
            <v>CA</v>
          </cell>
          <cell r="B2135" t="str">
            <v>Placer</v>
          </cell>
          <cell r="C2135">
            <v>17166</v>
          </cell>
          <cell r="D2135" t="str">
            <v>Sierra Pacific Power Co</v>
          </cell>
          <cell r="E2135">
            <v>6518</v>
          </cell>
          <cell r="F2135" t="str">
            <v>Kings Beach</v>
          </cell>
          <cell r="G2135">
            <v>22</v>
          </cell>
          <cell r="H2135" t="str">
            <v>3</v>
          </cell>
          <cell r="I2135">
            <v>2.7</v>
          </cell>
          <cell r="J2135">
            <v>2.7</v>
          </cell>
          <cell r="K2135">
            <v>2.7</v>
          </cell>
          <cell r="M2135" t="str">
            <v>IC</v>
          </cell>
          <cell r="N2135" t="str">
            <v>DFO</v>
          </cell>
          <cell r="P2135">
            <v>1</v>
          </cell>
          <cell r="Q2135">
            <v>1969</v>
          </cell>
          <cell r="R2135" t="str">
            <v>OP</v>
          </cell>
          <cell r="T2135" t="str">
            <v>N</v>
          </cell>
        </row>
        <row r="2136">
          <cell r="A2136" t="str">
            <v>CA</v>
          </cell>
          <cell r="B2136" t="str">
            <v>Placer</v>
          </cell>
          <cell r="C2136">
            <v>17166</v>
          </cell>
          <cell r="D2136" t="str">
            <v>Sierra Pacific Power Co</v>
          </cell>
          <cell r="E2136">
            <v>6518</v>
          </cell>
          <cell r="F2136" t="str">
            <v>Kings Beach</v>
          </cell>
          <cell r="G2136">
            <v>22</v>
          </cell>
          <cell r="H2136" t="str">
            <v>4</v>
          </cell>
          <cell r="I2136">
            <v>2.7</v>
          </cell>
          <cell r="J2136">
            <v>2.7</v>
          </cell>
          <cell r="K2136">
            <v>2.7</v>
          </cell>
          <cell r="M2136" t="str">
            <v>IC</v>
          </cell>
          <cell r="N2136" t="str">
            <v>DFO</v>
          </cell>
          <cell r="P2136">
            <v>1</v>
          </cell>
          <cell r="Q2136">
            <v>1969</v>
          </cell>
          <cell r="R2136" t="str">
            <v>OP</v>
          </cell>
          <cell r="T2136" t="str">
            <v>N</v>
          </cell>
        </row>
        <row r="2137">
          <cell r="A2137" t="str">
            <v>CA</v>
          </cell>
          <cell r="B2137" t="str">
            <v>Placer</v>
          </cell>
          <cell r="C2137">
            <v>17166</v>
          </cell>
          <cell r="D2137" t="str">
            <v>Sierra Pacific Power Co</v>
          </cell>
          <cell r="E2137">
            <v>6518</v>
          </cell>
          <cell r="F2137" t="str">
            <v>Kings Beach</v>
          </cell>
          <cell r="G2137">
            <v>22</v>
          </cell>
          <cell r="H2137" t="str">
            <v>5</v>
          </cell>
          <cell r="I2137">
            <v>2.7</v>
          </cell>
          <cell r="J2137">
            <v>2.7</v>
          </cell>
          <cell r="K2137">
            <v>2.7</v>
          </cell>
          <cell r="M2137" t="str">
            <v>IC</v>
          </cell>
          <cell r="N2137" t="str">
            <v>DFO</v>
          </cell>
          <cell r="P2137">
            <v>1</v>
          </cell>
          <cell r="Q2137">
            <v>1969</v>
          </cell>
          <cell r="R2137" t="str">
            <v>OP</v>
          </cell>
          <cell r="T2137" t="str">
            <v>N</v>
          </cell>
        </row>
        <row r="2138">
          <cell r="A2138" t="str">
            <v>CA</v>
          </cell>
          <cell r="B2138" t="str">
            <v>Placer</v>
          </cell>
          <cell r="C2138">
            <v>17166</v>
          </cell>
          <cell r="D2138" t="str">
            <v>Sierra Pacific Power Co</v>
          </cell>
          <cell r="E2138">
            <v>6518</v>
          </cell>
          <cell r="F2138" t="str">
            <v>Kings Beach</v>
          </cell>
          <cell r="G2138">
            <v>22</v>
          </cell>
          <cell r="H2138" t="str">
            <v>6</v>
          </cell>
          <cell r="I2138">
            <v>2.7</v>
          </cell>
          <cell r="J2138">
            <v>2.7</v>
          </cell>
          <cell r="K2138">
            <v>2.7</v>
          </cell>
          <cell r="M2138" t="str">
            <v>IC</v>
          </cell>
          <cell r="N2138" t="str">
            <v>DFO</v>
          </cell>
          <cell r="P2138">
            <v>1</v>
          </cell>
          <cell r="Q2138">
            <v>1969</v>
          </cell>
          <cell r="R2138" t="str">
            <v>OP</v>
          </cell>
          <cell r="T2138" t="str">
            <v>N</v>
          </cell>
        </row>
        <row r="2139">
          <cell r="A2139" t="str">
            <v>CA</v>
          </cell>
          <cell r="B2139" t="str">
            <v>Plumas</v>
          </cell>
          <cell r="C2139">
            <v>17166</v>
          </cell>
          <cell r="D2139" t="str">
            <v>Sierra Pacific Power Co</v>
          </cell>
          <cell r="E2139">
            <v>6524</v>
          </cell>
          <cell r="F2139" t="str">
            <v>Portola</v>
          </cell>
          <cell r="G2139">
            <v>22</v>
          </cell>
          <cell r="H2139" t="str">
            <v>1</v>
          </cell>
          <cell r="I2139">
            <v>2</v>
          </cell>
          <cell r="J2139">
            <v>2</v>
          </cell>
          <cell r="K2139">
            <v>2</v>
          </cell>
          <cell r="M2139" t="str">
            <v>IC</v>
          </cell>
          <cell r="N2139" t="str">
            <v>DFO</v>
          </cell>
          <cell r="P2139">
            <v>1</v>
          </cell>
          <cell r="Q2139">
            <v>1965</v>
          </cell>
          <cell r="R2139" t="str">
            <v>OP</v>
          </cell>
          <cell r="T2139" t="str">
            <v>N</v>
          </cell>
        </row>
        <row r="2140">
          <cell r="A2140" t="str">
            <v>CA</v>
          </cell>
          <cell r="B2140" t="str">
            <v>Plumas</v>
          </cell>
          <cell r="C2140">
            <v>17166</v>
          </cell>
          <cell r="D2140" t="str">
            <v>Sierra Pacific Power Co</v>
          </cell>
          <cell r="E2140">
            <v>6524</v>
          </cell>
          <cell r="F2140" t="str">
            <v>Portola</v>
          </cell>
          <cell r="G2140">
            <v>22</v>
          </cell>
          <cell r="H2140" t="str">
            <v>2</v>
          </cell>
          <cell r="I2140">
            <v>2</v>
          </cell>
          <cell r="J2140">
            <v>2</v>
          </cell>
          <cell r="K2140">
            <v>2</v>
          </cell>
          <cell r="M2140" t="str">
            <v>IC</v>
          </cell>
          <cell r="N2140" t="str">
            <v>DFO</v>
          </cell>
          <cell r="P2140">
            <v>1</v>
          </cell>
          <cell r="Q2140">
            <v>1965</v>
          </cell>
          <cell r="R2140" t="str">
            <v>OP</v>
          </cell>
          <cell r="T2140" t="str">
            <v>N</v>
          </cell>
        </row>
        <row r="2141">
          <cell r="A2141" t="str">
            <v>CA</v>
          </cell>
          <cell r="B2141" t="str">
            <v>Plumas</v>
          </cell>
          <cell r="C2141">
            <v>17166</v>
          </cell>
          <cell r="D2141" t="str">
            <v>Sierra Pacific Power Co</v>
          </cell>
          <cell r="E2141">
            <v>6524</v>
          </cell>
          <cell r="F2141" t="str">
            <v>Portola</v>
          </cell>
          <cell r="G2141">
            <v>22</v>
          </cell>
          <cell r="H2141" t="str">
            <v>3</v>
          </cell>
          <cell r="I2141">
            <v>2</v>
          </cell>
          <cell r="J2141">
            <v>2</v>
          </cell>
          <cell r="K2141">
            <v>2</v>
          </cell>
          <cell r="M2141" t="str">
            <v>IC</v>
          </cell>
          <cell r="N2141" t="str">
            <v>DFO</v>
          </cell>
          <cell r="P2141">
            <v>1</v>
          </cell>
          <cell r="Q2141">
            <v>1965</v>
          </cell>
          <cell r="R2141" t="str">
            <v>OP</v>
          </cell>
          <cell r="T2141" t="str">
            <v>N</v>
          </cell>
        </row>
        <row r="2142">
          <cell r="A2142" t="str">
            <v>CA</v>
          </cell>
          <cell r="B2142" t="str">
            <v>Los Angeles</v>
          </cell>
          <cell r="C2142">
            <v>17609</v>
          </cell>
          <cell r="D2142" t="str">
            <v>Southern California Edison Co</v>
          </cell>
          <cell r="E2142">
            <v>6704</v>
          </cell>
          <cell r="F2142" t="str">
            <v>Pebbly Beach</v>
          </cell>
          <cell r="G2142">
            <v>22</v>
          </cell>
          <cell r="H2142" t="str">
            <v>7</v>
          </cell>
          <cell r="I2142">
            <v>1</v>
          </cell>
          <cell r="J2142">
            <v>1</v>
          </cell>
          <cell r="K2142">
            <v>1</v>
          </cell>
          <cell r="M2142" t="str">
            <v>IC</v>
          </cell>
          <cell r="N2142" t="str">
            <v>DFO</v>
          </cell>
          <cell r="P2142">
            <v>7</v>
          </cell>
          <cell r="Q2142">
            <v>1958</v>
          </cell>
          <cell r="R2142" t="str">
            <v>OP</v>
          </cell>
          <cell r="T2142" t="str">
            <v>N</v>
          </cell>
        </row>
        <row r="2143">
          <cell r="A2143" t="str">
            <v>CA</v>
          </cell>
          <cell r="B2143" t="str">
            <v>Los Angeles</v>
          </cell>
          <cell r="C2143">
            <v>17609</v>
          </cell>
          <cell r="D2143" t="str">
            <v>Southern California Edison Co</v>
          </cell>
          <cell r="E2143">
            <v>6704</v>
          </cell>
          <cell r="F2143" t="str">
            <v>Pebbly Beach</v>
          </cell>
          <cell r="G2143">
            <v>22</v>
          </cell>
          <cell r="H2143" t="str">
            <v>8</v>
          </cell>
          <cell r="I2143">
            <v>1.5</v>
          </cell>
          <cell r="J2143">
            <v>1.4</v>
          </cell>
          <cell r="K2143">
            <v>1.5</v>
          </cell>
          <cell r="M2143" t="str">
            <v>IC</v>
          </cell>
          <cell r="N2143" t="str">
            <v>DFO</v>
          </cell>
          <cell r="P2143">
            <v>6</v>
          </cell>
          <cell r="Q2143">
            <v>1963</v>
          </cell>
          <cell r="R2143" t="str">
            <v>OP</v>
          </cell>
          <cell r="T2143" t="str">
            <v>N</v>
          </cell>
        </row>
        <row r="2144">
          <cell r="A2144" t="str">
            <v>CA</v>
          </cell>
          <cell r="B2144" t="str">
            <v>Los Angeles</v>
          </cell>
          <cell r="C2144">
            <v>17609</v>
          </cell>
          <cell r="D2144" t="str">
            <v>Southern California Edison Co</v>
          </cell>
          <cell r="E2144">
            <v>6704</v>
          </cell>
          <cell r="F2144" t="str">
            <v>Pebbly Beach</v>
          </cell>
          <cell r="G2144">
            <v>22</v>
          </cell>
          <cell r="H2144" t="str">
            <v>10</v>
          </cell>
          <cell r="I2144">
            <v>1.1000000000000001</v>
          </cell>
          <cell r="J2144">
            <v>1.1000000000000001</v>
          </cell>
          <cell r="K2144">
            <v>1.1000000000000001</v>
          </cell>
          <cell r="M2144" t="str">
            <v>IC</v>
          </cell>
          <cell r="N2144" t="str">
            <v>DFO</v>
          </cell>
          <cell r="P2144">
            <v>7</v>
          </cell>
          <cell r="Q2144">
            <v>1966</v>
          </cell>
          <cell r="R2144" t="str">
            <v>OP</v>
          </cell>
          <cell r="T2144" t="str">
            <v>N</v>
          </cell>
        </row>
        <row r="2145">
          <cell r="A2145" t="str">
            <v>CA</v>
          </cell>
          <cell r="B2145" t="str">
            <v>Los Angeles</v>
          </cell>
          <cell r="C2145">
            <v>17609</v>
          </cell>
          <cell r="D2145" t="str">
            <v>Southern California Edison Co</v>
          </cell>
          <cell r="E2145">
            <v>6704</v>
          </cell>
          <cell r="F2145" t="str">
            <v>Pebbly Beach</v>
          </cell>
          <cell r="G2145">
            <v>22</v>
          </cell>
          <cell r="H2145" t="str">
            <v>12</v>
          </cell>
          <cell r="I2145">
            <v>1.5</v>
          </cell>
          <cell r="J2145">
            <v>1.3</v>
          </cell>
          <cell r="K2145">
            <v>1.4</v>
          </cell>
          <cell r="M2145" t="str">
            <v>IC</v>
          </cell>
          <cell r="N2145" t="str">
            <v>DFO</v>
          </cell>
          <cell r="P2145">
            <v>6</v>
          </cell>
          <cell r="Q2145">
            <v>1976</v>
          </cell>
          <cell r="R2145" t="str">
            <v>OP</v>
          </cell>
          <cell r="T2145" t="str">
            <v>N</v>
          </cell>
        </row>
        <row r="2146">
          <cell r="A2146" t="str">
            <v>CA</v>
          </cell>
          <cell r="B2146" t="str">
            <v>Los Angeles</v>
          </cell>
          <cell r="C2146">
            <v>17609</v>
          </cell>
          <cell r="D2146" t="str">
            <v>Southern California Edison Co</v>
          </cell>
          <cell r="E2146">
            <v>6704</v>
          </cell>
          <cell r="F2146" t="str">
            <v>Pebbly Beach</v>
          </cell>
          <cell r="G2146">
            <v>22</v>
          </cell>
          <cell r="H2146" t="str">
            <v>14</v>
          </cell>
          <cell r="I2146">
            <v>1.4</v>
          </cell>
          <cell r="J2146">
            <v>1.3</v>
          </cell>
          <cell r="K2146">
            <v>1.4</v>
          </cell>
          <cell r="M2146" t="str">
            <v>IC</v>
          </cell>
          <cell r="N2146" t="str">
            <v>DFO</v>
          </cell>
          <cell r="P2146">
            <v>10</v>
          </cell>
          <cell r="Q2146">
            <v>1986</v>
          </cell>
          <cell r="R2146" t="str">
            <v>OP</v>
          </cell>
          <cell r="T2146" t="str">
            <v>N</v>
          </cell>
        </row>
        <row r="2147">
          <cell r="A2147" t="str">
            <v>CA</v>
          </cell>
          <cell r="B2147" t="str">
            <v>Los Angeles</v>
          </cell>
          <cell r="C2147">
            <v>17609</v>
          </cell>
          <cell r="D2147" t="str">
            <v>Southern California Edison Co</v>
          </cell>
          <cell r="E2147">
            <v>6704</v>
          </cell>
          <cell r="F2147" t="str">
            <v>Pebbly Beach</v>
          </cell>
          <cell r="G2147">
            <v>22</v>
          </cell>
          <cell r="H2147" t="str">
            <v>15</v>
          </cell>
          <cell r="I2147">
            <v>2.8</v>
          </cell>
          <cell r="J2147">
            <v>2.8</v>
          </cell>
          <cell r="K2147">
            <v>2.8</v>
          </cell>
          <cell r="M2147" t="str">
            <v>IC</v>
          </cell>
          <cell r="N2147" t="str">
            <v>DFO</v>
          </cell>
          <cell r="P2147">
            <v>12</v>
          </cell>
          <cell r="Q2147">
            <v>1995</v>
          </cell>
          <cell r="R2147" t="str">
            <v>OP</v>
          </cell>
          <cell r="T2147" t="str">
            <v>N</v>
          </cell>
        </row>
        <row r="2148">
          <cell r="A2148" t="str">
            <v>CA</v>
          </cell>
          <cell r="B2148" t="str">
            <v>Los Angeles</v>
          </cell>
          <cell r="C2148">
            <v>19798</v>
          </cell>
          <cell r="D2148" t="str">
            <v>Vernon City of</v>
          </cell>
          <cell r="E2148">
            <v>7436</v>
          </cell>
          <cell r="F2148" t="str">
            <v>Vernon</v>
          </cell>
          <cell r="G2148">
            <v>22</v>
          </cell>
          <cell r="H2148" t="str">
            <v>JH1</v>
          </cell>
          <cell r="I2148">
            <v>6</v>
          </cell>
          <cell r="J2148">
            <v>3.6</v>
          </cell>
          <cell r="K2148">
            <v>4</v>
          </cell>
          <cell r="M2148" t="str">
            <v>IC</v>
          </cell>
          <cell r="N2148" t="str">
            <v>DFO</v>
          </cell>
          <cell r="P2148">
            <v>88</v>
          </cell>
          <cell r="Q2148">
            <v>1933</v>
          </cell>
          <cell r="R2148" t="str">
            <v>OS</v>
          </cell>
          <cell r="T2148" t="str">
            <v>N</v>
          </cell>
        </row>
        <row r="2149">
          <cell r="A2149" t="str">
            <v>CA</v>
          </cell>
          <cell r="B2149" t="str">
            <v>Los Angeles</v>
          </cell>
          <cell r="C2149">
            <v>19798</v>
          </cell>
          <cell r="D2149" t="str">
            <v>Vernon City of</v>
          </cell>
          <cell r="E2149">
            <v>7436</v>
          </cell>
          <cell r="F2149" t="str">
            <v>Vernon</v>
          </cell>
          <cell r="G2149">
            <v>22</v>
          </cell>
          <cell r="H2149" t="str">
            <v>JH2</v>
          </cell>
          <cell r="I2149">
            <v>6</v>
          </cell>
          <cell r="J2149">
            <v>3.6</v>
          </cell>
          <cell r="K2149">
            <v>4</v>
          </cell>
          <cell r="M2149" t="str">
            <v>IC</v>
          </cell>
          <cell r="N2149" t="str">
            <v>DFO</v>
          </cell>
          <cell r="P2149">
            <v>88</v>
          </cell>
          <cell r="Q2149">
            <v>1933</v>
          </cell>
          <cell r="R2149" t="str">
            <v>OS</v>
          </cell>
          <cell r="T2149" t="str">
            <v>N</v>
          </cell>
        </row>
        <row r="2150">
          <cell r="A2150" t="str">
            <v>CA</v>
          </cell>
          <cell r="B2150" t="str">
            <v>Los Angeles</v>
          </cell>
          <cell r="C2150">
            <v>19798</v>
          </cell>
          <cell r="D2150" t="str">
            <v>Vernon City of</v>
          </cell>
          <cell r="E2150">
            <v>7436</v>
          </cell>
          <cell r="F2150" t="str">
            <v>Vernon</v>
          </cell>
          <cell r="G2150">
            <v>22</v>
          </cell>
          <cell r="H2150" t="str">
            <v>JH3</v>
          </cell>
          <cell r="I2150">
            <v>6</v>
          </cell>
          <cell r="J2150">
            <v>3.6</v>
          </cell>
          <cell r="K2150">
            <v>4.5999999999999996</v>
          </cell>
          <cell r="M2150" t="str">
            <v>IC</v>
          </cell>
          <cell r="N2150" t="str">
            <v>DFO</v>
          </cell>
          <cell r="P2150">
            <v>88</v>
          </cell>
          <cell r="Q2150">
            <v>1933</v>
          </cell>
          <cell r="R2150" t="str">
            <v>OS</v>
          </cell>
          <cell r="T2150" t="str">
            <v>N</v>
          </cell>
        </row>
        <row r="2151">
          <cell r="A2151" t="str">
            <v>CA</v>
          </cell>
          <cell r="B2151" t="str">
            <v>Los Angeles</v>
          </cell>
          <cell r="C2151">
            <v>19798</v>
          </cell>
          <cell r="D2151" t="str">
            <v>Vernon City of</v>
          </cell>
          <cell r="E2151">
            <v>7436</v>
          </cell>
          <cell r="F2151" t="str">
            <v>Vernon</v>
          </cell>
          <cell r="G2151">
            <v>22</v>
          </cell>
          <cell r="H2151" t="str">
            <v>JH4</v>
          </cell>
          <cell r="I2151">
            <v>6</v>
          </cell>
          <cell r="J2151">
            <v>3.6</v>
          </cell>
          <cell r="K2151">
            <v>4</v>
          </cell>
          <cell r="M2151" t="str">
            <v>IC</v>
          </cell>
          <cell r="N2151" t="str">
            <v>DFO</v>
          </cell>
          <cell r="P2151">
            <v>88</v>
          </cell>
          <cell r="Q2151">
            <v>1933</v>
          </cell>
          <cell r="R2151" t="str">
            <v>OS</v>
          </cell>
          <cell r="T2151" t="str">
            <v>N</v>
          </cell>
        </row>
        <row r="2152">
          <cell r="A2152" t="str">
            <v>CA</v>
          </cell>
          <cell r="B2152" t="str">
            <v>Los Angeles</v>
          </cell>
          <cell r="C2152">
            <v>19798</v>
          </cell>
          <cell r="D2152" t="str">
            <v>Vernon City of</v>
          </cell>
          <cell r="E2152">
            <v>7436</v>
          </cell>
          <cell r="F2152" t="str">
            <v>Vernon</v>
          </cell>
          <cell r="G2152">
            <v>22</v>
          </cell>
          <cell r="H2152" t="str">
            <v>JH5</v>
          </cell>
          <cell r="I2152">
            <v>6</v>
          </cell>
          <cell r="J2152">
            <v>3.6</v>
          </cell>
          <cell r="K2152">
            <v>4</v>
          </cell>
          <cell r="M2152" t="str">
            <v>IC</v>
          </cell>
          <cell r="N2152" t="str">
            <v>DFO</v>
          </cell>
          <cell r="P2152">
            <v>88</v>
          </cell>
          <cell r="Q2152">
            <v>1933</v>
          </cell>
          <cell r="R2152" t="str">
            <v>OS</v>
          </cell>
          <cell r="T2152" t="str">
            <v>N</v>
          </cell>
        </row>
        <row r="2153">
          <cell r="A2153" t="str">
            <v>CA</v>
          </cell>
          <cell r="B2153" t="str">
            <v>San Joaquin</v>
          </cell>
          <cell r="C2153">
            <v>49779</v>
          </cell>
          <cell r="D2153" t="str">
            <v>OMI/Thames Water</v>
          </cell>
          <cell r="E2153">
            <v>56134</v>
          </cell>
          <cell r="F2153" t="str">
            <v>Stockton Regional Water Control Facility</v>
          </cell>
          <cell r="G2153">
            <v>22132</v>
          </cell>
          <cell r="H2153" t="str">
            <v>0501</v>
          </cell>
          <cell r="I2153">
            <v>1.8</v>
          </cell>
          <cell r="J2153">
            <v>1.8</v>
          </cell>
          <cell r="K2153">
            <v>1.8</v>
          </cell>
          <cell r="M2153" t="str">
            <v>IC</v>
          </cell>
          <cell r="N2153" t="str">
            <v>DFO</v>
          </cell>
          <cell r="P2153">
            <v>11</v>
          </cell>
          <cell r="Q2153">
            <v>2000</v>
          </cell>
          <cell r="R2153" t="str">
            <v>SB</v>
          </cell>
          <cell r="T2153" t="str">
            <v>Y</v>
          </cell>
        </row>
        <row r="2154">
          <cell r="A2154" t="str">
            <v>CO</v>
          </cell>
          <cell r="B2154" t="str">
            <v>Pueblo</v>
          </cell>
          <cell r="C2154">
            <v>770</v>
          </cell>
          <cell r="D2154" t="str">
            <v>Aquila, Inc.</v>
          </cell>
          <cell r="E2154">
            <v>460</v>
          </cell>
          <cell r="F2154" t="str">
            <v>Pueblo</v>
          </cell>
          <cell r="G2154">
            <v>22</v>
          </cell>
          <cell r="H2154" t="str">
            <v>IC1</v>
          </cell>
          <cell r="I2154">
            <v>2</v>
          </cell>
          <cell r="J2154">
            <v>2</v>
          </cell>
          <cell r="K2154">
            <v>2</v>
          </cell>
          <cell r="M2154" t="str">
            <v>IC</v>
          </cell>
          <cell r="N2154" t="str">
            <v>DFO</v>
          </cell>
          <cell r="P2154">
            <v>2</v>
          </cell>
          <cell r="Q2154">
            <v>1964</v>
          </cell>
          <cell r="R2154" t="str">
            <v>OP</v>
          </cell>
          <cell r="T2154" t="str">
            <v>N</v>
          </cell>
        </row>
        <row r="2155">
          <cell r="A2155" t="str">
            <v>CO</v>
          </cell>
          <cell r="B2155" t="str">
            <v>Pueblo</v>
          </cell>
          <cell r="C2155">
            <v>770</v>
          </cell>
          <cell r="D2155" t="str">
            <v>Aquila, Inc.</v>
          </cell>
          <cell r="E2155">
            <v>460</v>
          </cell>
          <cell r="F2155" t="str">
            <v>Pueblo</v>
          </cell>
          <cell r="G2155">
            <v>22</v>
          </cell>
          <cell r="H2155" t="str">
            <v>IC2</v>
          </cell>
          <cell r="I2155">
            <v>2</v>
          </cell>
          <cell r="J2155">
            <v>2</v>
          </cell>
          <cell r="K2155">
            <v>2</v>
          </cell>
          <cell r="M2155" t="str">
            <v>IC</v>
          </cell>
          <cell r="N2155" t="str">
            <v>DFO</v>
          </cell>
          <cell r="P2155">
            <v>2</v>
          </cell>
          <cell r="Q2155">
            <v>1964</v>
          </cell>
          <cell r="R2155" t="str">
            <v>OP</v>
          </cell>
          <cell r="T2155" t="str">
            <v>N</v>
          </cell>
        </row>
        <row r="2156">
          <cell r="A2156" t="str">
            <v>CO</v>
          </cell>
          <cell r="B2156" t="str">
            <v>Pueblo</v>
          </cell>
          <cell r="C2156">
            <v>770</v>
          </cell>
          <cell r="D2156" t="str">
            <v>Aquila, Inc.</v>
          </cell>
          <cell r="E2156">
            <v>460</v>
          </cell>
          <cell r="F2156" t="str">
            <v>Pueblo</v>
          </cell>
          <cell r="G2156">
            <v>22</v>
          </cell>
          <cell r="H2156" t="str">
            <v>IC3</v>
          </cell>
          <cell r="I2156">
            <v>2</v>
          </cell>
          <cell r="J2156">
            <v>2</v>
          </cell>
          <cell r="K2156">
            <v>2</v>
          </cell>
          <cell r="M2156" t="str">
            <v>IC</v>
          </cell>
          <cell r="N2156" t="str">
            <v>DFO</v>
          </cell>
          <cell r="P2156">
            <v>2</v>
          </cell>
          <cell r="Q2156">
            <v>1964</v>
          </cell>
          <cell r="R2156" t="str">
            <v>OP</v>
          </cell>
          <cell r="T2156" t="str">
            <v>N</v>
          </cell>
        </row>
        <row r="2157">
          <cell r="A2157" t="str">
            <v>CO</v>
          </cell>
          <cell r="B2157" t="str">
            <v>Pueblo</v>
          </cell>
          <cell r="C2157">
            <v>770</v>
          </cell>
          <cell r="D2157" t="str">
            <v>Aquila, Inc.</v>
          </cell>
          <cell r="E2157">
            <v>460</v>
          </cell>
          <cell r="F2157" t="str">
            <v>Pueblo</v>
          </cell>
          <cell r="G2157">
            <v>22</v>
          </cell>
          <cell r="H2157" t="str">
            <v>IC4</v>
          </cell>
          <cell r="I2157">
            <v>2</v>
          </cell>
          <cell r="J2157">
            <v>2</v>
          </cell>
          <cell r="K2157">
            <v>2</v>
          </cell>
          <cell r="M2157" t="str">
            <v>IC</v>
          </cell>
          <cell r="N2157" t="str">
            <v>DFO</v>
          </cell>
          <cell r="P2157">
            <v>2</v>
          </cell>
          <cell r="Q2157">
            <v>1964</v>
          </cell>
          <cell r="R2157" t="str">
            <v>OP</v>
          </cell>
          <cell r="T2157" t="str">
            <v>N</v>
          </cell>
        </row>
        <row r="2158">
          <cell r="A2158" t="str">
            <v>CO</v>
          </cell>
          <cell r="B2158" t="str">
            <v>Pueblo</v>
          </cell>
          <cell r="C2158">
            <v>770</v>
          </cell>
          <cell r="D2158" t="str">
            <v>Aquila, Inc.</v>
          </cell>
          <cell r="E2158">
            <v>460</v>
          </cell>
          <cell r="F2158" t="str">
            <v>Pueblo</v>
          </cell>
          <cell r="G2158">
            <v>22</v>
          </cell>
          <cell r="H2158" t="str">
            <v>IC5</v>
          </cell>
          <cell r="I2158">
            <v>2</v>
          </cell>
          <cell r="J2158">
            <v>2</v>
          </cell>
          <cell r="K2158">
            <v>2</v>
          </cell>
          <cell r="M2158" t="str">
            <v>IC</v>
          </cell>
          <cell r="N2158" t="str">
            <v>DFO</v>
          </cell>
          <cell r="P2158">
            <v>2</v>
          </cell>
          <cell r="Q2158">
            <v>1964</v>
          </cell>
          <cell r="R2158" t="str">
            <v>OP</v>
          </cell>
          <cell r="T2158" t="str">
            <v>N</v>
          </cell>
        </row>
        <row r="2159">
          <cell r="A2159" t="str">
            <v>CO</v>
          </cell>
          <cell r="B2159" t="str">
            <v>Otero</v>
          </cell>
          <cell r="C2159">
            <v>770</v>
          </cell>
          <cell r="D2159" t="str">
            <v>Aquila, Inc.</v>
          </cell>
          <cell r="E2159">
            <v>6516</v>
          </cell>
          <cell r="F2159" t="str">
            <v>Rocky Ford</v>
          </cell>
          <cell r="G2159">
            <v>22</v>
          </cell>
          <cell r="H2159" t="str">
            <v>IC1</v>
          </cell>
          <cell r="I2159">
            <v>2</v>
          </cell>
          <cell r="J2159">
            <v>2</v>
          </cell>
          <cell r="K2159">
            <v>2</v>
          </cell>
          <cell r="M2159" t="str">
            <v>IC</v>
          </cell>
          <cell r="N2159" t="str">
            <v>DFO</v>
          </cell>
          <cell r="P2159">
            <v>6</v>
          </cell>
          <cell r="Q2159">
            <v>1964</v>
          </cell>
          <cell r="R2159" t="str">
            <v>OP</v>
          </cell>
          <cell r="T2159" t="str">
            <v>N</v>
          </cell>
        </row>
        <row r="2160">
          <cell r="A2160" t="str">
            <v>CO</v>
          </cell>
          <cell r="B2160" t="str">
            <v>Otero</v>
          </cell>
          <cell r="C2160">
            <v>770</v>
          </cell>
          <cell r="D2160" t="str">
            <v>Aquila, Inc.</v>
          </cell>
          <cell r="E2160">
            <v>6516</v>
          </cell>
          <cell r="F2160" t="str">
            <v>Rocky Ford</v>
          </cell>
          <cell r="G2160">
            <v>22</v>
          </cell>
          <cell r="H2160" t="str">
            <v>IC2</v>
          </cell>
          <cell r="I2160">
            <v>2</v>
          </cell>
          <cell r="J2160">
            <v>2</v>
          </cell>
          <cell r="K2160">
            <v>2</v>
          </cell>
          <cell r="M2160" t="str">
            <v>IC</v>
          </cell>
          <cell r="N2160" t="str">
            <v>DFO</v>
          </cell>
          <cell r="P2160">
            <v>6</v>
          </cell>
          <cell r="Q2160">
            <v>1964</v>
          </cell>
          <cell r="R2160" t="str">
            <v>OP</v>
          </cell>
          <cell r="T2160" t="str">
            <v>N</v>
          </cell>
        </row>
        <row r="2161">
          <cell r="A2161" t="str">
            <v>CO</v>
          </cell>
          <cell r="B2161" t="str">
            <v>Otero</v>
          </cell>
          <cell r="C2161">
            <v>770</v>
          </cell>
          <cell r="D2161" t="str">
            <v>Aquila, Inc.</v>
          </cell>
          <cell r="E2161">
            <v>6516</v>
          </cell>
          <cell r="F2161" t="str">
            <v>Rocky Ford</v>
          </cell>
          <cell r="G2161">
            <v>22</v>
          </cell>
          <cell r="H2161" t="str">
            <v>IC3</v>
          </cell>
          <cell r="I2161">
            <v>2</v>
          </cell>
          <cell r="J2161">
            <v>2</v>
          </cell>
          <cell r="K2161">
            <v>2</v>
          </cell>
          <cell r="M2161" t="str">
            <v>IC</v>
          </cell>
          <cell r="N2161" t="str">
            <v>DFO</v>
          </cell>
          <cell r="P2161">
            <v>6</v>
          </cell>
          <cell r="Q2161">
            <v>1964</v>
          </cell>
          <cell r="R2161" t="str">
            <v>OP</v>
          </cell>
          <cell r="T2161" t="str">
            <v>N</v>
          </cell>
        </row>
        <row r="2162">
          <cell r="A2162" t="str">
            <v>CO</v>
          </cell>
          <cell r="B2162" t="str">
            <v>Otero</v>
          </cell>
          <cell r="C2162">
            <v>770</v>
          </cell>
          <cell r="D2162" t="str">
            <v>Aquila, Inc.</v>
          </cell>
          <cell r="E2162">
            <v>6516</v>
          </cell>
          <cell r="F2162" t="str">
            <v>Rocky Ford</v>
          </cell>
          <cell r="G2162">
            <v>22</v>
          </cell>
          <cell r="H2162" t="str">
            <v>IC4</v>
          </cell>
          <cell r="I2162">
            <v>2</v>
          </cell>
          <cell r="J2162">
            <v>2</v>
          </cell>
          <cell r="K2162">
            <v>2</v>
          </cell>
          <cell r="M2162" t="str">
            <v>IC</v>
          </cell>
          <cell r="N2162" t="str">
            <v>DFO</v>
          </cell>
          <cell r="P2162">
            <v>6</v>
          </cell>
          <cell r="Q2162">
            <v>1964</v>
          </cell>
          <cell r="R2162" t="str">
            <v>OP</v>
          </cell>
          <cell r="T2162" t="str">
            <v>N</v>
          </cell>
        </row>
        <row r="2163">
          <cell r="A2163" t="str">
            <v>CO</v>
          </cell>
          <cell r="B2163" t="str">
            <v>Otero</v>
          </cell>
          <cell r="C2163">
            <v>770</v>
          </cell>
          <cell r="D2163" t="str">
            <v>Aquila, Inc.</v>
          </cell>
          <cell r="E2163">
            <v>6516</v>
          </cell>
          <cell r="F2163" t="str">
            <v>Rocky Ford</v>
          </cell>
          <cell r="G2163">
            <v>22</v>
          </cell>
          <cell r="H2163" t="str">
            <v>IC5</v>
          </cell>
          <cell r="I2163">
            <v>2</v>
          </cell>
          <cell r="J2163">
            <v>2</v>
          </cell>
          <cell r="K2163">
            <v>2</v>
          </cell>
          <cell r="M2163" t="str">
            <v>IC</v>
          </cell>
          <cell r="N2163" t="str">
            <v>DFO</v>
          </cell>
          <cell r="P2163">
            <v>6</v>
          </cell>
          <cell r="Q2163">
            <v>1964</v>
          </cell>
          <cell r="R2163" t="str">
            <v>OP</v>
          </cell>
          <cell r="T2163" t="str">
            <v>N</v>
          </cell>
        </row>
        <row r="2164">
          <cell r="A2164" t="str">
            <v>CO</v>
          </cell>
          <cell r="B2164" t="str">
            <v>Pueblo</v>
          </cell>
          <cell r="C2164">
            <v>770</v>
          </cell>
          <cell r="D2164" t="str">
            <v>Aquila, Inc.</v>
          </cell>
          <cell r="E2164">
            <v>7995</v>
          </cell>
          <cell r="F2164" t="str">
            <v>Airport Industrial</v>
          </cell>
          <cell r="G2164">
            <v>22</v>
          </cell>
          <cell r="H2164" t="str">
            <v>IC1</v>
          </cell>
          <cell r="I2164">
            <v>2.5</v>
          </cell>
          <cell r="J2164">
            <v>2.4</v>
          </cell>
          <cell r="K2164">
            <v>2.5</v>
          </cell>
          <cell r="M2164" t="str">
            <v>IC</v>
          </cell>
          <cell r="N2164" t="str">
            <v>DFO</v>
          </cell>
          <cell r="P2164">
            <v>1</v>
          </cell>
          <cell r="Q2164">
            <v>2002</v>
          </cell>
          <cell r="R2164" t="str">
            <v>OP</v>
          </cell>
          <cell r="T2164" t="str">
            <v>N</v>
          </cell>
        </row>
        <row r="2165">
          <cell r="A2165" t="str">
            <v>CO</v>
          </cell>
          <cell r="B2165" t="str">
            <v>Pueblo</v>
          </cell>
          <cell r="C2165">
            <v>770</v>
          </cell>
          <cell r="D2165" t="str">
            <v>Aquila, Inc.</v>
          </cell>
          <cell r="E2165">
            <v>7995</v>
          </cell>
          <cell r="F2165" t="str">
            <v>Airport Industrial</v>
          </cell>
          <cell r="G2165">
            <v>22</v>
          </cell>
          <cell r="H2165" t="str">
            <v>IC2</v>
          </cell>
          <cell r="I2165">
            <v>2.5</v>
          </cell>
          <cell r="J2165">
            <v>2.4</v>
          </cell>
          <cell r="K2165">
            <v>2.5</v>
          </cell>
          <cell r="M2165" t="str">
            <v>IC</v>
          </cell>
          <cell r="N2165" t="str">
            <v>DFO</v>
          </cell>
          <cell r="P2165">
            <v>1</v>
          </cell>
          <cell r="Q2165">
            <v>2002</v>
          </cell>
          <cell r="R2165" t="str">
            <v>OP</v>
          </cell>
          <cell r="T2165" t="str">
            <v>N</v>
          </cell>
        </row>
        <row r="2166">
          <cell r="A2166" t="str">
            <v>CO</v>
          </cell>
          <cell r="B2166" t="str">
            <v>Pueblo</v>
          </cell>
          <cell r="C2166">
            <v>770</v>
          </cell>
          <cell r="D2166" t="str">
            <v>Aquila, Inc.</v>
          </cell>
          <cell r="E2166">
            <v>7995</v>
          </cell>
          <cell r="F2166" t="str">
            <v>Airport Industrial</v>
          </cell>
          <cell r="G2166">
            <v>22</v>
          </cell>
          <cell r="H2166" t="str">
            <v>IC3</v>
          </cell>
          <cell r="I2166">
            <v>2.5</v>
          </cell>
          <cell r="J2166">
            <v>2.4</v>
          </cell>
          <cell r="K2166">
            <v>2.5</v>
          </cell>
          <cell r="M2166" t="str">
            <v>IC</v>
          </cell>
          <cell r="N2166" t="str">
            <v>DFO</v>
          </cell>
          <cell r="P2166">
            <v>1</v>
          </cell>
          <cell r="Q2166">
            <v>2002</v>
          </cell>
          <cell r="R2166" t="str">
            <v>OP</v>
          </cell>
          <cell r="T2166" t="str">
            <v>N</v>
          </cell>
        </row>
        <row r="2167">
          <cell r="A2167" t="str">
            <v>CO</v>
          </cell>
          <cell r="B2167" t="str">
            <v>Pueblo</v>
          </cell>
          <cell r="C2167">
            <v>770</v>
          </cell>
          <cell r="D2167" t="str">
            <v>Aquila, Inc.</v>
          </cell>
          <cell r="E2167">
            <v>7995</v>
          </cell>
          <cell r="F2167" t="str">
            <v>Airport Industrial</v>
          </cell>
          <cell r="G2167">
            <v>22</v>
          </cell>
          <cell r="H2167" t="str">
            <v>IC4</v>
          </cell>
          <cell r="I2167">
            <v>2.5</v>
          </cell>
          <cell r="J2167">
            <v>2.4</v>
          </cell>
          <cell r="K2167">
            <v>2.5</v>
          </cell>
          <cell r="M2167" t="str">
            <v>IC</v>
          </cell>
          <cell r="N2167" t="str">
            <v>DFO</v>
          </cell>
          <cell r="P2167">
            <v>1</v>
          </cell>
          <cell r="Q2167">
            <v>2002</v>
          </cell>
          <cell r="R2167" t="str">
            <v>OP</v>
          </cell>
          <cell r="T2167" t="str">
            <v>N</v>
          </cell>
        </row>
        <row r="2168">
          <cell r="A2168" t="str">
            <v>CO</v>
          </cell>
          <cell r="B2168" t="str">
            <v>Kit Carson</v>
          </cell>
          <cell r="C2168">
            <v>2550</v>
          </cell>
          <cell r="D2168" t="str">
            <v>Burlington City of</v>
          </cell>
          <cell r="E2168">
            <v>490</v>
          </cell>
          <cell r="F2168" t="str">
            <v>Burlington</v>
          </cell>
          <cell r="G2168">
            <v>22</v>
          </cell>
          <cell r="H2168" t="str">
            <v>1</v>
          </cell>
          <cell r="I2168">
            <v>1.2</v>
          </cell>
          <cell r="J2168">
            <v>1</v>
          </cell>
          <cell r="K2168">
            <v>1</v>
          </cell>
          <cell r="M2168" t="str">
            <v>IC</v>
          </cell>
          <cell r="N2168" t="str">
            <v>DFO</v>
          </cell>
          <cell r="P2168">
            <v>88</v>
          </cell>
          <cell r="Q2168">
            <v>1960</v>
          </cell>
          <cell r="R2168" t="str">
            <v>OP</v>
          </cell>
          <cell r="T2168" t="str">
            <v>N</v>
          </cell>
        </row>
        <row r="2169">
          <cell r="A2169" t="str">
            <v>CO</v>
          </cell>
          <cell r="B2169" t="str">
            <v>Kit Carson</v>
          </cell>
          <cell r="C2169">
            <v>2550</v>
          </cell>
          <cell r="D2169" t="str">
            <v>Burlington City of</v>
          </cell>
          <cell r="E2169">
            <v>490</v>
          </cell>
          <cell r="F2169" t="str">
            <v>Burlington</v>
          </cell>
          <cell r="G2169">
            <v>22</v>
          </cell>
          <cell r="H2169" t="str">
            <v>2</v>
          </cell>
          <cell r="I2169">
            <v>2.8</v>
          </cell>
          <cell r="J2169">
            <v>2.5</v>
          </cell>
          <cell r="K2169">
            <v>2.8</v>
          </cell>
          <cell r="M2169" t="str">
            <v>IC</v>
          </cell>
          <cell r="N2169" t="str">
            <v>DFO</v>
          </cell>
          <cell r="P2169">
            <v>88</v>
          </cell>
          <cell r="Q2169">
            <v>1965</v>
          </cell>
          <cell r="R2169" t="str">
            <v>OP</v>
          </cell>
          <cell r="T2169" t="str">
            <v>N</v>
          </cell>
        </row>
        <row r="2170">
          <cell r="A2170" t="str">
            <v>CO</v>
          </cell>
          <cell r="B2170" t="str">
            <v>Kit Carson</v>
          </cell>
          <cell r="C2170">
            <v>2550</v>
          </cell>
          <cell r="D2170" t="str">
            <v>Burlington City of</v>
          </cell>
          <cell r="E2170">
            <v>490</v>
          </cell>
          <cell r="F2170" t="str">
            <v>Burlington</v>
          </cell>
          <cell r="G2170">
            <v>22</v>
          </cell>
          <cell r="H2170" t="str">
            <v>3</v>
          </cell>
          <cell r="I2170">
            <v>2.5</v>
          </cell>
          <cell r="J2170">
            <v>2.2000000000000002</v>
          </cell>
          <cell r="K2170">
            <v>2.5</v>
          </cell>
          <cell r="M2170" t="str">
            <v>IC</v>
          </cell>
          <cell r="N2170" t="str">
            <v>DFO</v>
          </cell>
          <cell r="P2170">
            <v>88</v>
          </cell>
          <cell r="Q2170">
            <v>1969</v>
          </cell>
          <cell r="R2170" t="str">
            <v>OP</v>
          </cell>
          <cell r="T2170" t="str">
            <v>N</v>
          </cell>
        </row>
        <row r="2171">
          <cell r="A2171" t="str">
            <v>CO</v>
          </cell>
          <cell r="B2171" t="str">
            <v>Kit Carson</v>
          </cell>
          <cell r="C2171">
            <v>2550</v>
          </cell>
          <cell r="D2171" t="str">
            <v>Burlington City of</v>
          </cell>
          <cell r="E2171">
            <v>490</v>
          </cell>
          <cell r="F2171" t="str">
            <v>Burlington</v>
          </cell>
          <cell r="G2171">
            <v>22</v>
          </cell>
          <cell r="H2171" t="str">
            <v>4</v>
          </cell>
          <cell r="I2171">
            <v>1</v>
          </cell>
          <cell r="J2171">
            <v>0.8</v>
          </cell>
          <cell r="K2171">
            <v>0.8</v>
          </cell>
          <cell r="M2171" t="str">
            <v>IC</v>
          </cell>
          <cell r="N2171" t="str">
            <v>DFO</v>
          </cell>
          <cell r="P2171">
            <v>88</v>
          </cell>
          <cell r="Q2171">
            <v>1951</v>
          </cell>
          <cell r="R2171" t="str">
            <v>OP</v>
          </cell>
          <cell r="T2171" t="str">
            <v>N</v>
          </cell>
        </row>
        <row r="2172">
          <cell r="A2172" t="str">
            <v>CO</v>
          </cell>
          <cell r="B2172" t="str">
            <v>Saguache</v>
          </cell>
          <cell r="C2172">
            <v>3227</v>
          </cell>
          <cell r="D2172" t="str">
            <v>Center City of</v>
          </cell>
          <cell r="E2172">
            <v>491</v>
          </cell>
          <cell r="F2172" t="str">
            <v>Center</v>
          </cell>
          <cell r="G2172">
            <v>22</v>
          </cell>
          <cell r="H2172" t="str">
            <v>3</v>
          </cell>
          <cell r="I2172">
            <v>0.5</v>
          </cell>
          <cell r="J2172">
            <v>0.5</v>
          </cell>
          <cell r="K2172">
            <v>0.5</v>
          </cell>
          <cell r="M2172" t="str">
            <v>IC</v>
          </cell>
          <cell r="N2172" t="str">
            <v>DFO</v>
          </cell>
          <cell r="O2172" t="str">
            <v>NG</v>
          </cell>
          <cell r="P2172">
            <v>7</v>
          </cell>
          <cell r="Q2172">
            <v>1963</v>
          </cell>
          <cell r="R2172" t="str">
            <v>SB</v>
          </cell>
          <cell r="T2172" t="str">
            <v>N</v>
          </cell>
        </row>
        <row r="2173">
          <cell r="A2173" t="str">
            <v>CO</v>
          </cell>
          <cell r="B2173" t="str">
            <v>Saguache</v>
          </cell>
          <cell r="C2173">
            <v>3227</v>
          </cell>
          <cell r="D2173" t="str">
            <v>Center City of</v>
          </cell>
          <cell r="E2173">
            <v>491</v>
          </cell>
          <cell r="F2173" t="str">
            <v>Center</v>
          </cell>
          <cell r="G2173">
            <v>22</v>
          </cell>
          <cell r="H2173" t="str">
            <v>5</v>
          </cell>
          <cell r="I2173">
            <v>1</v>
          </cell>
          <cell r="J2173">
            <v>1</v>
          </cell>
          <cell r="K2173">
            <v>1</v>
          </cell>
          <cell r="M2173" t="str">
            <v>IC</v>
          </cell>
          <cell r="N2173" t="str">
            <v>DFO</v>
          </cell>
          <cell r="P2173">
            <v>8</v>
          </cell>
          <cell r="Q2173">
            <v>1959</v>
          </cell>
          <cell r="R2173" t="str">
            <v>SB</v>
          </cell>
          <cell r="T2173" t="str">
            <v>N</v>
          </cell>
        </row>
        <row r="2174">
          <cell r="A2174" t="str">
            <v>CO</v>
          </cell>
          <cell r="B2174" t="str">
            <v>El Paso</v>
          </cell>
          <cell r="C2174">
            <v>3989</v>
          </cell>
          <cell r="D2174" t="str">
            <v>Colorado Springs City of</v>
          </cell>
          <cell r="E2174">
            <v>7730</v>
          </cell>
          <cell r="F2174" t="str">
            <v>SECC</v>
          </cell>
          <cell r="G2174">
            <v>22</v>
          </cell>
          <cell r="H2174" t="str">
            <v>1</v>
          </cell>
          <cell r="I2174">
            <v>1.5</v>
          </cell>
          <cell r="J2174">
            <v>1.1000000000000001</v>
          </cell>
          <cell r="K2174">
            <v>1.1000000000000001</v>
          </cell>
          <cell r="M2174" t="str">
            <v>IC</v>
          </cell>
          <cell r="N2174" t="str">
            <v>DFO</v>
          </cell>
          <cell r="P2174">
            <v>1</v>
          </cell>
          <cell r="Q2174">
            <v>1998</v>
          </cell>
          <cell r="R2174" t="str">
            <v>SB</v>
          </cell>
          <cell r="T2174" t="str">
            <v>N</v>
          </cell>
        </row>
        <row r="2175">
          <cell r="A2175" t="str">
            <v>CO</v>
          </cell>
          <cell r="B2175" t="str">
            <v>Delta</v>
          </cell>
          <cell r="C2175">
            <v>5036</v>
          </cell>
          <cell r="D2175" t="str">
            <v>Delta City of</v>
          </cell>
          <cell r="E2175">
            <v>496</v>
          </cell>
          <cell r="F2175" t="str">
            <v>Delta</v>
          </cell>
          <cell r="G2175">
            <v>22</v>
          </cell>
          <cell r="H2175" t="str">
            <v>3</v>
          </cell>
          <cell r="I2175">
            <v>0.1</v>
          </cell>
          <cell r="J2175">
            <v>0.1</v>
          </cell>
          <cell r="K2175">
            <v>0.1</v>
          </cell>
          <cell r="M2175" t="str">
            <v>IC</v>
          </cell>
          <cell r="N2175" t="str">
            <v>DFO</v>
          </cell>
          <cell r="P2175">
            <v>88</v>
          </cell>
          <cell r="Q2175">
            <v>1938</v>
          </cell>
          <cell r="R2175" t="str">
            <v>OP</v>
          </cell>
          <cell r="T2175" t="str">
            <v>N</v>
          </cell>
        </row>
        <row r="2176">
          <cell r="A2176" t="str">
            <v>CO</v>
          </cell>
          <cell r="B2176" t="str">
            <v>Delta</v>
          </cell>
          <cell r="C2176">
            <v>5036</v>
          </cell>
          <cell r="D2176" t="str">
            <v>Delta City of</v>
          </cell>
          <cell r="E2176">
            <v>496</v>
          </cell>
          <cell r="F2176" t="str">
            <v>Delta</v>
          </cell>
          <cell r="G2176">
            <v>22</v>
          </cell>
          <cell r="H2176" t="str">
            <v>4</v>
          </cell>
          <cell r="I2176">
            <v>0.1</v>
          </cell>
          <cell r="J2176">
            <v>0.1</v>
          </cell>
          <cell r="K2176">
            <v>0.1</v>
          </cell>
          <cell r="M2176" t="str">
            <v>IC</v>
          </cell>
          <cell r="N2176" t="str">
            <v>DFO</v>
          </cell>
          <cell r="P2176">
            <v>88</v>
          </cell>
          <cell r="Q2176">
            <v>1937</v>
          </cell>
          <cell r="R2176" t="str">
            <v>OP</v>
          </cell>
          <cell r="T2176" t="str">
            <v>N</v>
          </cell>
        </row>
        <row r="2177">
          <cell r="A2177" t="str">
            <v>CO</v>
          </cell>
          <cell r="B2177" t="str">
            <v>Delta</v>
          </cell>
          <cell r="C2177">
            <v>5036</v>
          </cell>
          <cell r="D2177" t="str">
            <v>Delta City of</v>
          </cell>
          <cell r="E2177">
            <v>496</v>
          </cell>
          <cell r="F2177" t="str">
            <v>Delta</v>
          </cell>
          <cell r="G2177">
            <v>22</v>
          </cell>
          <cell r="H2177" t="str">
            <v>5</v>
          </cell>
          <cell r="I2177">
            <v>0.1</v>
          </cell>
          <cell r="J2177">
            <v>0.1</v>
          </cell>
          <cell r="K2177">
            <v>0.1</v>
          </cell>
          <cell r="M2177" t="str">
            <v>IC</v>
          </cell>
          <cell r="N2177" t="str">
            <v>DFO</v>
          </cell>
          <cell r="P2177">
            <v>88</v>
          </cell>
          <cell r="Q2177">
            <v>1937</v>
          </cell>
          <cell r="R2177" t="str">
            <v>OP</v>
          </cell>
          <cell r="T2177" t="str">
            <v>N</v>
          </cell>
        </row>
        <row r="2178">
          <cell r="A2178" t="str">
            <v>CO</v>
          </cell>
          <cell r="B2178" t="str">
            <v>Prowers</v>
          </cell>
          <cell r="C2178">
            <v>8751</v>
          </cell>
          <cell r="D2178" t="str">
            <v>Holly City of</v>
          </cell>
          <cell r="E2178">
            <v>502</v>
          </cell>
          <cell r="F2178" t="str">
            <v>Holly</v>
          </cell>
          <cell r="G2178">
            <v>22</v>
          </cell>
          <cell r="H2178" t="str">
            <v>5</v>
          </cell>
          <cell r="I2178">
            <v>0.4</v>
          </cell>
          <cell r="J2178">
            <v>0.3</v>
          </cell>
          <cell r="K2178">
            <v>0.3</v>
          </cell>
          <cell r="M2178" t="str">
            <v>IC</v>
          </cell>
          <cell r="N2178" t="str">
            <v>DFO</v>
          </cell>
          <cell r="P2178">
            <v>6</v>
          </cell>
          <cell r="Q2178">
            <v>2000</v>
          </cell>
          <cell r="R2178" t="str">
            <v>SB</v>
          </cell>
          <cell r="T2178" t="str">
            <v>N</v>
          </cell>
        </row>
        <row r="2179">
          <cell r="A2179" t="str">
            <v>CO</v>
          </cell>
          <cell r="B2179" t="str">
            <v>Prowers</v>
          </cell>
          <cell r="C2179">
            <v>8751</v>
          </cell>
          <cell r="D2179" t="str">
            <v>Holly City of</v>
          </cell>
          <cell r="E2179">
            <v>502</v>
          </cell>
          <cell r="F2179" t="str">
            <v>Holly</v>
          </cell>
          <cell r="G2179">
            <v>22</v>
          </cell>
          <cell r="H2179" t="str">
            <v>ARPA</v>
          </cell>
          <cell r="I2179">
            <v>2.2000000000000002</v>
          </cell>
          <cell r="J2179">
            <v>2</v>
          </cell>
          <cell r="K2179">
            <v>2.2000000000000002</v>
          </cell>
          <cell r="M2179" t="str">
            <v>IC</v>
          </cell>
          <cell r="N2179" t="str">
            <v>DFO</v>
          </cell>
          <cell r="P2179">
            <v>9</v>
          </cell>
          <cell r="Q2179">
            <v>2002</v>
          </cell>
          <cell r="R2179" t="str">
            <v>OP</v>
          </cell>
          <cell r="T2179" t="str">
            <v>N</v>
          </cell>
        </row>
        <row r="2180">
          <cell r="A2180" t="str">
            <v>CO</v>
          </cell>
          <cell r="B2180" t="str">
            <v>Prowers</v>
          </cell>
          <cell r="C2180">
            <v>8751</v>
          </cell>
          <cell r="D2180" t="str">
            <v>Holly City of</v>
          </cell>
          <cell r="E2180">
            <v>502</v>
          </cell>
          <cell r="F2180" t="str">
            <v>Holly</v>
          </cell>
          <cell r="G2180">
            <v>22</v>
          </cell>
          <cell r="H2180" t="str">
            <v>EMD</v>
          </cell>
          <cell r="I2180">
            <v>0.7</v>
          </cell>
          <cell r="J2180">
            <v>0.7</v>
          </cell>
          <cell r="K2180">
            <v>0.8</v>
          </cell>
          <cell r="M2180" t="str">
            <v>IC</v>
          </cell>
          <cell r="N2180" t="str">
            <v>DFO</v>
          </cell>
          <cell r="P2180">
            <v>1</v>
          </cell>
          <cell r="Q2180">
            <v>1993</v>
          </cell>
          <cell r="R2180" t="str">
            <v>SB</v>
          </cell>
          <cell r="T2180" t="str">
            <v>N</v>
          </cell>
        </row>
        <row r="2181">
          <cell r="A2181" t="str">
            <v>CO</v>
          </cell>
          <cell r="B2181" t="str">
            <v>Sedgwick</v>
          </cell>
          <cell r="C2181">
            <v>9928</v>
          </cell>
          <cell r="D2181" t="str">
            <v>Julesburg City of</v>
          </cell>
          <cell r="E2181">
            <v>504</v>
          </cell>
          <cell r="F2181" t="str">
            <v>Julesburg</v>
          </cell>
          <cell r="G2181">
            <v>22</v>
          </cell>
          <cell r="H2181" t="str">
            <v>1</v>
          </cell>
          <cell r="I2181">
            <v>0.9</v>
          </cell>
          <cell r="J2181">
            <v>0.7</v>
          </cell>
          <cell r="K2181">
            <v>0.7</v>
          </cell>
          <cell r="M2181" t="str">
            <v>IC</v>
          </cell>
          <cell r="N2181" t="str">
            <v>DFO</v>
          </cell>
          <cell r="P2181">
            <v>11</v>
          </cell>
          <cell r="Q2181">
            <v>1951</v>
          </cell>
          <cell r="R2181" t="str">
            <v>SB</v>
          </cell>
          <cell r="T2181" t="str">
            <v>N</v>
          </cell>
        </row>
        <row r="2182">
          <cell r="A2182" t="str">
            <v>CO</v>
          </cell>
          <cell r="B2182" t="str">
            <v>Sedgwick</v>
          </cell>
          <cell r="C2182">
            <v>9928</v>
          </cell>
          <cell r="D2182" t="str">
            <v>Julesburg City of</v>
          </cell>
          <cell r="E2182">
            <v>504</v>
          </cell>
          <cell r="F2182" t="str">
            <v>Julesburg</v>
          </cell>
          <cell r="G2182">
            <v>22</v>
          </cell>
          <cell r="H2182" t="str">
            <v>2</v>
          </cell>
          <cell r="I2182">
            <v>0.9</v>
          </cell>
          <cell r="J2182">
            <v>0.7</v>
          </cell>
          <cell r="K2182">
            <v>0.7</v>
          </cell>
          <cell r="M2182" t="str">
            <v>IC</v>
          </cell>
          <cell r="N2182" t="str">
            <v>DFO</v>
          </cell>
          <cell r="P2182">
            <v>7</v>
          </cell>
          <cell r="Q2182">
            <v>1949</v>
          </cell>
          <cell r="R2182" t="str">
            <v>SB</v>
          </cell>
          <cell r="T2182" t="str">
            <v>N</v>
          </cell>
        </row>
        <row r="2183">
          <cell r="A2183" t="str">
            <v>CO</v>
          </cell>
          <cell r="B2183" t="str">
            <v>Sedgwick</v>
          </cell>
          <cell r="C2183">
            <v>9928</v>
          </cell>
          <cell r="D2183" t="str">
            <v>Julesburg City of</v>
          </cell>
          <cell r="E2183">
            <v>504</v>
          </cell>
          <cell r="F2183" t="str">
            <v>Julesburg</v>
          </cell>
          <cell r="G2183">
            <v>22</v>
          </cell>
          <cell r="H2183" t="str">
            <v>3</v>
          </cell>
          <cell r="I2183">
            <v>0.3</v>
          </cell>
          <cell r="J2183">
            <v>0.2</v>
          </cell>
          <cell r="K2183">
            <v>0.2</v>
          </cell>
          <cell r="M2183" t="str">
            <v>IC</v>
          </cell>
          <cell r="N2183" t="str">
            <v>DFO</v>
          </cell>
          <cell r="P2183">
            <v>2</v>
          </cell>
          <cell r="Q2183">
            <v>1945</v>
          </cell>
          <cell r="R2183" t="str">
            <v>SB</v>
          </cell>
          <cell r="T2183" t="str">
            <v>N</v>
          </cell>
        </row>
        <row r="2184">
          <cell r="A2184" t="str">
            <v>CO</v>
          </cell>
          <cell r="B2184" t="str">
            <v>Sedgwick</v>
          </cell>
          <cell r="C2184">
            <v>9928</v>
          </cell>
          <cell r="D2184" t="str">
            <v>Julesburg City of</v>
          </cell>
          <cell r="E2184">
            <v>504</v>
          </cell>
          <cell r="F2184" t="str">
            <v>Julesburg</v>
          </cell>
          <cell r="G2184">
            <v>22</v>
          </cell>
          <cell r="H2184" t="str">
            <v>4</v>
          </cell>
          <cell r="I2184">
            <v>1.3</v>
          </cell>
          <cell r="J2184">
            <v>1.1000000000000001</v>
          </cell>
          <cell r="K2184">
            <v>1.1000000000000001</v>
          </cell>
          <cell r="M2184" t="str">
            <v>IC</v>
          </cell>
          <cell r="N2184" t="str">
            <v>DFO</v>
          </cell>
          <cell r="P2184">
            <v>12</v>
          </cell>
          <cell r="Q2184">
            <v>1964</v>
          </cell>
          <cell r="R2184" t="str">
            <v>SB</v>
          </cell>
          <cell r="T2184" t="str">
            <v>N</v>
          </cell>
        </row>
        <row r="2185">
          <cell r="A2185" t="str">
            <v>CO</v>
          </cell>
          <cell r="B2185" t="str">
            <v>Sedgwick</v>
          </cell>
          <cell r="C2185">
            <v>9928</v>
          </cell>
          <cell r="D2185" t="str">
            <v>Julesburg City of</v>
          </cell>
          <cell r="E2185">
            <v>504</v>
          </cell>
          <cell r="F2185" t="str">
            <v>Julesburg</v>
          </cell>
          <cell r="G2185">
            <v>22</v>
          </cell>
          <cell r="H2185" t="str">
            <v>5</v>
          </cell>
          <cell r="I2185">
            <v>0.3</v>
          </cell>
          <cell r="J2185">
            <v>0.2</v>
          </cell>
          <cell r="K2185">
            <v>0.2</v>
          </cell>
          <cell r="M2185" t="str">
            <v>IC</v>
          </cell>
          <cell r="N2185" t="str">
            <v>DFO</v>
          </cell>
          <cell r="P2185">
            <v>4</v>
          </cell>
          <cell r="Q2185">
            <v>1946</v>
          </cell>
          <cell r="R2185" t="str">
            <v>SB</v>
          </cell>
          <cell r="T2185" t="str">
            <v>N</v>
          </cell>
        </row>
        <row r="2186">
          <cell r="A2186" t="str">
            <v>CO</v>
          </cell>
          <cell r="B2186" t="str">
            <v>Otero</v>
          </cell>
          <cell r="C2186">
            <v>10536</v>
          </cell>
          <cell r="D2186" t="str">
            <v>La Junta City of</v>
          </cell>
          <cell r="E2186">
            <v>506</v>
          </cell>
          <cell r="F2186" t="str">
            <v>La Junta</v>
          </cell>
          <cell r="G2186">
            <v>22</v>
          </cell>
          <cell r="H2186" t="str">
            <v>2</v>
          </cell>
          <cell r="I2186">
            <v>0.7</v>
          </cell>
          <cell r="J2186">
            <v>0.5</v>
          </cell>
          <cell r="K2186">
            <v>0.5</v>
          </cell>
          <cell r="M2186" t="str">
            <v>IC</v>
          </cell>
          <cell r="N2186" t="str">
            <v>DFO</v>
          </cell>
          <cell r="P2186">
            <v>88</v>
          </cell>
          <cell r="Q2186">
            <v>1939</v>
          </cell>
          <cell r="R2186" t="str">
            <v>SB</v>
          </cell>
          <cell r="T2186" t="str">
            <v>N</v>
          </cell>
        </row>
        <row r="2187">
          <cell r="A2187" t="str">
            <v>CO</v>
          </cell>
          <cell r="B2187" t="str">
            <v>Otero</v>
          </cell>
          <cell r="C2187">
            <v>10536</v>
          </cell>
          <cell r="D2187" t="str">
            <v>La Junta City of</v>
          </cell>
          <cell r="E2187">
            <v>506</v>
          </cell>
          <cell r="F2187" t="str">
            <v>La Junta</v>
          </cell>
          <cell r="G2187">
            <v>22</v>
          </cell>
          <cell r="H2187" t="str">
            <v>3</v>
          </cell>
          <cell r="I2187">
            <v>0.4</v>
          </cell>
          <cell r="J2187">
            <v>0.4</v>
          </cell>
          <cell r="K2187">
            <v>0.4</v>
          </cell>
          <cell r="M2187" t="str">
            <v>IC</v>
          </cell>
          <cell r="N2187" t="str">
            <v>DFO</v>
          </cell>
          <cell r="P2187">
            <v>88</v>
          </cell>
          <cell r="Q2187">
            <v>1939</v>
          </cell>
          <cell r="R2187" t="str">
            <v>SB</v>
          </cell>
          <cell r="T2187" t="str">
            <v>N</v>
          </cell>
        </row>
        <row r="2188">
          <cell r="A2188" t="str">
            <v>CO</v>
          </cell>
          <cell r="B2188" t="str">
            <v>Otero</v>
          </cell>
          <cell r="C2188">
            <v>10536</v>
          </cell>
          <cell r="D2188" t="str">
            <v>La Junta City of</v>
          </cell>
          <cell r="E2188">
            <v>506</v>
          </cell>
          <cell r="F2188" t="str">
            <v>La Junta</v>
          </cell>
          <cell r="G2188">
            <v>22</v>
          </cell>
          <cell r="H2188" t="str">
            <v>4</v>
          </cell>
          <cell r="I2188">
            <v>1</v>
          </cell>
          <cell r="J2188">
            <v>1</v>
          </cell>
          <cell r="K2188">
            <v>1</v>
          </cell>
          <cell r="M2188" t="str">
            <v>IC</v>
          </cell>
          <cell r="N2188" t="str">
            <v>DFO</v>
          </cell>
          <cell r="P2188">
            <v>88</v>
          </cell>
          <cell r="Q2188">
            <v>1942</v>
          </cell>
          <cell r="R2188" t="str">
            <v>SB</v>
          </cell>
          <cell r="T2188" t="str">
            <v>N</v>
          </cell>
        </row>
        <row r="2189">
          <cell r="A2189" t="str">
            <v>CO</v>
          </cell>
          <cell r="B2189" t="str">
            <v>Otero</v>
          </cell>
          <cell r="C2189">
            <v>10536</v>
          </cell>
          <cell r="D2189" t="str">
            <v>La Junta City of</v>
          </cell>
          <cell r="E2189">
            <v>506</v>
          </cell>
          <cell r="F2189" t="str">
            <v>La Junta</v>
          </cell>
          <cell r="G2189">
            <v>22</v>
          </cell>
          <cell r="H2189" t="str">
            <v>6</v>
          </cell>
          <cell r="I2189">
            <v>3</v>
          </cell>
          <cell r="J2189">
            <v>2.5</v>
          </cell>
          <cell r="K2189">
            <v>2.5</v>
          </cell>
          <cell r="M2189" t="str">
            <v>IC</v>
          </cell>
          <cell r="N2189" t="str">
            <v>DFO</v>
          </cell>
          <cell r="O2189" t="str">
            <v>NG</v>
          </cell>
          <cell r="P2189">
            <v>88</v>
          </cell>
          <cell r="Q2189">
            <v>1958</v>
          </cell>
          <cell r="R2189" t="str">
            <v>SB</v>
          </cell>
          <cell r="T2189" t="str">
            <v>N</v>
          </cell>
        </row>
        <row r="2190">
          <cell r="A2190" t="str">
            <v>CO</v>
          </cell>
          <cell r="B2190" t="str">
            <v>Otero</v>
          </cell>
          <cell r="C2190">
            <v>10536</v>
          </cell>
          <cell r="D2190" t="str">
            <v>La Junta City of</v>
          </cell>
          <cell r="E2190">
            <v>506</v>
          </cell>
          <cell r="F2190" t="str">
            <v>La Junta</v>
          </cell>
          <cell r="G2190">
            <v>22</v>
          </cell>
          <cell r="H2190" t="str">
            <v>7</v>
          </cell>
          <cell r="I2190">
            <v>3.5</v>
          </cell>
          <cell r="J2190">
            <v>3</v>
          </cell>
          <cell r="K2190">
            <v>3</v>
          </cell>
          <cell r="M2190" t="str">
            <v>IC</v>
          </cell>
          <cell r="N2190" t="str">
            <v>DFO</v>
          </cell>
          <cell r="O2190" t="str">
            <v>NG</v>
          </cell>
          <cell r="P2190">
            <v>88</v>
          </cell>
          <cell r="Q2190">
            <v>1962</v>
          </cell>
          <cell r="R2190" t="str">
            <v>SB</v>
          </cell>
          <cell r="T2190" t="str">
            <v>N</v>
          </cell>
        </row>
        <row r="2191">
          <cell r="A2191" t="str">
            <v>CO</v>
          </cell>
          <cell r="B2191" t="str">
            <v>Otero</v>
          </cell>
          <cell r="C2191">
            <v>10536</v>
          </cell>
          <cell r="D2191" t="str">
            <v>La Junta City of</v>
          </cell>
          <cell r="E2191">
            <v>506</v>
          </cell>
          <cell r="F2191" t="str">
            <v>La Junta</v>
          </cell>
          <cell r="G2191">
            <v>22</v>
          </cell>
          <cell r="H2191" t="str">
            <v>8</v>
          </cell>
          <cell r="I2191">
            <v>3.5</v>
          </cell>
          <cell r="J2191">
            <v>3</v>
          </cell>
          <cell r="K2191">
            <v>3</v>
          </cell>
          <cell r="M2191" t="str">
            <v>IC</v>
          </cell>
          <cell r="N2191" t="str">
            <v>DFO</v>
          </cell>
          <cell r="O2191" t="str">
            <v>NG</v>
          </cell>
          <cell r="P2191">
            <v>88</v>
          </cell>
          <cell r="Q2191">
            <v>1962</v>
          </cell>
          <cell r="R2191" t="str">
            <v>SB</v>
          </cell>
          <cell r="T2191" t="str">
            <v>N</v>
          </cell>
        </row>
        <row r="2192">
          <cell r="A2192" t="str">
            <v>CO</v>
          </cell>
          <cell r="B2192" t="str">
            <v>Otero</v>
          </cell>
          <cell r="C2192">
            <v>10536</v>
          </cell>
          <cell r="D2192" t="str">
            <v>La Junta City of</v>
          </cell>
          <cell r="E2192">
            <v>506</v>
          </cell>
          <cell r="F2192" t="str">
            <v>La Junta</v>
          </cell>
          <cell r="G2192">
            <v>22</v>
          </cell>
          <cell r="H2192" t="str">
            <v>9</v>
          </cell>
          <cell r="I2192">
            <v>5.0999999999999996</v>
          </cell>
          <cell r="J2192">
            <v>4</v>
          </cell>
          <cell r="K2192">
            <v>4</v>
          </cell>
          <cell r="M2192" t="str">
            <v>IC</v>
          </cell>
          <cell r="N2192" t="str">
            <v>DFO</v>
          </cell>
          <cell r="O2192" t="str">
            <v>NG</v>
          </cell>
          <cell r="P2192">
            <v>88</v>
          </cell>
          <cell r="Q2192">
            <v>1970</v>
          </cell>
          <cell r="R2192" t="str">
            <v>SB</v>
          </cell>
          <cell r="T2192" t="str">
            <v>N</v>
          </cell>
        </row>
        <row r="2193">
          <cell r="A2193" t="str">
            <v>CO</v>
          </cell>
          <cell r="B2193" t="str">
            <v>Prowers</v>
          </cell>
          <cell r="C2193">
            <v>10633</v>
          </cell>
          <cell r="D2193" t="str">
            <v>Lamar City of</v>
          </cell>
          <cell r="E2193">
            <v>508</v>
          </cell>
          <cell r="F2193" t="str">
            <v>Lamar Plant</v>
          </cell>
          <cell r="G2193">
            <v>22</v>
          </cell>
          <cell r="H2193" t="str">
            <v>IC1</v>
          </cell>
          <cell r="I2193">
            <v>1</v>
          </cell>
          <cell r="J2193">
            <v>1</v>
          </cell>
          <cell r="K2193">
            <v>1</v>
          </cell>
          <cell r="M2193" t="str">
            <v>IC</v>
          </cell>
          <cell r="N2193" t="str">
            <v>DFO</v>
          </cell>
          <cell r="P2193">
            <v>0</v>
          </cell>
          <cell r="Q2193">
            <v>1949</v>
          </cell>
          <cell r="R2193" t="str">
            <v>SB</v>
          </cell>
          <cell r="T2193" t="str">
            <v>N</v>
          </cell>
        </row>
        <row r="2194">
          <cell r="A2194" t="str">
            <v>CO</v>
          </cell>
          <cell r="B2194" t="str">
            <v>Prowers</v>
          </cell>
          <cell r="C2194">
            <v>10633</v>
          </cell>
          <cell r="D2194" t="str">
            <v>Lamar City of</v>
          </cell>
          <cell r="E2194">
            <v>508</v>
          </cell>
          <cell r="F2194" t="str">
            <v>Lamar Plant</v>
          </cell>
          <cell r="G2194">
            <v>22</v>
          </cell>
          <cell r="H2194" t="str">
            <v>IC2</v>
          </cell>
          <cell r="I2194">
            <v>1</v>
          </cell>
          <cell r="J2194">
            <v>1</v>
          </cell>
          <cell r="K2194">
            <v>1</v>
          </cell>
          <cell r="M2194" t="str">
            <v>IC</v>
          </cell>
          <cell r="N2194" t="str">
            <v>DFO</v>
          </cell>
          <cell r="P2194">
            <v>88</v>
          </cell>
          <cell r="Q2194">
            <v>1946</v>
          </cell>
          <cell r="R2194" t="str">
            <v>SB</v>
          </cell>
          <cell r="T2194" t="str">
            <v>N</v>
          </cell>
        </row>
        <row r="2195">
          <cell r="A2195" t="str">
            <v>CO</v>
          </cell>
          <cell r="B2195" t="str">
            <v>Bent</v>
          </cell>
          <cell r="C2195">
            <v>10730</v>
          </cell>
          <cell r="D2195" t="str">
            <v>Las Animas City of</v>
          </cell>
          <cell r="E2195">
            <v>507</v>
          </cell>
          <cell r="F2195" t="str">
            <v>Las Animas</v>
          </cell>
          <cell r="G2195">
            <v>22</v>
          </cell>
          <cell r="H2195" t="str">
            <v>1</v>
          </cell>
          <cell r="I2195">
            <v>0.3</v>
          </cell>
          <cell r="J2195">
            <v>0.3</v>
          </cell>
          <cell r="K2195">
            <v>0.3</v>
          </cell>
          <cell r="M2195" t="str">
            <v>IC</v>
          </cell>
          <cell r="N2195" t="str">
            <v>DFO</v>
          </cell>
          <cell r="P2195">
            <v>88</v>
          </cell>
          <cell r="Q2195">
            <v>1941</v>
          </cell>
          <cell r="R2195" t="str">
            <v>OP</v>
          </cell>
          <cell r="T2195" t="str">
            <v>N</v>
          </cell>
        </row>
        <row r="2196">
          <cell r="A2196" t="str">
            <v>CO</v>
          </cell>
          <cell r="B2196" t="str">
            <v>Bent</v>
          </cell>
          <cell r="C2196">
            <v>10730</v>
          </cell>
          <cell r="D2196" t="str">
            <v>Las Animas City of</v>
          </cell>
          <cell r="E2196">
            <v>507</v>
          </cell>
          <cell r="F2196" t="str">
            <v>Las Animas</v>
          </cell>
          <cell r="G2196">
            <v>22</v>
          </cell>
          <cell r="H2196" t="str">
            <v>2</v>
          </cell>
          <cell r="I2196">
            <v>0.3</v>
          </cell>
          <cell r="J2196">
            <v>0.3</v>
          </cell>
          <cell r="K2196">
            <v>0.3</v>
          </cell>
          <cell r="M2196" t="str">
            <v>IC</v>
          </cell>
          <cell r="N2196" t="str">
            <v>DFO</v>
          </cell>
          <cell r="P2196">
            <v>88</v>
          </cell>
          <cell r="Q2196">
            <v>1941</v>
          </cell>
          <cell r="R2196" t="str">
            <v>OP</v>
          </cell>
          <cell r="T2196" t="str">
            <v>N</v>
          </cell>
        </row>
        <row r="2197">
          <cell r="A2197" t="str">
            <v>CO</v>
          </cell>
          <cell r="B2197" t="str">
            <v>Bent</v>
          </cell>
          <cell r="C2197">
            <v>10730</v>
          </cell>
          <cell r="D2197" t="str">
            <v>Las Animas City of</v>
          </cell>
          <cell r="E2197">
            <v>507</v>
          </cell>
          <cell r="F2197" t="str">
            <v>Las Animas</v>
          </cell>
          <cell r="G2197">
            <v>22</v>
          </cell>
          <cell r="H2197" t="str">
            <v>4</v>
          </cell>
          <cell r="I2197">
            <v>1</v>
          </cell>
          <cell r="J2197">
            <v>1</v>
          </cell>
          <cell r="K2197">
            <v>1</v>
          </cell>
          <cell r="M2197" t="str">
            <v>IC</v>
          </cell>
          <cell r="N2197" t="str">
            <v>DFO</v>
          </cell>
          <cell r="P2197">
            <v>88</v>
          </cell>
          <cell r="Q2197">
            <v>1951</v>
          </cell>
          <cell r="R2197" t="str">
            <v>OP</v>
          </cell>
          <cell r="T2197" t="str">
            <v>N</v>
          </cell>
        </row>
        <row r="2198">
          <cell r="A2198" t="str">
            <v>CO</v>
          </cell>
          <cell r="B2198" t="str">
            <v>Bent</v>
          </cell>
          <cell r="C2198">
            <v>10730</v>
          </cell>
          <cell r="D2198" t="str">
            <v>Las Animas City of</v>
          </cell>
          <cell r="E2198">
            <v>507</v>
          </cell>
          <cell r="F2198" t="str">
            <v>Las Animas</v>
          </cell>
          <cell r="G2198">
            <v>22</v>
          </cell>
          <cell r="H2198" t="str">
            <v>5</v>
          </cell>
          <cell r="I2198">
            <v>1</v>
          </cell>
          <cell r="J2198">
            <v>1</v>
          </cell>
          <cell r="K2198">
            <v>1</v>
          </cell>
          <cell r="M2198" t="str">
            <v>IC</v>
          </cell>
          <cell r="N2198" t="str">
            <v>DFO</v>
          </cell>
          <cell r="P2198">
            <v>88</v>
          </cell>
          <cell r="Q2198">
            <v>1951</v>
          </cell>
          <cell r="R2198" t="str">
            <v>OP</v>
          </cell>
          <cell r="T2198" t="str">
            <v>N</v>
          </cell>
        </row>
        <row r="2199">
          <cell r="A2199" t="str">
            <v>CO</v>
          </cell>
          <cell r="B2199" t="str">
            <v>Bent</v>
          </cell>
          <cell r="C2199">
            <v>10730</v>
          </cell>
          <cell r="D2199" t="str">
            <v>Las Animas City of</v>
          </cell>
          <cell r="E2199">
            <v>507</v>
          </cell>
          <cell r="F2199" t="str">
            <v>Las Animas</v>
          </cell>
          <cell r="G2199">
            <v>22</v>
          </cell>
          <cell r="H2199" t="str">
            <v>6</v>
          </cell>
          <cell r="I2199">
            <v>3</v>
          </cell>
          <cell r="J2199">
            <v>2.5</v>
          </cell>
          <cell r="K2199">
            <v>2.5</v>
          </cell>
          <cell r="M2199" t="str">
            <v>IC</v>
          </cell>
          <cell r="N2199" t="str">
            <v>DFO</v>
          </cell>
          <cell r="P2199">
            <v>3</v>
          </cell>
          <cell r="Q2199">
            <v>1967</v>
          </cell>
          <cell r="R2199" t="str">
            <v>OP</v>
          </cell>
          <cell r="T2199" t="str">
            <v>N</v>
          </cell>
        </row>
        <row r="2200">
          <cell r="A2200" t="str">
            <v>CO</v>
          </cell>
          <cell r="B2200" t="str">
            <v>Adams</v>
          </cell>
          <cell r="C2200">
            <v>15466</v>
          </cell>
          <cell r="D2200" t="str">
            <v>Public Service Co of Colorado</v>
          </cell>
          <cell r="E2200">
            <v>469</v>
          </cell>
          <cell r="F2200" t="str">
            <v>Cherokee</v>
          </cell>
          <cell r="G2200">
            <v>22</v>
          </cell>
          <cell r="H2200" t="str">
            <v>IC1</v>
          </cell>
          <cell r="I2200">
            <v>2.7</v>
          </cell>
          <cell r="J2200">
            <v>2.75</v>
          </cell>
          <cell r="K2200">
            <v>2.75</v>
          </cell>
          <cell r="M2200" t="str">
            <v>IC</v>
          </cell>
          <cell r="N2200" t="str">
            <v>DFO</v>
          </cell>
          <cell r="P2200">
            <v>0</v>
          </cell>
          <cell r="Q2200">
            <v>1967</v>
          </cell>
          <cell r="R2200" t="str">
            <v>SB</v>
          </cell>
          <cell r="T2200" t="str">
            <v>N</v>
          </cell>
        </row>
        <row r="2201">
          <cell r="A2201" t="str">
            <v>CO</v>
          </cell>
          <cell r="B2201" t="str">
            <v>Adams</v>
          </cell>
          <cell r="C2201">
            <v>15466</v>
          </cell>
          <cell r="D2201" t="str">
            <v>Public Service Co of Colorado</v>
          </cell>
          <cell r="E2201">
            <v>469</v>
          </cell>
          <cell r="F2201" t="str">
            <v>Cherokee</v>
          </cell>
          <cell r="G2201">
            <v>22</v>
          </cell>
          <cell r="H2201" t="str">
            <v>IC2</v>
          </cell>
          <cell r="I2201">
            <v>2.7</v>
          </cell>
          <cell r="J2201">
            <v>2.75</v>
          </cell>
          <cell r="K2201">
            <v>2.75</v>
          </cell>
          <cell r="M2201" t="str">
            <v>IC</v>
          </cell>
          <cell r="N2201" t="str">
            <v>DFO</v>
          </cell>
          <cell r="P2201">
            <v>0</v>
          </cell>
          <cell r="Q2201">
            <v>1967</v>
          </cell>
          <cell r="R2201" t="str">
            <v>SB</v>
          </cell>
          <cell r="T2201" t="str">
            <v>N</v>
          </cell>
        </row>
        <row r="2202">
          <cell r="A2202" t="str">
            <v>CO</v>
          </cell>
          <cell r="B2202" t="str">
            <v>Baca</v>
          </cell>
          <cell r="C2202">
            <v>17834</v>
          </cell>
          <cell r="D2202" t="str">
            <v>Springfield City of</v>
          </cell>
          <cell r="E2202">
            <v>8100</v>
          </cell>
          <cell r="F2202" t="str">
            <v>Springfield</v>
          </cell>
          <cell r="G2202">
            <v>22</v>
          </cell>
          <cell r="H2202" t="str">
            <v>1</v>
          </cell>
          <cell r="I2202">
            <v>1.2</v>
          </cell>
          <cell r="J2202">
            <v>1.2</v>
          </cell>
          <cell r="K2202">
            <v>1.2</v>
          </cell>
          <cell r="M2202" t="str">
            <v>IC</v>
          </cell>
          <cell r="N2202" t="str">
            <v>DFO</v>
          </cell>
          <cell r="O2202" t="str">
            <v>NG</v>
          </cell>
          <cell r="P2202">
            <v>88</v>
          </cell>
          <cell r="Q2202">
            <v>1965</v>
          </cell>
          <cell r="R2202" t="str">
            <v>SB</v>
          </cell>
          <cell r="T2202" t="str">
            <v>N</v>
          </cell>
        </row>
        <row r="2203">
          <cell r="A2203" t="str">
            <v>CO</v>
          </cell>
          <cell r="B2203" t="str">
            <v>Baca</v>
          </cell>
          <cell r="C2203">
            <v>17834</v>
          </cell>
          <cell r="D2203" t="str">
            <v>Springfield City of</v>
          </cell>
          <cell r="E2203">
            <v>8100</v>
          </cell>
          <cell r="F2203" t="str">
            <v>Springfield</v>
          </cell>
          <cell r="G2203">
            <v>22</v>
          </cell>
          <cell r="H2203" t="str">
            <v>2</v>
          </cell>
          <cell r="I2203">
            <v>0.2</v>
          </cell>
          <cell r="J2203">
            <v>0.2</v>
          </cell>
          <cell r="K2203">
            <v>0.2</v>
          </cell>
          <cell r="M2203" t="str">
            <v>IC</v>
          </cell>
          <cell r="N2203" t="str">
            <v>DFO</v>
          </cell>
          <cell r="O2203" t="str">
            <v>NG</v>
          </cell>
          <cell r="P2203">
            <v>88</v>
          </cell>
          <cell r="Q2203">
            <v>1950</v>
          </cell>
          <cell r="R2203" t="str">
            <v>SB</v>
          </cell>
          <cell r="T2203" t="str">
            <v>N</v>
          </cell>
        </row>
        <row r="2204">
          <cell r="A2204" t="str">
            <v>CO</v>
          </cell>
          <cell r="B2204" t="str">
            <v>Baca</v>
          </cell>
          <cell r="C2204">
            <v>17834</v>
          </cell>
          <cell r="D2204" t="str">
            <v>Springfield City of</v>
          </cell>
          <cell r="E2204">
            <v>8100</v>
          </cell>
          <cell r="F2204" t="str">
            <v>Springfield</v>
          </cell>
          <cell r="G2204">
            <v>22</v>
          </cell>
          <cell r="H2204" t="str">
            <v>IC4</v>
          </cell>
          <cell r="I2204">
            <v>0.5</v>
          </cell>
          <cell r="J2204">
            <v>0.5</v>
          </cell>
          <cell r="K2204">
            <v>0.5</v>
          </cell>
          <cell r="M2204" t="str">
            <v>IC</v>
          </cell>
          <cell r="N2204" t="str">
            <v>DFO</v>
          </cell>
          <cell r="O2204" t="str">
            <v>NG</v>
          </cell>
          <cell r="P2204">
            <v>99</v>
          </cell>
          <cell r="Q2204">
            <v>1950</v>
          </cell>
          <cell r="R2204" t="str">
            <v>SB</v>
          </cell>
          <cell r="T2204" t="str">
            <v>N</v>
          </cell>
        </row>
        <row r="2205">
          <cell r="A2205" t="str">
            <v>CO</v>
          </cell>
          <cell r="B2205" t="str">
            <v>Baca</v>
          </cell>
          <cell r="C2205">
            <v>17834</v>
          </cell>
          <cell r="D2205" t="str">
            <v>Springfield City of</v>
          </cell>
          <cell r="E2205">
            <v>8100</v>
          </cell>
          <cell r="F2205" t="str">
            <v>Springfield</v>
          </cell>
          <cell r="G2205">
            <v>22</v>
          </cell>
          <cell r="H2205" t="str">
            <v>IC5</v>
          </cell>
          <cell r="I2205">
            <v>0.8</v>
          </cell>
          <cell r="J2205">
            <v>0.8</v>
          </cell>
          <cell r="K2205">
            <v>0.8</v>
          </cell>
          <cell r="M2205" t="str">
            <v>IC</v>
          </cell>
          <cell r="N2205" t="str">
            <v>DFO</v>
          </cell>
          <cell r="O2205" t="str">
            <v>NG</v>
          </cell>
          <cell r="P2205">
            <v>99</v>
          </cell>
          <cell r="Q2205">
            <v>1960</v>
          </cell>
          <cell r="R2205" t="str">
            <v>SB</v>
          </cell>
          <cell r="T2205" t="str">
            <v>N</v>
          </cell>
        </row>
        <row r="2206">
          <cell r="A2206" t="str">
            <v>CO</v>
          </cell>
          <cell r="B2206" t="str">
            <v>Las Animas</v>
          </cell>
          <cell r="C2206">
            <v>19204</v>
          </cell>
          <cell r="D2206" t="str">
            <v>Trinidad City of</v>
          </cell>
          <cell r="E2206">
            <v>511</v>
          </cell>
          <cell r="F2206" t="str">
            <v>Trinidad</v>
          </cell>
          <cell r="G2206">
            <v>22</v>
          </cell>
          <cell r="H2206" t="str">
            <v>5</v>
          </cell>
          <cell r="I2206">
            <v>1.8</v>
          </cell>
          <cell r="J2206">
            <v>1.8</v>
          </cell>
          <cell r="K2206">
            <v>1.8</v>
          </cell>
          <cell r="M2206" t="str">
            <v>IC</v>
          </cell>
          <cell r="N2206" t="str">
            <v>DFO</v>
          </cell>
          <cell r="P2206">
            <v>1</v>
          </cell>
          <cell r="Q2206">
            <v>1999</v>
          </cell>
          <cell r="R2206" t="str">
            <v>OP</v>
          </cell>
          <cell r="T2206" t="str">
            <v>N</v>
          </cell>
        </row>
        <row r="2207">
          <cell r="A2207" t="str">
            <v>CO</v>
          </cell>
          <cell r="B2207" t="str">
            <v>Las Animas</v>
          </cell>
          <cell r="C2207">
            <v>19204</v>
          </cell>
          <cell r="D2207" t="str">
            <v>Trinidad City of</v>
          </cell>
          <cell r="E2207">
            <v>511</v>
          </cell>
          <cell r="F2207" t="str">
            <v>Trinidad</v>
          </cell>
          <cell r="G2207">
            <v>22</v>
          </cell>
          <cell r="H2207" t="str">
            <v>6</v>
          </cell>
          <cell r="I2207">
            <v>1.8</v>
          </cell>
          <cell r="J2207">
            <v>1.8</v>
          </cell>
          <cell r="K2207">
            <v>1.8</v>
          </cell>
          <cell r="M2207" t="str">
            <v>IC</v>
          </cell>
          <cell r="N2207" t="str">
            <v>DFO</v>
          </cell>
          <cell r="P2207">
            <v>1</v>
          </cell>
          <cell r="Q2207">
            <v>1999</v>
          </cell>
          <cell r="R2207" t="str">
            <v>OP</v>
          </cell>
          <cell r="T2207" t="str">
            <v>N</v>
          </cell>
        </row>
        <row r="2208">
          <cell r="A2208" t="str">
            <v>CO</v>
          </cell>
          <cell r="B2208" t="str">
            <v>Las Animas</v>
          </cell>
          <cell r="C2208">
            <v>19204</v>
          </cell>
          <cell r="D2208" t="str">
            <v>Trinidad City of</v>
          </cell>
          <cell r="E2208">
            <v>511</v>
          </cell>
          <cell r="F2208" t="str">
            <v>Trinidad</v>
          </cell>
          <cell r="G2208">
            <v>22</v>
          </cell>
          <cell r="H2208" t="str">
            <v>7</v>
          </cell>
          <cell r="I2208">
            <v>1.8</v>
          </cell>
          <cell r="J2208">
            <v>1.8</v>
          </cell>
          <cell r="K2208">
            <v>1.8</v>
          </cell>
          <cell r="M2208" t="str">
            <v>IC</v>
          </cell>
          <cell r="N2208" t="str">
            <v>DFO</v>
          </cell>
          <cell r="P2208">
            <v>1</v>
          </cell>
          <cell r="Q2208">
            <v>1999</v>
          </cell>
          <cell r="R2208" t="str">
            <v>OP</v>
          </cell>
          <cell r="T2208" t="str">
            <v>N</v>
          </cell>
        </row>
        <row r="2209">
          <cell r="A2209" t="str">
            <v>CO</v>
          </cell>
          <cell r="B2209" t="str">
            <v>Yuma</v>
          </cell>
          <cell r="C2209">
            <v>21143</v>
          </cell>
          <cell r="D2209" t="str">
            <v>Yuma City of</v>
          </cell>
          <cell r="E2209">
            <v>524</v>
          </cell>
          <cell r="F2209" t="str">
            <v>Yuma</v>
          </cell>
          <cell r="G2209">
            <v>22</v>
          </cell>
          <cell r="H2209" t="str">
            <v>1</v>
          </cell>
          <cell r="I2209">
            <v>0.1</v>
          </cell>
          <cell r="J2209">
            <v>0.1</v>
          </cell>
          <cell r="K2209">
            <v>0.1</v>
          </cell>
          <cell r="M2209" t="str">
            <v>IC</v>
          </cell>
          <cell r="N2209" t="str">
            <v>DFO</v>
          </cell>
          <cell r="P2209">
            <v>88</v>
          </cell>
          <cell r="Q2209">
            <v>1937</v>
          </cell>
          <cell r="R2209" t="str">
            <v>SB</v>
          </cell>
          <cell r="T2209" t="str">
            <v>N</v>
          </cell>
        </row>
        <row r="2210">
          <cell r="A2210" t="str">
            <v>CO</v>
          </cell>
          <cell r="B2210" t="str">
            <v>Yuma</v>
          </cell>
          <cell r="C2210">
            <v>21143</v>
          </cell>
          <cell r="D2210" t="str">
            <v>Yuma City of</v>
          </cell>
          <cell r="E2210">
            <v>524</v>
          </cell>
          <cell r="F2210" t="str">
            <v>Yuma</v>
          </cell>
          <cell r="G2210">
            <v>22</v>
          </cell>
          <cell r="H2210" t="str">
            <v>2</v>
          </cell>
          <cell r="I2210">
            <v>0.1</v>
          </cell>
          <cell r="J2210">
            <v>0.1</v>
          </cell>
          <cell r="K2210">
            <v>0.1</v>
          </cell>
          <cell r="M2210" t="str">
            <v>IC</v>
          </cell>
          <cell r="N2210" t="str">
            <v>DFO</v>
          </cell>
          <cell r="P2210">
            <v>88</v>
          </cell>
          <cell r="Q2210">
            <v>1937</v>
          </cell>
          <cell r="R2210" t="str">
            <v>SB</v>
          </cell>
          <cell r="T2210" t="str">
            <v>N</v>
          </cell>
        </row>
        <row r="2211">
          <cell r="A2211" t="str">
            <v>CO</v>
          </cell>
          <cell r="B2211" t="str">
            <v>Yuma</v>
          </cell>
          <cell r="C2211">
            <v>21143</v>
          </cell>
          <cell r="D2211" t="str">
            <v>Yuma City of</v>
          </cell>
          <cell r="E2211">
            <v>524</v>
          </cell>
          <cell r="F2211" t="str">
            <v>Yuma</v>
          </cell>
          <cell r="G2211">
            <v>22</v>
          </cell>
          <cell r="H2211" t="str">
            <v>3</v>
          </cell>
          <cell r="I2211">
            <v>0.3</v>
          </cell>
          <cell r="J2211">
            <v>0.2</v>
          </cell>
          <cell r="K2211">
            <v>0.2</v>
          </cell>
          <cell r="M2211" t="str">
            <v>IC</v>
          </cell>
          <cell r="N2211" t="str">
            <v>DFO</v>
          </cell>
          <cell r="P2211">
            <v>88</v>
          </cell>
          <cell r="Q2211">
            <v>1938</v>
          </cell>
          <cell r="R2211" t="str">
            <v>SB</v>
          </cell>
          <cell r="T2211" t="str">
            <v>N</v>
          </cell>
        </row>
        <row r="2212">
          <cell r="A2212" t="str">
            <v>CO</v>
          </cell>
          <cell r="B2212" t="str">
            <v>Yuma</v>
          </cell>
          <cell r="C2212">
            <v>21143</v>
          </cell>
          <cell r="D2212" t="str">
            <v>Yuma City of</v>
          </cell>
          <cell r="E2212">
            <v>524</v>
          </cell>
          <cell r="F2212" t="str">
            <v>Yuma</v>
          </cell>
          <cell r="G2212">
            <v>22</v>
          </cell>
          <cell r="H2212" t="str">
            <v>4</v>
          </cell>
          <cell r="I2212">
            <v>0.5</v>
          </cell>
          <cell r="J2212">
            <v>0.5</v>
          </cell>
          <cell r="K2212">
            <v>0.5</v>
          </cell>
          <cell r="M2212" t="str">
            <v>IC</v>
          </cell>
          <cell r="N2212" t="str">
            <v>DFO</v>
          </cell>
          <cell r="P2212">
            <v>88</v>
          </cell>
          <cell r="Q2212">
            <v>1948</v>
          </cell>
          <cell r="R2212" t="str">
            <v>SB</v>
          </cell>
          <cell r="T2212" t="str">
            <v>N</v>
          </cell>
        </row>
        <row r="2213">
          <cell r="A2213" t="str">
            <v>CO</v>
          </cell>
          <cell r="B2213" t="str">
            <v>Eagle</v>
          </cell>
          <cell r="C2213">
            <v>54839</v>
          </cell>
          <cell r="D2213" t="str">
            <v>Eagle Materials Co LLC</v>
          </cell>
          <cell r="E2213">
            <v>54630</v>
          </cell>
          <cell r="F2213" t="str">
            <v>American Gypsum Cogeneration</v>
          </cell>
          <cell r="G2213">
            <v>32213</v>
          </cell>
          <cell r="H2213" t="str">
            <v>D-1</v>
          </cell>
          <cell r="I2213">
            <v>1.6</v>
          </cell>
          <cell r="J2213">
            <v>1.2</v>
          </cell>
          <cell r="K2213">
            <v>1.4</v>
          </cell>
          <cell r="M2213" t="str">
            <v>IC</v>
          </cell>
          <cell r="N2213" t="str">
            <v>DFO</v>
          </cell>
          <cell r="P2213">
            <v>3</v>
          </cell>
          <cell r="Q2213">
            <v>1990</v>
          </cell>
          <cell r="R2213" t="str">
            <v>SB</v>
          </cell>
          <cell r="S2213">
            <v>0</v>
          </cell>
          <cell r="T2213" t="str">
            <v>Y</v>
          </cell>
        </row>
        <row r="2214">
          <cell r="A2214" t="str">
            <v>CO</v>
          </cell>
          <cell r="B2214" t="str">
            <v>Eagle</v>
          </cell>
          <cell r="C2214">
            <v>54839</v>
          </cell>
          <cell r="D2214" t="str">
            <v>Eagle Materials Co LLC</v>
          </cell>
          <cell r="E2214">
            <v>54630</v>
          </cell>
          <cell r="F2214" t="str">
            <v>American Gypsum Cogeneration</v>
          </cell>
          <cell r="G2214">
            <v>32213</v>
          </cell>
          <cell r="H2214" t="str">
            <v>D-2</v>
          </cell>
          <cell r="I2214">
            <v>1.6</v>
          </cell>
          <cell r="J2214">
            <v>1.2</v>
          </cell>
          <cell r="K2214">
            <v>1.4</v>
          </cell>
          <cell r="M2214" t="str">
            <v>IC</v>
          </cell>
          <cell r="N2214" t="str">
            <v>DFO</v>
          </cell>
          <cell r="P2214">
            <v>3</v>
          </cell>
          <cell r="Q2214">
            <v>1990</v>
          </cell>
          <cell r="R2214" t="str">
            <v>SB</v>
          </cell>
          <cell r="S2214">
            <v>0</v>
          </cell>
          <cell r="T2214" t="str">
            <v>Y</v>
          </cell>
        </row>
        <row r="2215">
          <cell r="A2215" t="str">
            <v>CT</v>
          </cell>
          <cell r="B2215" t="str">
            <v>Fairfield</v>
          </cell>
          <cell r="C2215">
            <v>17569</v>
          </cell>
          <cell r="D2215" t="str">
            <v>South Norwalk Electric and Water</v>
          </cell>
          <cell r="E2215">
            <v>6598</v>
          </cell>
          <cell r="F2215" t="str">
            <v>South Norwalk Electric</v>
          </cell>
          <cell r="G2215">
            <v>22</v>
          </cell>
          <cell r="H2215" t="str">
            <v>6</v>
          </cell>
          <cell r="I2215">
            <v>1</v>
          </cell>
          <cell r="J2215">
            <v>1.05</v>
          </cell>
          <cell r="K2215">
            <v>1.1000000000000001</v>
          </cell>
          <cell r="M2215" t="str">
            <v>IC</v>
          </cell>
          <cell r="N2215" t="str">
            <v>DFO</v>
          </cell>
          <cell r="P2215">
            <v>5</v>
          </cell>
          <cell r="Q2215">
            <v>1990</v>
          </cell>
          <cell r="R2215" t="str">
            <v>OP</v>
          </cell>
          <cell r="S2215">
            <v>0</v>
          </cell>
          <cell r="T2215" t="str">
            <v>N</v>
          </cell>
        </row>
        <row r="2216">
          <cell r="A2216" t="str">
            <v>CT</v>
          </cell>
          <cell r="B2216" t="str">
            <v>New London</v>
          </cell>
          <cell r="C2216">
            <v>22380</v>
          </cell>
          <cell r="D2216" t="str">
            <v>NRG Montville Operations Inc</v>
          </cell>
          <cell r="E2216">
            <v>546</v>
          </cell>
          <cell r="F2216" t="str">
            <v>Montville Station</v>
          </cell>
          <cell r="G2216">
            <v>22</v>
          </cell>
          <cell r="H2216" t="str">
            <v>10</v>
          </cell>
          <cell r="I2216">
            <v>2.7</v>
          </cell>
          <cell r="J2216">
            <v>2.7</v>
          </cell>
          <cell r="K2216">
            <v>2.7</v>
          </cell>
          <cell r="M2216" t="str">
            <v>IC</v>
          </cell>
          <cell r="N2216" t="str">
            <v>DFO</v>
          </cell>
          <cell r="P2216">
            <v>1</v>
          </cell>
          <cell r="Q2216">
            <v>1967</v>
          </cell>
          <cell r="R2216" t="str">
            <v>SB</v>
          </cell>
          <cell r="T2216" t="str">
            <v>Y</v>
          </cell>
        </row>
        <row r="2217">
          <cell r="A2217" t="str">
            <v>CT</v>
          </cell>
          <cell r="B2217" t="str">
            <v>New London</v>
          </cell>
          <cell r="C2217">
            <v>22380</v>
          </cell>
          <cell r="D2217" t="str">
            <v>NRG Montville Operations Inc</v>
          </cell>
          <cell r="E2217">
            <v>546</v>
          </cell>
          <cell r="F2217" t="str">
            <v>Montville Station</v>
          </cell>
          <cell r="G2217">
            <v>22</v>
          </cell>
          <cell r="H2217" t="str">
            <v>11</v>
          </cell>
          <cell r="I2217">
            <v>2.7</v>
          </cell>
          <cell r="J2217">
            <v>2.7</v>
          </cell>
          <cell r="K2217">
            <v>2.7</v>
          </cell>
          <cell r="M2217" t="str">
            <v>IC</v>
          </cell>
          <cell r="N2217" t="str">
            <v>DFO</v>
          </cell>
          <cell r="P2217">
            <v>1</v>
          </cell>
          <cell r="Q2217">
            <v>1967</v>
          </cell>
          <cell r="R2217" t="str">
            <v>SB</v>
          </cell>
          <cell r="T2217" t="str">
            <v>Y</v>
          </cell>
        </row>
        <row r="2218">
          <cell r="A2218" t="str">
            <v>DE</v>
          </cell>
          <cell r="B2218" t="str">
            <v>Sussex</v>
          </cell>
          <cell r="C2218">
            <v>10935</v>
          </cell>
          <cell r="D2218" t="str">
            <v>Lewes City of</v>
          </cell>
          <cell r="E2218">
            <v>600</v>
          </cell>
          <cell r="F2218" t="str">
            <v>Lewes</v>
          </cell>
          <cell r="G2218">
            <v>22</v>
          </cell>
          <cell r="H2218" t="str">
            <v>7</v>
          </cell>
          <cell r="I2218">
            <v>1</v>
          </cell>
          <cell r="J2218">
            <v>0.9</v>
          </cell>
          <cell r="K2218">
            <v>1</v>
          </cell>
          <cell r="M2218" t="str">
            <v>IC</v>
          </cell>
          <cell r="N2218" t="str">
            <v>DFO</v>
          </cell>
          <cell r="P2218">
            <v>8</v>
          </cell>
          <cell r="Q2218">
            <v>1993</v>
          </cell>
          <cell r="R2218" t="str">
            <v>OP</v>
          </cell>
          <cell r="T2218" t="str">
            <v>N</v>
          </cell>
        </row>
        <row r="2219">
          <cell r="A2219" t="str">
            <v>DE</v>
          </cell>
          <cell r="B2219" t="str">
            <v>Sussex</v>
          </cell>
          <cell r="C2219">
            <v>10935</v>
          </cell>
          <cell r="D2219" t="str">
            <v>Lewes City of</v>
          </cell>
          <cell r="E2219">
            <v>600</v>
          </cell>
          <cell r="F2219" t="str">
            <v>Lewes</v>
          </cell>
          <cell r="G2219">
            <v>22</v>
          </cell>
          <cell r="H2219" t="str">
            <v>8</v>
          </cell>
          <cell r="I2219">
            <v>1</v>
          </cell>
          <cell r="J2219">
            <v>0.9</v>
          </cell>
          <cell r="K2219">
            <v>1</v>
          </cell>
          <cell r="M2219" t="str">
            <v>IC</v>
          </cell>
          <cell r="N2219" t="str">
            <v>DFO</v>
          </cell>
          <cell r="P2219">
            <v>8</v>
          </cell>
          <cell r="Q2219">
            <v>1993</v>
          </cell>
          <cell r="R2219" t="str">
            <v>OP</v>
          </cell>
          <cell r="T2219" t="str">
            <v>N</v>
          </cell>
        </row>
        <row r="2220">
          <cell r="A2220" t="str">
            <v>DE</v>
          </cell>
          <cell r="B2220" t="str">
            <v>Sussex</v>
          </cell>
          <cell r="C2220">
            <v>16852</v>
          </cell>
          <cell r="D2220" t="str">
            <v>Seaford City of</v>
          </cell>
          <cell r="E2220">
            <v>601</v>
          </cell>
          <cell r="F2220" t="str">
            <v>Seaford</v>
          </cell>
          <cell r="G2220">
            <v>22</v>
          </cell>
          <cell r="H2220" t="str">
            <v>1</v>
          </cell>
          <cell r="I2220">
            <v>1.4</v>
          </cell>
          <cell r="J2220">
            <v>1.3</v>
          </cell>
          <cell r="K2220">
            <v>1.3</v>
          </cell>
          <cell r="M2220" t="str">
            <v>IC</v>
          </cell>
          <cell r="N2220" t="str">
            <v>DFO</v>
          </cell>
          <cell r="P2220">
            <v>88</v>
          </cell>
          <cell r="Q2220">
            <v>1958</v>
          </cell>
          <cell r="R2220" t="str">
            <v>OP</v>
          </cell>
          <cell r="T2220" t="str">
            <v>N</v>
          </cell>
        </row>
        <row r="2221">
          <cell r="A2221" t="str">
            <v>DE</v>
          </cell>
          <cell r="B2221" t="str">
            <v>Sussex</v>
          </cell>
          <cell r="C2221">
            <v>16852</v>
          </cell>
          <cell r="D2221" t="str">
            <v>Seaford City of</v>
          </cell>
          <cell r="E2221">
            <v>601</v>
          </cell>
          <cell r="F2221" t="str">
            <v>Seaford</v>
          </cell>
          <cell r="G2221">
            <v>22</v>
          </cell>
          <cell r="H2221" t="str">
            <v>2</v>
          </cell>
          <cell r="I2221">
            <v>1.4</v>
          </cell>
          <cell r="J2221">
            <v>1.3</v>
          </cell>
          <cell r="K2221">
            <v>1.3</v>
          </cell>
          <cell r="M2221" t="str">
            <v>IC</v>
          </cell>
          <cell r="N2221" t="str">
            <v>DFO</v>
          </cell>
          <cell r="P2221">
            <v>88</v>
          </cell>
          <cell r="Q2221">
            <v>1954</v>
          </cell>
          <cell r="R2221" t="str">
            <v>OP</v>
          </cell>
          <cell r="T2221" t="str">
            <v>N</v>
          </cell>
        </row>
        <row r="2222">
          <cell r="A2222" t="str">
            <v>DE</v>
          </cell>
          <cell r="B2222" t="str">
            <v>Sussex</v>
          </cell>
          <cell r="C2222">
            <v>16852</v>
          </cell>
          <cell r="D2222" t="str">
            <v>Seaford City of</v>
          </cell>
          <cell r="E2222">
            <v>601</v>
          </cell>
          <cell r="F2222" t="str">
            <v>Seaford</v>
          </cell>
          <cell r="G2222">
            <v>22</v>
          </cell>
          <cell r="H2222" t="str">
            <v>3</v>
          </cell>
          <cell r="I2222">
            <v>1.1000000000000001</v>
          </cell>
          <cell r="J2222">
            <v>1.1000000000000001</v>
          </cell>
          <cell r="K2222">
            <v>1.1000000000000001</v>
          </cell>
          <cell r="M2222" t="str">
            <v>IC</v>
          </cell>
          <cell r="N2222" t="str">
            <v>DFO</v>
          </cell>
          <cell r="P2222">
            <v>88</v>
          </cell>
          <cell r="Q2222">
            <v>1950</v>
          </cell>
          <cell r="R2222" t="str">
            <v>OP</v>
          </cell>
          <cell r="T2222" t="str">
            <v>N</v>
          </cell>
        </row>
        <row r="2223">
          <cell r="A2223" t="str">
            <v>DE</v>
          </cell>
          <cell r="B2223" t="str">
            <v>Sussex</v>
          </cell>
          <cell r="C2223">
            <v>16852</v>
          </cell>
          <cell r="D2223" t="str">
            <v>Seaford City of</v>
          </cell>
          <cell r="E2223">
            <v>601</v>
          </cell>
          <cell r="F2223" t="str">
            <v>Seaford</v>
          </cell>
          <cell r="G2223">
            <v>22</v>
          </cell>
          <cell r="H2223" t="str">
            <v>6</v>
          </cell>
          <cell r="I2223">
            <v>2</v>
          </cell>
          <cell r="J2223">
            <v>2</v>
          </cell>
          <cell r="K2223">
            <v>2</v>
          </cell>
          <cell r="M2223" t="str">
            <v>IC</v>
          </cell>
          <cell r="N2223" t="str">
            <v>DFO</v>
          </cell>
          <cell r="P2223">
            <v>88</v>
          </cell>
          <cell r="Q2223">
            <v>1962</v>
          </cell>
          <cell r="R2223" t="str">
            <v>OP</v>
          </cell>
          <cell r="T2223" t="str">
            <v>N</v>
          </cell>
        </row>
        <row r="2224">
          <cell r="A2224" t="str">
            <v>DE</v>
          </cell>
          <cell r="B2224" t="str">
            <v>Sussex</v>
          </cell>
          <cell r="C2224">
            <v>16852</v>
          </cell>
          <cell r="D2224" t="str">
            <v>Seaford City of</v>
          </cell>
          <cell r="E2224">
            <v>601</v>
          </cell>
          <cell r="F2224" t="str">
            <v>Seaford</v>
          </cell>
          <cell r="G2224">
            <v>22</v>
          </cell>
          <cell r="H2224" t="str">
            <v>7</v>
          </cell>
          <cell r="I2224">
            <v>1.1000000000000001</v>
          </cell>
          <cell r="J2224">
            <v>1.1000000000000001</v>
          </cell>
          <cell r="K2224">
            <v>1.1000000000000001</v>
          </cell>
          <cell r="M2224" t="str">
            <v>IC</v>
          </cell>
          <cell r="N2224" t="str">
            <v>DFO</v>
          </cell>
          <cell r="P2224">
            <v>2</v>
          </cell>
          <cell r="Q2224">
            <v>1989</v>
          </cell>
          <cell r="R2224" t="str">
            <v>OP</v>
          </cell>
          <cell r="T2224" t="str">
            <v>N</v>
          </cell>
        </row>
        <row r="2225">
          <cell r="A2225" t="str">
            <v>FL</v>
          </cell>
          <cell r="B2225" t="str">
            <v>Monroe</v>
          </cell>
          <cell r="C2225">
            <v>6443</v>
          </cell>
          <cell r="D2225" t="str">
            <v>Florida Keys Electric Coop Assn Inc</v>
          </cell>
          <cell r="E2225">
            <v>696</v>
          </cell>
          <cell r="F2225" t="str">
            <v>Marathon</v>
          </cell>
          <cell r="G2225">
            <v>22</v>
          </cell>
          <cell r="H2225" t="str">
            <v>3</v>
          </cell>
          <cell r="I2225">
            <v>3</v>
          </cell>
          <cell r="J2225">
            <v>3</v>
          </cell>
          <cell r="K2225">
            <v>3</v>
          </cell>
          <cell r="M2225" t="str">
            <v>IC</v>
          </cell>
          <cell r="N2225" t="str">
            <v>DFO</v>
          </cell>
          <cell r="P2225">
            <v>1</v>
          </cell>
          <cell r="Q2225">
            <v>1958</v>
          </cell>
          <cell r="R2225" t="str">
            <v>SB</v>
          </cell>
          <cell r="T2225" t="str">
            <v>N</v>
          </cell>
        </row>
        <row r="2226">
          <cell r="A2226" t="str">
            <v>FL</v>
          </cell>
          <cell r="B2226" t="str">
            <v>Monroe</v>
          </cell>
          <cell r="C2226">
            <v>6443</v>
          </cell>
          <cell r="D2226" t="str">
            <v>Florida Keys Electric Coop Assn Inc</v>
          </cell>
          <cell r="E2226">
            <v>696</v>
          </cell>
          <cell r="F2226" t="str">
            <v>Marathon</v>
          </cell>
          <cell r="G2226">
            <v>22</v>
          </cell>
          <cell r="H2226" t="str">
            <v>4</v>
          </cell>
          <cell r="I2226">
            <v>3</v>
          </cell>
          <cell r="J2226">
            <v>3</v>
          </cell>
          <cell r="K2226">
            <v>3</v>
          </cell>
          <cell r="M2226" t="str">
            <v>IC</v>
          </cell>
          <cell r="N2226" t="str">
            <v>DFO</v>
          </cell>
          <cell r="P2226">
            <v>1</v>
          </cell>
          <cell r="Q2226">
            <v>1959</v>
          </cell>
          <cell r="R2226" t="str">
            <v>SB</v>
          </cell>
          <cell r="T2226" t="str">
            <v>N</v>
          </cell>
        </row>
        <row r="2227">
          <cell r="A2227" t="str">
            <v>FL</v>
          </cell>
          <cell r="B2227" t="str">
            <v>Monroe</v>
          </cell>
          <cell r="C2227">
            <v>6443</v>
          </cell>
          <cell r="D2227" t="str">
            <v>Florida Keys Electric Coop Assn Inc</v>
          </cell>
          <cell r="E2227">
            <v>696</v>
          </cell>
          <cell r="F2227" t="str">
            <v>Marathon</v>
          </cell>
          <cell r="G2227">
            <v>22</v>
          </cell>
          <cell r="H2227" t="str">
            <v>5</v>
          </cell>
          <cell r="I2227">
            <v>3</v>
          </cell>
          <cell r="J2227">
            <v>3</v>
          </cell>
          <cell r="K2227">
            <v>3</v>
          </cell>
          <cell r="M2227" t="str">
            <v>IC</v>
          </cell>
          <cell r="N2227" t="str">
            <v>DFO</v>
          </cell>
          <cell r="P2227">
            <v>1</v>
          </cell>
          <cell r="Q2227">
            <v>1959</v>
          </cell>
          <cell r="R2227" t="str">
            <v>SB</v>
          </cell>
          <cell r="T2227" t="str">
            <v>N</v>
          </cell>
        </row>
        <row r="2228">
          <cell r="A2228" t="str">
            <v>FL</v>
          </cell>
          <cell r="B2228" t="str">
            <v>Monroe</v>
          </cell>
          <cell r="C2228">
            <v>6443</v>
          </cell>
          <cell r="D2228" t="str">
            <v>Florida Keys Electric Coop Assn Inc</v>
          </cell>
          <cell r="E2228">
            <v>696</v>
          </cell>
          <cell r="F2228" t="str">
            <v>Marathon</v>
          </cell>
          <cell r="G2228">
            <v>22</v>
          </cell>
          <cell r="H2228" t="str">
            <v>6</v>
          </cell>
          <cell r="I2228">
            <v>2.5</v>
          </cell>
          <cell r="J2228">
            <v>2.5</v>
          </cell>
          <cell r="K2228">
            <v>2.5</v>
          </cell>
          <cell r="M2228" t="str">
            <v>IC</v>
          </cell>
          <cell r="N2228" t="str">
            <v>DFO</v>
          </cell>
          <cell r="P2228">
            <v>5</v>
          </cell>
          <cell r="Q2228">
            <v>1973</v>
          </cell>
          <cell r="R2228" t="str">
            <v>SB</v>
          </cell>
          <cell r="T2228" t="str">
            <v>N</v>
          </cell>
        </row>
        <row r="2229">
          <cell r="A2229" t="str">
            <v>FL</v>
          </cell>
          <cell r="B2229" t="str">
            <v>Monroe</v>
          </cell>
          <cell r="C2229">
            <v>6443</v>
          </cell>
          <cell r="D2229" t="str">
            <v>Florida Keys Electric Coop Assn Inc</v>
          </cell>
          <cell r="E2229">
            <v>696</v>
          </cell>
          <cell r="F2229" t="str">
            <v>Marathon</v>
          </cell>
          <cell r="G2229">
            <v>22</v>
          </cell>
          <cell r="H2229" t="str">
            <v>7</v>
          </cell>
          <cell r="I2229">
            <v>2.5</v>
          </cell>
          <cell r="J2229">
            <v>2.5</v>
          </cell>
          <cell r="K2229">
            <v>2.5</v>
          </cell>
          <cell r="M2229" t="str">
            <v>IC</v>
          </cell>
          <cell r="N2229" t="str">
            <v>DFO</v>
          </cell>
          <cell r="P2229">
            <v>5</v>
          </cell>
          <cell r="Q2229">
            <v>1973</v>
          </cell>
          <cell r="R2229" t="str">
            <v>SB</v>
          </cell>
          <cell r="T2229" t="str">
            <v>N</v>
          </cell>
        </row>
        <row r="2230">
          <cell r="A2230" t="str">
            <v>FL</v>
          </cell>
          <cell r="B2230" t="str">
            <v>Monroe</v>
          </cell>
          <cell r="C2230">
            <v>6443</v>
          </cell>
          <cell r="D2230" t="str">
            <v>Florida Keys Electric Coop Assn Inc</v>
          </cell>
          <cell r="E2230">
            <v>696</v>
          </cell>
          <cell r="F2230" t="str">
            <v>Marathon</v>
          </cell>
          <cell r="G2230">
            <v>22</v>
          </cell>
          <cell r="H2230" t="str">
            <v>8</v>
          </cell>
          <cell r="I2230">
            <v>2</v>
          </cell>
          <cell r="J2230">
            <v>2</v>
          </cell>
          <cell r="K2230">
            <v>2</v>
          </cell>
          <cell r="M2230" t="str">
            <v>IC</v>
          </cell>
          <cell r="N2230" t="str">
            <v>DFO</v>
          </cell>
          <cell r="P2230">
            <v>5</v>
          </cell>
          <cell r="Q2230">
            <v>1989</v>
          </cell>
          <cell r="R2230" t="str">
            <v>SB</v>
          </cell>
          <cell r="T2230" t="str">
            <v>N</v>
          </cell>
        </row>
        <row r="2231">
          <cell r="A2231" t="str">
            <v>FL</v>
          </cell>
          <cell r="B2231" t="str">
            <v>Monroe</v>
          </cell>
          <cell r="C2231">
            <v>6443</v>
          </cell>
          <cell r="D2231" t="str">
            <v>Florida Keys Electric Coop Assn Inc</v>
          </cell>
          <cell r="E2231">
            <v>696</v>
          </cell>
          <cell r="F2231" t="str">
            <v>Marathon</v>
          </cell>
          <cell r="G2231">
            <v>22</v>
          </cell>
          <cell r="H2231" t="str">
            <v>9</v>
          </cell>
          <cell r="I2231">
            <v>2</v>
          </cell>
          <cell r="J2231">
            <v>2</v>
          </cell>
          <cell r="K2231">
            <v>2</v>
          </cell>
          <cell r="M2231" t="str">
            <v>IC</v>
          </cell>
          <cell r="N2231" t="str">
            <v>DFO</v>
          </cell>
          <cell r="P2231">
            <v>5</v>
          </cell>
          <cell r="Q2231">
            <v>1989</v>
          </cell>
          <cell r="R2231" t="str">
            <v>SB</v>
          </cell>
          <cell r="T2231" t="str">
            <v>N</v>
          </cell>
        </row>
        <row r="2232">
          <cell r="A2232" t="str">
            <v>FL</v>
          </cell>
          <cell r="B2232" t="str">
            <v>Monroe</v>
          </cell>
          <cell r="C2232">
            <v>6443</v>
          </cell>
          <cell r="D2232" t="str">
            <v>Florida Keys Electric Coop Assn Inc</v>
          </cell>
          <cell r="E2232">
            <v>696</v>
          </cell>
          <cell r="F2232" t="str">
            <v>Marathon</v>
          </cell>
          <cell r="G2232">
            <v>22</v>
          </cell>
          <cell r="H2232" t="str">
            <v>10</v>
          </cell>
          <cell r="I2232">
            <v>3.5</v>
          </cell>
          <cell r="J2232">
            <v>3.5</v>
          </cell>
          <cell r="K2232">
            <v>3.5</v>
          </cell>
          <cell r="M2232" t="str">
            <v>IC</v>
          </cell>
          <cell r="N2232" t="str">
            <v>DFO</v>
          </cell>
          <cell r="P2232">
            <v>1</v>
          </cell>
          <cell r="Q2232">
            <v>1998</v>
          </cell>
          <cell r="R2232" t="str">
            <v>SB</v>
          </cell>
          <cell r="T2232" t="str">
            <v>N</v>
          </cell>
        </row>
        <row r="2233">
          <cell r="A2233" t="str">
            <v>FL</v>
          </cell>
          <cell r="B2233" t="str">
            <v>Monroe</v>
          </cell>
          <cell r="C2233">
            <v>6443</v>
          </cell>
          <cell r="D2233" t="str">
            <v>Florida Keys Electric Coop Assn Inc</v>
          </cell>
          <cell r="E2233">
            <v>696</v>
          </cell>
          <cell r="F2233" t="str">
            <v>Marathon</v>
          </cell>
          <cell r="G2233">
            <v>22</v>
          </cell>
          <cell r="H2233" t="str">
            <v>11</v>
          </cell>
          <cell r="I2233">
            <v>3.5</v>
          </cell>
          <cell r="J2233">
            <v>3.5</v>
          </cell>
          <cell r="K2233">
            <v>3.5</v>
          </cell>
          <cell r="M2233" t="str">
            <v>IC</v>
          </cell>
          <cell r="N2233" t="str">
            <v>DFO</v>
          </cell>
          <cell r="P2233">
            <v>1</v>
          </cell>
          <cell r="Q2233">
            <v>2001</v>
          </cell>
          <cell r="R2233" t="str">
            <v>SB</v>
          </cell>
          <cell r="T2233" t="str">
            <v>N</v>
          </cell>
        </row>
        <row r="2234">
          <cell r="A2234" t="str">
            <v>FL</v>
          </cell>
          <cell r="B2234" t="str">
            <v>Miami-Dade</v>
          </cell>
          <cell r="C2234">
            <v>6452</v>
          </cell>
          <cell r="D2234" t="str">
            <v>Florida Power &amp; Light Co</v>
          </cell>
          <cell r="E2234">
            <v>621</v>
          </cell>
          <cell r="F2234" t="str">
            <v>Turkey Point</v>
          </cell>
          <cell r="G2234">
            <v>22</v>
          </cell>
          <cell r="H2234" t="str">
            <v>IC1</v>
          </cell>
          <cell r="I2234">
            <v>2.7</v>
          </cell>
          <cell r="J2234">
            <v>3</v>
          </cell>
          <cell r="K2234">
            <v>3</v>
          </cell>
          <cell r="M2234" t="str">
            <v>IC</v>
          </cell>
          <cell r="N2234" t="str">
            <v>DFO</v>
          </cell>
          <cell r="P2234">
            <v>4</v>
          </cell>
          <cell r="Q2234">
            <v>1968</v>
          </cell>
          <cell r="R2234" t="str">
            <v>OP</v>
          </cell>
          <cell r="S2234">
            <v>0</v>
          </cell>
          <cell r="T2234" t="str">
            <v>N</v>
          </cell>
        </row>
        <row r="2235">
          <cell r="A2235" t="str">
            <v>FL</v>
          </cell>
          <cell r="B2235" t="str">
            <v>Miami-Dade</v>
          </cell>
          <cell r="C2235">
            <v>6452</v>
          </cell>
          <cell r="D2235" t="str">
            <v>Florida Power &amp; Light Co</v>
          </cell>
          <cell r="E2235">
            <v>621</v>
          </cell>
          <cell r="F2235" t="str">
            <v>Turkey Point</v>
          </cell>
          <cell r="G2235">
            <v>22</v>
          </cell>
          <cell r="H2235" t="str">
            <v>IC2</v>
          </cell>
          <cell r="I2235">
            <v>2.7</v>
          </cell>
          <cell r="J2235">
            <v>2</v>
          </cell>
          <cell r="K2235">
            <v>2</v>
          </cell>
          <cell r="M2235" t="str">
            <v>IC</v>
          </cell>
          <cell r="N2235" t="str">
            <v>DFO</v>
          </cell>
          <cell r="P2235">
            <v>4</v>
          </cell>
          <cell r="Q2235">
            <v>1968</v>
          </cell>
          <cell r="R2235" t="str">
            <v>OP</v>
          </cell>
          <cell r="S2235">
            <v>0</v>
          </cell>
          <cell r="T2235" t="str">
            <v>N</v>
          </cell>
        </row>
        <row r="2236">
          <cell r="A2236" t="str">
            <v>FL</v>
          </cell>
          <cell r="B2236" t="str">
            <v>Miami-Dade</v>
          </cell>
          <cell r="C2236">
            <v>6452</v>
          </cell>
          <cell r="D2236" t="str">
            <v>Florida Power &amp; Light Co</v>
          </cell>
          <cell r="E2236">
            <v>621</v>
          </cell>
          <cell r="F2236" t="str">
            <v>Turkey Point</v>
          </cell>
          <cell r="G2236">
            <v>22</v>
          </cell>
          <cell r="H2236" t="str">
            <v>IC3</v>
          </cell>
          <cell r="I2236">
            <v>2.7</v>
          </cell>
          <cell r="J2236">
            <v>2</v>
          </cell>
          <cell r="K2236">
            <v>2</v>
          </cell>
          <cell r="M2236" t="str">
            <v>IC</v>
          </cell>
          <cell r="N2236" t="str">
            <v>DFO</v>
          </cell>
          <cell r="P2236">
            <v>4</v>
          </cell>
          <cell r="Q2236">
            <v>1968</v>
          </cell>
          <cell r="R2236" t="str">
            <v>OP</v>
          </cell>
          <cell r="S2236">
            <v>0</v>
          </cell>
          <cell r="T2236" t="str">
            <v>N</v>
          </cell>
        </row>
        <row r="2237">
          <cell r="A2237" t="str">
            <v>FL</v>
          </cell>
          <cell r="B2237" t="str">
            <v>Miami-Dade</v>
          </cell>
          <cell r="C2237">
            <v>6452</v>
          </cell>
          <cell r="D2237" t="str">
            <v>Florida Power &amp; Light Co</v>
          </cell>
          <cell r="E2237">
            <v>621</v>
          </cell>
          <cell r="F2237" t="str">
            <v>Turkey Point</v>
          </cell>
          <cell r="G2237">
            <v>22</v>
          </cell>
          <cell r="H2237" t="str">
            <v>IC4</v>
          </cell>
          <cell r="I2237">
            <v>2.7</v>
          </cell>
          <cell r="J2237">
            <v>2</v>
          </cell>
          <cell r="K2237">
            <v>2</v>
          </cell>
          <cell r="M2237" t="str">
            <v>IC</v>
          </cell>
          <cell r="N2237" t="str">
            <v>DFO</v>
          </cell>
          <cell r="P2237">
            <v>4</v>
          </cell>
          <cell r="Q2237">
            <v>1968</v>
          </cell>
          <cell r="R2237" t="str">
            <v>OP</v>
          </cell>
          <cell r="S2237">
            <v>0</v>
          </cell>
          <cell r="T2237" t="str">
            <v>N</v>
          </cell>
        </row>
        <row r="2238">
          <cell r="A2238" t="str">
            <v>FL</v>
          </cell>
          <cell r="B2238" t="str">
            <v>Miami-Dade</v>
          </cell>
          <cell r="C2238">
            <v>6452</v>
          </cell>
          <cell r="D2238" t="str">
            <v>Florida Power &amp; Light Co</v>
          </cell>
          <cell r="E2238">
            <v>621</v>
          </cell>
          <cell r="F2238" t="str">
            <v>Turkey Point</v>
          </cell>
          <cell r="G2238">
            <v>22</v>
          </cell>
          <cell r="H2238" t="str">
            <v>IC5</v>
          </cell>
          <cell r="I2238">
            <v>2.7</v>
          </cell>
          <cell r="J2238">
            <v>3</v>
          </cell>
          <cell r="K2238">
            <v>3</v>
          </cell>
          <cell r="M2238" t="str">
            <v>IC</v>
          </cell>
          <cell r="N2238" t="str">
            <v>DFO</v>
          </cell>
          <cell r="P2238">
            <v>4</v>
          </cell>
          <cell r="Q2238">
            <v>1968</v>
          </cell>
          <cell r="R2238" t="str">
            <v>OP</v>
          </cell>
          <cell r="T2238" t="str">
            <v>N</v>
          </cell>
        </row>
        <row r="2239">
          <cell r="A2239" t="str">
            <v>FL</v>
          </cell>
          <cell r="B2239" t="str">
            <v>St Lucie</v>
          </cell>
          <cell r="C2239">
            <v>6616</v>
          </cell>
          <cell r="D2239" t="str">
            <v>Fort Pierce Utilities Auth</v>
          </cell>
          <cell r="E2239">
            <v>658</v>
          </cell>
          <cell r="F2239" t="str">
            <v>Henry D King</v>
          </cell>
          <cell r="G2239">
            <v>22</v>
          </cell>
          <cell r="H2239" t="str">
            <v>D1</v>
          </cell>
          <cell r="I2239">
            <v>2.7</v>
          </cell>
          <cell r="J2239">
            <v>3</v>
          </cell>
          <cell r="K2239">
            <v>3</v>
          </cell>
          <cell r="M2239" t="str">
            <v>IC</v>
          </cell>
          <cell r="N2239" t="str">
            <v>DFO</v>
          </cell>
          <cell r="P2239">
            <v>4</v>
          </cell>
          <cell r="Q2239">
            <v>1970</v>
          </cell>
          <cell r="R2239" t="str">
            <v>OP</v>
          </cell>
          <cell r="S2239">
            <v>0</v>
          </cell>
          <cell r="T2239" t="str">
            <v>N</v>
          </cell>
        </row>
        <row r="2240">
          <cell r="A2240" t="str">
            <v>FL</v>
          </cell>
          <cell r="B2240" t="str">
            <v>St Lucie</v>
          </cell>
          <cell r="C2240">
            <v>6616</v>
          </cell>
          <cell r="D2240" t="str">
            <v>Fort Pierce Utilities Auth</v>
          </cell>
          <cell r="E2240">
            <v>658</v>
          </cell>
          <cell r="F2240" t="str">
            <v>Henry D King</v>
          </cell>
          <cell r="G2240">
            <v>22</v>
          </cell>
          <cell r="H2240" t="str">
            <v>D2</v>
          </cell>
          <cell r="I2240">
            <v>2.7</v>
          </cell>
          <cell r="J2240">
            <v>3</v>
          </cell>
          <cell r="K2240">
            <v>3</v>
          </cell>
          <cell r="M2240" t="str">
            <v>IC</v>
          </cell>
          <cell r="N2240" t="str">
            <v>DFO</v>
          </cell>
          <cell r="P2240">
            <v>4</v>
          </cell>
          <cell r="Q2240">
            <v>1970</v>
          </cell>
          <cell r="R2240" t="str">
            <v>OP</v>
          </cell>
          <cell r="S2240">
            <v>0</v>
          </cell>
          <cell r="T2240" t="str">
            <v>N</v>
          </cell>
        </row>
        <row r="2241">
          <cell r="A2241" t="str">
            <v>FL</v>
          </cell>
          <cell r="B2241" t="str">
            <v>Pasco</v>
          </cell>
          <cell r="C2241">
            <v>10545</v>
          </cell>
          <cell r="D2241" t="str">
            <v>Teton Operating Services</v>
          </cell>
          <cell r="E2241">
            <v>54424</v>
          </cell>
          <cell r="F2241" t="str">
            <v>Pasco Cogen Ltd</v>
          </cell>
          <cell r="G2241">
            <v>22</v>
          </cell>
          <cell r="H2241" t="str">
            <v>EDG1</v>
          </cell>
          <cell r="I2241">
            <v>1.2</v>
          </cell>
          <cell r="J2241">
            <v>1.2</v>
          </cell>
          <cell r="K2241">
            <v>1.2</v>
          </cell>
          <cell r="M2241" t="str">
            <v>IC</v>
          </cell>
          <cell r="N2241" t="str">
            <v>DFO</v>
          </cell>
          <cell r="P2241">
            <v>7</v>
          </cell>
          <cell r="Q2241">
            <v>1993</v>
          </cell>
          <cell r="R2241" t="str">
            <v>SB</v>
          </cell>
          <cell r="T2241" t="str">
            <v>Y</v>
          </cell>
        </row>
        <row r="2242">
          <cell r="A2242" t="str">
            <v>FL</v>
          </cell>
          <cell r="B2242" t="str">
            <v>Pasco</v>
          </cell>
          <cell r="C2242">
            <v>10545</v>
          </cell>
          <cell r="D2242" t="str">
            <v>Teton Operating Services</v>
          </cell>
          <cell r="E2242">
            <v>54424</v>
          </cell>
          <cell r="F2242" t="str">
            <v>Pasco Cogen Ltd</v>
          </cell>
          <cell r="G2242">
            <v>22</v>
          </cell>
          <cell r="H2242" t="str">
            <v>EDG2</v>
          </cell>
          <cell r="I2242">
            <v>1.2</v>
          </cell>
          <cell r="J2242">
            <v>1.2</v>
          </cell>
          <cell r="K2242">
            <v>1.2</v>
          </cell>
          <cell r="M2242" t="str">
            <v>IC</v>
          </cell>
          <cell r="N2242" t="str">
            <v>DFO</v>
          </cell>
          <cell r="P2242">
            <v>7</v>
          </cell>
          <cell r="Q2242">
            <v>1993</v>
          </cell>
          <cell r="R2242" t="str">
            <v>SB</v>
          </cell>
          <cell r="T2242" t="str">
            <v>Y</v>
          </cell>
        </row>
        <row r="2243">
          <cell r="A2243" t="str">
            <v>FL</v>
          </cell>
          <cell r="B2243" t="str">
            <v>Palm Beach</v>
          </cell>
          <cell r="C2243">
            <v>10620</v>
          </cell>
          <cell r="D2243" t="str">
            <v>Lake Worth City of</v>
          </cell>
          <cell r="E2243">
            <v>673</v>
          </cell>
          <cell r="F2243" t="str">
            <v>Tom G Smith</v>
          </cell>
          <cell r="G2243">
            <v>22</v>
          </cell>
          <cell r="H2243" t="str">
            <v>MU1</v>
          </cell>
          <cell r="I2243">
            <v>2</v>
          </cell>
          <cell r="J2243">
            <v>2</v>
          </cell>
          <cell r="K2243">
            <v>2</v>
          </cell>
          <cell r="M2243" t="str">
            <v>IC</v>
          </cell>
          <cell r="N2243" t="str">
            <v>DFO</v>
          </cell>
          <cell r="P2243">
            <v>12</v>
          </cell>
          <cell r="Q2243">
            <v>1965</v>
          </cell>
          <cell r="R2243" t="str">
            <v>OP</v>
          </cell>
          <cell r="S2243">
            <v>0</v>
          </cell>
          <cell r="T2243" t="str">
            <v>N</v>
          </cell>
        </row>
        <row r="2244">
          <cell r="A2244" t="str">
            <v>FL</v>
          </cell>
          <cell r="B2244" t="str">
            <v>Palm Beach</v>
          </cell>
          <cell r="C2244">
            <v>10620</v>
          </cell>
          <cell r="D2244" t="str">
            <v>Lake Worth City of</v>
          </cell>
          <cell r="E2244">
            <v>673</v>
          </cell>
          <cell r="F2244" t="str">
            <v>Tom G Smith</v>
          </cell>
          <cell r="G2244">
            <v>22</v>
          </cell>
          <cell r="H2244" t="str">
            <v>MU2</v>
          </cell>
          <cell r="I2244">
            <v>2</v>
          </cell>
          <cell r="J2244">
            <v>2</v>
          </cell>
          <cell r="K2244">
            <v>2</v>
          </cell>
          <cell r="M2244" t="str">
            <v>IC</v>
          </cell>
          <cell r="N2244" t="str">
            <v>DFO</v>
          </cell>
          <cell r="P2244">
            <v>12</v>
          </cell>
          <cell r="Q2244">
            <v>1965</v>
          </cell>
          <cell r="R2244" t="str">
            <v>OP</v>
          </cell>
          <cell r="S2244">
            <v>0</v>
          </cell>
          <cell r="T2244" t="str">
            <v>N</v>
          </cell>
        </row>
        <row r="2245">
          <cell r="A2245" t="str">
            <v>FL</v>
          </cell>
          <cell r="B2245" t="str">
            <v>Palm Beach</v>
          </cell>
          <cell r="C2245">
            <v>10620</v>
          </cell>
          <cell r="D2245" t="str">
            <v>Lake Worth City of</v>
          </cell>
          <cell r="E2245">
            <v>673</v>
          </cell>
          <cell r="F2245" t="str">
            <v>Tom G Smith</v>
          </cell>
          <cell r="G2245">
            <v>22</v>
          </cell>
          <cell r="H2245" t="str">
            <v>MU3</v>
          </cell>
          <cell r="I2245">
            <v>2</v>
          </cell>
          <cell r="J2245">
            <v>2</v>
          </cell>
          <cell r="K2245">
            <v>2</v>
          </cell>
          <cell r="M2245" t="str">
            <v>IC</v>
          </cell>
          <cell r="N2245" t="str">
            <v>DFO</v>
          </cell>
          <cell r="P2245">
            <v>12</v>
          </cell>
          <cell r="Q2245">
            <v>1965</v>
          </cell>
          <cell r="R2245" t="str">
            <v>OP</v>
          </cell>
          <cell r="S2245">
            <v>0</v>
          </cell>
          <cell r="T2245" t="str">
            <v>N</v>
          </cell>
        </row>
        <row r="2246">
          <cell r="A2246" t="str">
            <v>FL</v>
          </cell>
          <cell r="B2246" t="str">
            <v>Palm Beach</v>
          </cell>
          <cell r="C2246">
            <v>10620</v>
          </cell>
          <cell r="D2246" t="str">
            <v>Lake Worth City of</v>
          </cell>
          <cell r="E2246">
            <v>673</v>
          </cell>
          <cell r="F2246" t="str">
            <v>Tom G Smith</v>
          </cell>
          <cell r="G2246">
            <v>22</v>
          </cell>
          <cell r="H2246" t="str">
            <v>MU4</v>
          </cell>
          <cell r="I2246">
            <v>2</v>
          </cell>
          <cell r="J2246">
            <v>2</v>
          </cell>
          <cell r="K2246">
            <v>2</v>
          </cell>
          <cell r="M2246" t="str">
            <v>IC</v>
          </cell>
          <cell r="N2246" t="str">
            <v>DFO</v>
          </cell>
          <cell r="P2246">
            <v>12</v>
          </cell>
          <cell r="Q2246">
            <v>1965</v>
          </cell>
          <cell r="R2246" t="str">
            <v>OP</v>
          </cell>
          <cell r="S2246">
            <v>0</v>
          </cell>
          <cell r="T2246" t="str">
            <v>N</v>
          </cell>
        </row>
        <row r="2247">
          <cell r="A2247" t="str">
            <v>FL</v>
          </cell>
          <cell r="B2247" t="str">
            <v>Palm Beach</v>
          </cell>
          <cell r="C2247">
            <v>10620</v>
          </cell>
          <cell r="D2247" t="str">
            <v>Lake Worth City of</v>
          </cell>
          <cell r="E2247">
            <v>673</v>
          </cell>
          <cell r="F2247" t="str">
            <v>Tom G Smith</v>
          </cell>
          <cell r="G2247">
            <v>22</v>
          </cell>
          <cell r="H2247" t="str">
            <v>MU5</v>
          </cell>
          <cell r="I2247">
            <v>2</v>
          </cell>
          <cell r="J2247">
            <v>2</v>
          </cell>
          <cell r="K2247">
            <v>2</v>
          </cell>
          <cell r="M2247" t="str">
            <v>IC</v>
          </cell>
          <cell r="N2247" t="str">
            <v>DFO</v>
          </cell>
          <cell r="P2247">
            <v>12</v>
          </cell>
          <cell r="Q2247">
            <v>1965</v>
          </cell>
          <cell r="R2247" t="str">
            <v>OP</v>
          </cell>
          <cell r="S2247">
            <v>0</v>
          </cell>
          <cell r="T2247" t="str">
            <v>N</v>
          </cell>
        </row>
        <row r="2248">
          <cell r="A2248" t="str">
            <v>FL</v>
          </cell>
          <cell r="B2248" t="str">
            <v>Polk</v>
          </cell>
          <cell r="C2248">
            <v>10623</v>
          </cell>
          <cell r="D2248" t="str">
            <v>Lakeland City of</v>
          </cell>
          <cell r="E2248">
            <v>676</v>
          </cell>
          <cell r="F2248" t="str">
            <v>C D McIntosh Jr</v>
          </cell>
          <cell r="G2248">
            <v>22</v>
          </cell>
          <cell r="H2248" t="str">
            <v>IC1</v>
          </cell>
          <cell r="I2248">
            <v>2.5</v>
          </cell>
          <cell r="J2248">
            <v>2.5</v>
          </cell>
          <cell r="K2248">
            <v>2.5</v>
          </cell>
          <cell r="M2248" t="str">
            <v>IC</v>
          </cell>
          <cell r="N2248" t="str">
            <v>DFO</v>
          </cell>
          <cell r="P2248">
            <v>1</v>
          </cell>
          <cell r="Q2248">
            <v>1970</v>
          </cell>
          <cell r="R2248" t="str">
            <v>OP</v>
          </cell>
          <cell r="S2248">
            <v>0</v>
          </cell>
          <cell r="T2248" t="str">
            <v>N</v>
          </cell>
        </row>
        <row r="2249">
          <cell r="A2249" t="str">
            <v>FL</v>
          </cell>
          <cell r="B2249" t="str">
            <v>Polk</v>
          </cell>
          <cell r="C2249">
            <v>10623</v>
          </cell>
          <cell r="D2249" t="str">
            <v>Lakeland City of</v>
          </cell>
          <cell r="E2249">
            <v>676</v>
          </cell>
          <cell r="F2249" t="str">
            <v>C D McIntosh Jr</v>
          </cell>
          <cell r="G2249">
            <v>22</v>
          </cell>
          <cell r="H2249" t="str">
            <v>IC2</v>
          </cell>
          <cell r="I2249">
            <v>2.5</v>
          </cell>
          <cell r="J2249">
            <v>2.5</v>
          </cell>
          <cell r="K2249">
            <v>2.5</v>
          </cell>
          <cell r="M2249" t="str">
            <v>IC</v>
          </cell>
          <cell r="N2249" t="str">
            <v>DFO</v>
          </cell>
          <cell r="P2249">
            <v>1</v>
          </cell>
          <cell r="Q2249">
            <v>1970</v>
          </cell>
          <cell r="R2249" t="str">
            <v>OP</v>
          </cell>
          <cell r="S2249">
            <v>0</v>
          </cell>
          <cell r="T2249" t="str">
            <v>N</v>
          </cell>
        </row>
        <row r="2250">
          <cell r="A2250" t="str">
            <v>FL</v>
          </cell>
          <cell r="B2250" t="str">
            <v>Polk</v>
          </cell>
          <cell r="C2250">
            <v>10623</v>
          </cell>
          <cell r="D2250" t="str">
            <v>Lakeland City of</v>
          </cell>
          <cell r="E2250">
            <v>7997</v>
          </cell>
          <cell r="F2250" t="str">
            <v>Winston</v>
          </cell>
          <cell r="G2250">
            <v>22</v>
          </cell>
          <cell r="H2250" t="str">
            <v>WD01</v>
          </cell>
          <cell r="I2250">
            <v>12.5</v>
          </cell>
          <cell r="J2250">
            <v>12.5</v>
          </cell>
          <cell r="K2250">
            <v>12.5</v>
          </cell>
          <cell r="M2250" t="str">
            <v>IC</v>
          </cell>
          <cell r="N2250" t="str">
            <v>DFO</v>
          </cell>
          <cell r="P2250">
            <v>12</v>
          </cell>
          <cell r="Q2250">
            <v>2001</v>
          </cell>
          <cell r="R2250" t="str">
            <v>OP</v>
          </cell>
          <cell r="T2250" t="str">
            <v>N</v>
          </cell>
        </row>
        <row r="2251">
          <cell r="A2251" t="str">
            <v>FL</v>
          </cell>
          <cell r="B2251" t="str">
            <v>Polk</v>
          </cell>
          <cell r="C2251">
            <v>10623</v>
          </cell>
          <cell r="D2251" t="str">
            <v>Lakeland City of</v>
          </cell>
          <cell r="E2251">
            <v>7997</v>
          </cell>
          <cell r="F2251" t="str">
            <v>Winston</v>
          </cell>
          <cell r="G2251">
            <v>22</v>
          </cell>
          <cell r="H2251" t="str">
            <v>WD02</v>
          </cell>
          <cell r="I2251">
            <v>12.5</v>
          </cell>
          <cell r="J2251">
            <v>12.5</v>
          </cell>
          <cell r="K2251">
            <v>12.5</v>
          </cell>
          <cell r="M2251" t="str">
            <v>IC</v>
          </cell>
          <cell r="N2251" t="str">
            <v>DFO</v>
          </cell>
          <cell r="P2251">
            <v>12</v>
          </cell>
          <cell r="Q2251">
            <v>2001</v>
          </cell>
          <cell r="R2251" t="str">
            <v>OP</v>
          </cell>
          <cell r="T2251" t="str">
            <v>N</v>
          </cell>
        </row>
        <row r="2252">
          <cell r="A2252" t="str">
            <v>FL</v>
          </cell>
          <cell r="B2252" t="str">
            <v>Polk</v>
          </cell>
          <cell r="C2252">
            <v>10623</v>
          </cell>
          <cell r="D2252" t="str">
            <v>Lakeland City of</v>
          </cell>
          <cell r="E2252">
            <v>7997</v>
          </cell>
          <cell r="F2252" t="str">
            <v>Winston</v>
          </cell>
          <cell r="G2252">
            <v>22</v>
          </cell>
          <cell r="H2252" t="str">
            <v>WD03</v>
          </cell>
          <cell r="I2252">
            <v>12.5</v>
          </cell>
          <cell r="J2252">
            <v>12.5</v>
          </cell>
          <cell r="K2252">
            <v>12.5</v>
          </cell>
          <cell r="M2252" t="str">
            <v>IC</v>
          </cell>
          <cell r="N2252" t="str">
            <v>DFO</v>
          </cell>
          <cell r="P2252">
            <v>12</v>
          </cell>
          <cell r="Q2252">
            <v>2001</v>
          </cell>
          <cell r="R2252" t="str">
            <v>OP</v>
          </cell>
          <cell r="T2252" t="str">
            <v>N</v>
          </cell>
        </row>
        <row r="2253">
          <cell r="A2253" t="str">
            <v>FL</v>
          </cell>
          <cell r="B2253" t="str">
            <v>Polk</v>
          </cell>
          <cell r="C2253">
            <v>10623</v>
          </cell>
          <cell r="D2253" t="str">
            <v>Lakeland City of</v>
          </cell>
          <cell r="E2253">
            <v>7997</v>
          </cell>
          <cell r="F2253" t="str">
            <v>Winston</v>
          </cell>
          <cell r="G2253">
            <v>22</v>
          </cell>
          <cell r="H2253" t="str">
            <v>WD04</v>
          </cell>
          <cell r="I2253">
            <v>12.5</v>
          </cell>
          <cell r="J2253">
            <v>12.5</v>
          </cell>
          <cell r="K2253">
            <v>12.5</v>
          </cell>
          <cell r="M2253" t="str">
            <v>IC</v>
          </cell>
          <cell r="N2253" t="str">
            <v>DFO</v>
          </cell>
          <cell r="P2253">
            <v>12</v>
          </cell>
          <cell r="Q2253">
            <v>2001</v>
          </cell>
          <cell r="R2253" t="str">
            <v>OP</v>
          </cell>
          <cell r="T2253" t="str">
            <v>N</v>
          </cell>
        </row>
        <row r="2254">
          <cell r="A2254" t="str">
            <v>FL</v>
          </cell>
          <cell r="B2254" t="str">
            <v>Volusia</v>
          </cell>
          <cell r="C2254">
            <v>13485</v>
          </cell>
          <cell r="D2254" t="str">
            <v>New Smyrna Beach Utils Comm</v>
          </cell>
          <cell r="E2254">
            <v>679</v>
          </cell>
          <cell r="F2254" t="str">
            <v>Smith Street</v>
          </cell>
          <cell r="G2254">
            <v>22</v>
          </cell>
          <cell r="H2254" t="str">
            <v>3</v>
          </cell>
          <cell r="I2254">
            <v>0.8</v>
          </cell>
          <cell r="J2254">
            <v>0.8</v>
          </cell>
          <cell r="K2254">
            <v>0.8</v>
          </cell>
          <cell r="M2254" t="str">
            <v>IC</v>
          </cell>
          <cell r="N2254" t="str">
            <v>DFO</v>
          </cell>
          <cell r="P2254">
            <v>1</v>
          </cell>
          <cell r="Q2254">
            <v>1946</v>
          </cell>
          <cell r="R2254" t="str">
            <v>OP</v>
          </cell>
          <cell r="S2254">
            <v>0</v>
          </cell>
          <cell r="T2254" t="str">
            <v>N</v>
          </cell>
        </row>
        <row r="2255">
          <cell r="A2255" t="str">
            <v>FL</v>
          </cell>
          <cell r="B2255" t="str">
            <v>Volusia</v>
          </cell>
          <cell r="C2255">
            <v>13485</v>
          </cell>
          <cell r="D2255" t="str">
            <v>New Smyrna Beach Utils Comm</v>
          </cell>
          <cell r="E2255">
            <v>679</v>
          </cell>
          <cell r="F2255" t="str">
            <v>Smith Street</v>
          </cell>
          <cell r="G2255">
            <v>22</v>
          </cell>
          <cell r="H2255" t="str">
            <v>4</v>
          </cell>
          <cell r="I2255">
            <v>1</v>
          </cell>
          <cell r="J2255">
            <v>1</v>
          </cell>
          <cell r="K2255">
            <v>1</v>
          </cell>
          <cell r="M2255" t="str">
            <v>IC</v>
          </cell>
          <cell r="N2255" t="str">
            <v>DFO</v>
          </cell>
          <cell r="P2255">
            <v>1</v>
          </cell>
          <cell r="Q2255">
            <v>1950</v>
          </cell>
          <cell r="R2255" t="str">
            <v>OP</v>
          </cell>
          <cell r="S2255">
            <v>0</v>
          </cell>
          <cell r="T2255" t="str">
            <v>N</v>
          </cell>
        </row>
        <row r="2256">
          <cell r="A2256" t="str">
            <v>FL</v>
          </cell>
          <cell r="B2256" t="str">
            <v>Volusia</v>
          </cell>
          <cell r="C2256">
            <v>13485</v>
          </cell>
          <cell r="D2256" t="str">
            <v>New Smyrna Beach Utils Comm</v>
          </cell>
          <cell r="E2256">
            <v>679</v>
          </cell>
          <cell r="F2256" t="str">
            <v>Smith Street</v>
          </cell>
          <cell r="G2256">
            <v>22</v>
          </cell>
          <cell r="H2256" t="str">
            <v>6</v>
          </cell>
          <cell r="I2256">
            <v>1.8</v>
          </cell>
          <cell r="J2256">
            <v>1.8</v>
          </cell>
          <cell r="K2256">
            <v>1.8</v>
          </cell>
          <cell r="M2256" t="str">
            <v>IC</v>
          </cell>
          <cell r="N2256" t="str">
            <v>DFO</v>
          </cell>
          <cell r="P2256">
            <v>1</v>
          </cell>
          <cell r="Q2256">
            <v>1955</v>
          </cell>
          <cell r="R2256" t="str">
            <v>OP</v>
          </cell>
          <cell r="S2256">
            <v>0</v>
          </cell>
          <cell r="T2256" t="str">
            <v>N</v>
          </cell>
        </row>
        <row r="2257">
          <cell r="A2257" t="str">
            <v>FL</v>
          </cell>
          <cell r="B2257" t="str">
            <v>Volusia</v>
          </cell>
          <cell r="C2257">
            <v>13485</v>
          </cell>
          <cell r="D2257" t="str">
            <v>New Smyrna Beach Utils Comm</v>
          </cell>
          <cell r="E2257">
            <v>679</v>
          </cell>
          <cell r="F2257" t="str">
            <v>Smith Street</v>
          </cell>
          <cell r="G2257">
            <v>22</v>
          </cell>
          <cell r="H2257" t="str">
            <v>7</v>
          </cell>
          <cell r="I2257">
            <v>1.8</v>
          </cell>
          <cell r="J2257">
            <v>1.8</v>
          </cell>
          <cell r="K2257">
            <v>1.8</v>
          </cell>
          <cell r="M2257" t="str">
            <v>IC</v>
          </cell>
          <cell r="N2257" t="str">
            <v>DFO</v>
          </cell>
          <cell r="P2257">
            <v>1</v>
          </cell>
          <cell r="Q2257">
            <v>1956</v>
          </cell>
          <cell r="R2257" t="str">
            <v>OP</v>
          </cell>
          <cell r="S2257">
            <v>0</v>
          </cell>
          <cell r="T2257" t="str">
            <v>N</v>
          </cell>
        </row>
        <row r="2258">
          <cell r="A2258" t="str">
            <v>FL</v>
          </cell>
          <cell r="B2258" t="str">
            <v>Volusia</v>
          </cell>
          <cell r="C2258">
            <v>13485</v>
          </cell>
          <cell r="D2258" t="str">
            <v>New Smyrna Beach Utils Comm</v>
          </cell>
          <cell r="E2258">
            <v>679</v>
          </cell>
          <cell r="F2258" t="str">
            <v>Smith Street</v>
          </cell>
          <cell r="G2258">
            <v>22</v>
          </cell>
          <cell r="H2258" t="str">
            <v>8</v>
          </cell>
          <cell r="I2258">
            <v>1.1000000000000001</v>
          </cell>
          <cell r="J2258">
            <v>1.1000000000000001</v>
          </cell>
          <cell r="K2258">
            <v>1.1000000000000001</v>
          </cell>
          <cell r="M2258" t="str">
            <v>IC</v>
          </cell>
          <cell r="N2258" t="str">
            <v>DFO</v>
          </cell>
          <cell r="P2258">
            <v>1</v>
          </cell>
          <cell r="Q2258">
            <v>1960</v>
          </cell>
          <cell r="R2258" t="str">
            <v>OP</v>
          </cell>
          <cell r="S2258">
            <v>0</v>
          </cell>
          <cell r="T2258" t="str">
            <v>N</v>
          </cell>
        </row>
        <row r="2259">
          <cell r="A2259" t="str">
            <v>FL</v>
          </cell>
          <cell r="B2259" t="str">
            <v>Volusia</v>
          </cell>
          <cell r="C2259">
            <v>13485</v>
          </cell>
          <cell r="D2259" t="str">
            <v>New Smyrna Beach Utils Comm</v>
          </cell>
          <cell r="E2259">
            <v>679</v>
          </cell>
          <cell r="F2259" t="str">
            <v>Smith Street</v>
          </cell>
          <cell r="G2259">
            <v>22</v>
          </cell>
          <cell r="H2259" t="str">
            <v>9</v>
          </cell>
          <cell r="I2259">
            <v>2</v>
          </cell>
          <cell r="J2259">
            <v>2</v>
          </cell>
          <cell r="K2259">
            <v>2</v>
          </cell>
          <cell r="M2259" t="str">
            <v>IC</v>
          </cell>
          <cell r="N2259" t="str">
            <v>DFO</v>
          </cell>
          <cell r="P2259">
            <v>1</v>
          </cell>
          <cell r="Q2259">
            <v>1967</v>
          </cell>
          <cell r="R2259" t="str">
            <v>OP</v>
          </cell>
          <cell r="S2259">
            <v>0</v>
          </cell>
          <cell r="T2259" t="str">
            <v>N</v>
          </cell>
        </row>
        <row r="2260">
          <cell r="A2260" t="str">
            <v>FL</v>
          </cell>
          <cell r="B2260" t="str">
            <v>Volusia</v>
          </cell>
          <cell r="C2260">
            <v>13485</v>
          </cell>
          <cell r="D2260" t="str">
            <v>New Smyrna Beach Utils Comm</v>
          </cell>
          <cell r="E2260">
            <v>679</v>
          </cell>
          <cell r="F2260" t="str">
            <v>Smith Street</v>
          </cell>
          <cell r="G2260">
            <v>22</v>
          </cell>
          <cell r="H2260" t="str">
            <v>10</v>
          </cell>
          <cell r="I2260">
            <v>2</v>
          </cell>
          <cell r="J2260">
            <v>2</v>
          </cell>
          <cell r="K2260">
            <v>2</v>
          </cell>
          <cell r="M2260" t="str">
            <v>IC</v>
          </cell>
          <cell r="N2260" t="str">
            <v>DFO</v>
          </cell>
          <cell r="P2260">
            <v>1</v>
          </cell>
          <cell r="Q2260">
            <v>1967</v>
          </cell>
          <cell r="R2260" t="str">
            <v>OP</v>
          </cell>
          <cell r="S2260">
            <v>0</v>
          </cell>
          <cell r="T2260" t="str">
            <v>N</v>
          </cell>
        </row>
        <row r="2261">
          <cell r="A2261" t="str">
            <v>FL</v>
          </cell>
          <cell r="B2261" t="str">
            <v>Volusia</v>
          </cell>
          <cell r="C2261">
            <v>13485</v>
          </cell>
          <cell r="D2261" t="str">
            <v>New Smyrna Beach Utils Comm</v>
          </cell>
          <cell r="E2261">
            <v>679</v>
          </cell>
          <cell r="F2261" t="str">
            <v>Smith Street</v>
          </cell>
          <cell r="G2261">
            <v>22</v>
          </cell>
          <cell r="H2261" t="str">
            <v>11</v>
          </cell>
          <cell r="I2261">
            <v>2</v>
          </cell>
          <cell r="J2261">
            <v>2</v>
          </cell>
          <cell r="K2261">
            <v>2</v>
          </cell>
          <cell r="M2261" t="str">
            <v>IC</v>
          </cell>
          <cell r="N2261" t="str">
            <v>DFO</v>
          </cell>
          <cell r="P2261">
            <v>1</v>
          </cell>
          <cell r="Q2261">
            <v>1967</v>
          </cell>
          <cell r="R2261" t="str">
            <v>OP</v>
          </cell>
          <cell r="S2261">
            <v>0</v>
          </cell>
          <cell r="T2261" t="str">
            <v>N</v>
          </cell>
        </row>
        <row r="2262">
          <cell r="A2262" t="str">
            <v>FL</v>
          </cell>
          <cell r="B2262" t="str">
            <v>Volusia</v>
          </cell>
          <cell r="C2262">
            <v>13485</v>
          </cell>
          <cell r="D2262" t="str">
            <v>New Smyrna Beach Utils Comm</v>
          </cell>
          <cell r="E2262">
            <v>681</v>
          </cell>
          <cell r="F2262" t="str">
            <v>W E Swoope</v>
          </cell>
          <cell r="G2262">
            <v>22</v>
          </cell>
          <cell r="H2262" t="str">
            <v>2</v>
          </cell>
          <cell r="I2262">
            <v>0.9</v>
          </cell>
          <cell r="J2262">
            <v>0.9</v>
          </cell>
          <cell r="K2262">
            <v>0.9</v>
          </cell>
          <cell r="M2262" t="str">
            <v>IC</v>
          </cell>
          <cell r="N2262" t="str">
            <v>DFO</v>
          </cell>
          <cell r="P2262">
            <v>11</v>
          </cell>
          <cell r="Q2262">
            <v>1981</v>
          </cell>
          <cell r="R2262" t="str">
            <v>OP</v>
          </cell>
          <cell r="S2262">
            <v>0</v>
          </cell>
          <cell r="T2262" t="str">
            <v>N</v>
          </cell>
        </row>
        <row r="2263">
          <cell r="A2263" t="str">
            <v>FL</v>
          </cell>
          <cell r="B2263" t="str">
            <v>Volusia</v>
          </cell>
          <cell r="C2263">
            <v>13485</v>
          </cell>
          <cell r="D2263" t="str">
            <v>New Smyrna Beach Utils Comm</v>
          </cell>
          <cell r="E2263">
            <v>681</v>
          </cell>
          <cell r="F2263" t="str">
            <v>W E Swoope</v>
          </cell>
          <cell r="G2263">
            <v>22</v>
          </cell>
          <cell r="H2263" t="str">
            <v>3</v>
          </cell>
          <cell r="I2263">
            <v>2</v>
          </cell>
          <cell r="J2263">
            <v>2</v>
          </cell>
          <cell r="K2263">
            <v>2</v>
          </cell>
          <cell r="M2263" t="str">
            <v>IC</v>
          </cell>
          <cell r="N2263" t="str">
            <v>DFO</v>
          </cell>
          <cell r="P2263">
            <v>12</v>
          </cell>
          <cell r="Q2263">
            <v>1982</v>
          </cell>
          <cell r="R2263" t="str">
            <v>OP</v>
          </cell>
          <cell r="S2263">
            <v>0</v>
          </cell>
          <cell r="T2263" t="str">
            <v>N</v>
          </cell>
        </row>
        <row r="2264">
          <cell r="A2264" t="str">
            <v>FL</v>
          </cell>
          <cell r="B2264" t="str">
            <v>Volusia</v>
          </cell>
          <cell r="C2264">
            <v>13485</v>
          </cell>
          <cell r="D2264" t="str">
            <v>New Smyrna Beach Utils Comm</v>
          </cell>
          <cell r="E2264">
            <v>681</v>
          </cell>
          <cell r="F2264" t="str">
            <v>W E Swoope</v>
          </cell>
          <cell r="G2264">
            <v>22</v>
          </cell>
          <cell r="H2264" t="str">
            <v>4</v>
          </cell>
          <cell r="I2264">
            <v>2.2000000000000002</v>
          </cell>
          <cell r="J2264">
            <v>2.2000000000000002</v>
          </cell>
          <cell r="K2264">
            <v>2.2000000000000002</v>
          </cell>
          <cell r="M2264" t="str">
            <v>IC</v>
          </cell>
          <cell r="N2264" t="str">
            <v>DFO</v>
          </cell>
          <cell r="P2264">
            <v>12</v>
          </cell>
          <cell r="Q2264">
            <v>1982</v>
          </cell>
          <cell r="R2264" t="str">
            <v>OP</v>
          </cell>
          <cell r="S2264">
            <v>0</v>
          </cell>
          <cell r="T2264" t="str">
            <v>N</v>
          </cell>
        </row>
        <row r="2265">
          <cell r="A2265" t="str">
            <v>FL</v>
          </cell>
          <cell r="B2265" t="str">
            <v>Hendry</v>
          </cell>
          <cell r="C2265">
            <v>19365</v>
          </cell>
          <cell r="D2265" t="str">
            <v>United States Sugar Corp</v>
          </cell>
          <cell r="E2265">
            <v>50482</v>
          </cell>
          <cell r="F2265" t="str">
            <v>Clewiston Sugar House</v>
          </cell>
          <cell r="G2265">
            <v>111</v>
          </cell>
          <cell r="H2265" t="str">
            <v>DGN</v>
          </cell>
          <cell r="I2265">
            <v>1</v>
          </cell>
          <cell r="J2265">
            <v>0.98</v>
          </cell>
          <cell r="K2265">
            <v>1</v>
          </cell>
          <cell r="M2265" t="str">
            <v>IC</v>
          </cell>
          <cell r="N2265" t="str">
            <v>DFO</v>
          </cell>
          <cell r="P2265">
            <v>6</v>
          </cell>
          <cell r="Q2265">
            <v>1987</v>
          </cell>
          <cell r="R2265" t="str">
            <v>SB</v>
          </cell>
          <cell r="S2265">
            <v>0</v>
          </cell>
          <cell r="T2265" t="str">
            <v>Y</v>
          </cell>
        </row>
        <row r="2266">
          <cell r="A2266" t="str">
            <v>FL</v>
          </cell>
          <cell r="B2266" t="str">
            <v>Hendry</v>
          </cell>
          <cell r="C2266">
            <v>19365</v>
          </cell>
          <cell r="D2266" t="str">
            <v>United States Sugar Corp</v>
          </cell>
          <cell r="E2266">
            <v>50482</v>
          </cell>
          <cell r="F2266" t="str">
            <v>Clewiston Sugar House</v>
          </cell>
          <cell r="G2266">
            <v>111</v>
          </cell>
          <cell r="H2266" t="str">
            <v>DGS</v>
          </cell>
          <cell r="I2266">
            <v>1</v>
          </cell>
          <cell r="J2266">
            <v>0.98</v>
          </cell>
          <cell r="K2266">
            <v>1</v>
          </cell>
          <cell r="M2266" t="str">
            <v>IC</v>
          </cell>
          <cell r="N2266" t="str">
            <v>DFO</v>
          </cell>
          <cell r="P2266">
            <v>6</v>
          </cell>
          <cell r="Q2266">
            <v>1987</v>
          </cell>
          <cell r="R2266" t="str">
            <v>SB</v>
          </cell>
          <cell r="S2266">
            <v>0</v>
          </cell>
          <cell r="T2266" t="str">
            <v>Y</v>
          </cell>
        </row>
        <row r="2267">
          <cell r="A2267" t="str">
            <v>FL</v>
          </cell>
          <cell r="B2267" t="str">
            <v>Palm Beach</v>
          </cell>
          <cell r="C2267">
            <v>19365</v>
          </cell>
          <cell r="D2267" t="str">
            <v>United States Sugar Corp</v>
          </cell>
          <cell r="E2267">
            <v>50483</v>
          </cell>
          <cell r="F2267" t="str">
            <v>Bryant Sugar House</v>
          </cell>
          <cell r="G2267">
            <v>111</v>
          </cell>
          <cell r="H2267" t="str">
            <v>DGE</v>
          </cell>
          <cell r="I2267">
            <v>1</v>
          </cell>
          <cell r="J2267">
            <v>0.98</v>
          </cell>
          <cell r="K2267">
            <v>1</v>
          </cell>
          <cell r="M2267" t="str">
            <v>IC</v>
          </cell>
          <cell r="N2267" t="str">
            <v>DFO</v>
          </cell>
          <cell r="P2267">
            <v>8</v>
          </cell>
          <cell r="Q2267">
            <v>1986</v>
          </cell>
          <cell r="R2267" t="str">
            <v>SB</v>
          </cell>
          <cell r="S2267">
            <v>0</v>
          </cell>
          <cell r="T2267" t="str">
            <v>Y</v>
          </cell>
        </row>
        <row r="2268">
          <cell r="A2268" t="str">
            <v>FL</v>
          </cell>
          <cell r="B2268" t="str">
            <v>Palm Beach</v>
          </cell>
          <cell r="C2268">
            <v>19365</v>
          </cell>
          <cell r="D2268" t="str">
            <v>United States Sugar Corp</v>
          </cell>
          <cell r="E2268">
            <v>50483</v>
          </cell>
          <cell r="F2268" t="str">
            <v>Bryant Sugar House</v>
          </cell>
          <cell r="G2268">
            <v>111</v>
          </cell>
          <cell r="H2268" t="str">
            <v>DGW</v>
          </cell>
          <cell r="I2268">
            <v>1</v>
          </cell>
          <cell r="J2268">
            <v>0.98</v>
          </cell>
          <cell r="K2268">
            <v>1</v>
          </cell>
          <cell r="M2268" t="str">
            <v>IC</v>
          </cell>
          <cell r="N2268" t="str">
            <v>DFO</v>
          </cell>
          <cell r="P2268">
            <v>8</v>
          </cell>
          <cell r="Q2268">
            <v>1986</v>
          </cell>
          <cell r="R2268" t="str">
            <v>SB</v>
          </cell>
          <cell r="S2268">
            <v>0</v>
          </cell>
          <cell r="T2268" t="str">
            <v>Y</v>
          </cell>
        </row>
        <row r="2269">
          <cell r="A2269" t="str">
            <v>FL</v>
          </cell>
          <cell r="B2269" t="str">
            <v>Monroe</v>
          </cell>
          <cell r="C2269">
            <v>50079</v>
          </cell>
          <cell r="D2269" t="str">
            <v>Utility Board of Key West City</v>
          </cell>
          <cell r="E2269">
            <v>164</v>
          </cell>
          <cell r="F2269" t="str">
            <v>Big Pine</v>
          </cell>
          <cell r="G2269">
            <v>22</v>
          </cell>
          <cell r="H2269" t="str">
            <v>1</v>
          </cell>
          <cell r="I2269">
            <v>2.7</v>
          </cell>
          <cell r="J2269">
            <v>2.5</v>
          </cell>
          <cell r="K2269">
            <v>2.5</v>
          </cell>
          <cell r="M2269" t="str">
            <v>IC</v>
          </cell>
          <cell r="N2269" t="str">
            <v>DFO</v>
          </cell>
          <cell r="P2269">
            <v>2</v>
          </cell>
          <cell r="Q2269">
            <v>1969</v>
          </cell>
          <cell r="R2269" t="str">
            <v>OP</v>
          </cell>
          <cell r="T2269" t="str">
            <v>N</v>
          </cell>
        </row>
        <row r="2270">
          <cell r="A2270" t="str">
            <v>FL</v>
          </cell>
          <cell r="B2270" t="str">
            <v>Monroe</v>
          </cell>
          <cell r="C2270">
            <v>50079</v>
          </cell>
          <cell r="D2270" t="str">
            <v>Utility Board of Key West City</v>
          </cell>
          <cell r="E2270">
            <v>6582</v>
          </cell>
          <cell r="F2270" t="str">
            <v>Cudjoe</v>
          </cell>
          <cell r="G2270">
            <v>22</v>
          </cell>
          <cell r="H2270" t="str">
            <v>2</v>
          </cell>
          <cell r="I2270">
            <v>2.7</v>
          </cell>
          <cell r="J2270">
            <v>2.5</v>
          </cell>
          <cell r="K2270">
            <v>2.5</v>
          </cell>
          <cell r="M2270" t="str">
            <v>IC</v>
          </cell>
          <cell r="N2270" t="str">
            <v>DFO</v>
          </cell>
          <cell r="P2270">
            <v>8</v>
          </cell>
          <cell r="Q2270">
            <v>1966</v>
          </cell>
          <cell r="R2270" t="str">
            <v>OP</v>
          </cell>
          <cell r="T2270" t="str">
            <v>N</v>
          </cell>
        </row>
        <row r="2271">
          <cell r="A2271" t="str">
            <v>FL</v>
          </cell>
          <cell r="B2271" t="str">
            <v>Monroe</v>
          </cell>
          <cell r="C2271">
            <v>50079</v>
          </cell>
          <cell r="D2271" t="str">
            <v>Utility Board of Key West City</v>
          </cell>
          <cell r="E2271">
            <v>6582</v>
          </cell>
          <cell r="F2271" t="str">
            <v>Cudjoe</v>
          </cell>
          <cell r="G2271">
            <v>22</v>
          </cell>
          <cell r="H2271" t="str">
            <v>3</v>
          </cell>
          <cell r="I2271">
            <v>2.2999999999999998</v>
          </cell>
          <cell r="J2271">
            <v>2</v>
          </cell>
          <cell r="K2271">
            <v>2</v>
          </cell>
          <cell r="M2271" t="str">
            <v>IC</v>
          </cell>
          <cell r="N2271" t="str">
            <v>DFO</v>
          </cell>
          <cell r="P2271">
            <v>8</v>
          </cell>
          <cell r="Q2271">
            <v>1968</v>
          </cell>
          <cell r="R2271" t="str">
            <v>OP</v>
          </cell>
          <cell r="T2271" t="str">
            <v>N</v>
          </cell>
        </row>
        <row r="2272">
          <cell r="A2272" t="str">
            <v>FL</v>
          </cell>
          <cell r="B2272" t="str">
            <v>Monroe</v>
          </cell>
          <cell r="C2272">
            <v>50079</v>
          </cell>
          <cell r="D2272" t="str">
            <v>Utility Board of Key West City</v>
          </cell>
          <cell r="E2272">
            <v>6584</v>
          </cell>
          <cell r="F2272" t="str">
            <v>Stock Island</v>
          </cell>
          <cell r="G2272">
            <v>22</v>
          </cell>
          <cell r="H2272" t="str">
            <v>IC1</v>
          </cell>
          <cell r="I2272">
            <v>2.5</v>
          </cell>
          <cell r="J2272">
            <v>2</v>
          </cell>
          <cell r="K2272">
            <v>2</v>
          </cell>
          <cell r="M2272" t="str">
            <v>IC</v>
          </cell>
          <cell r="N2272" t="str">
            <v>DFO</v>
          </cell>
          <cell r="P2272">
            <v>1</v>
          </cell>
          <cell r="Q2272">
            <v>1965</v>
          </cell>
          <cell r="R2272" t="str">
            <v>OP</v>
          </cell>
          <cell r="T2272" t="str">
            <v>N</v>
          </cell>
        </row>
        <row r="2273">
          <cell r="A2273" t="str">
            <v>FL</v>
          </cell>
          <cell r="B2273" t="str">
            <v>Monroe</v>
          </cell>
          <cell r="C2273">
            <v>50079</v>
          </cell>
          <cell r="D2273" t="str">
            <v>Utility Board of Key West City</v>
          </cell>
          <cell r="E2273">
            <v>6584</v>
          </cell>
          <cell r="F2273" t="str">
            <v>Stock Island</v>
          </cell>
          <cell r="G2273">
            <v>22</v>
          </cell>
          <cell r="H2273" t="str">
            <v>IC2</v>
          </cell>
          <cell r="I2273">
            <v>2.5</v>
          </cell>
          <cell r="J2273">
            <v>2</v>
          </cell>
          <cell r="K2273">
            <v>2</v>
          </cell>
          <cell r="M2273" t="str">
            <v>IC</v>
          </cell>
          <cell r="N2273" t="str">
            <v>DFO</v>
          </cell>
          <cell r="P2273">
            <v>1</v>
          </cell>
          <cell r="Q2273">
            <v>1965</v>
          </cell>
          <cell r="R2273" t="str">
            <v>OP</v>
          </cell>
          <cell r="T2273" t="str">
            <v>N</v>
          </cell>
        </row>
        <row r="2274">
          <cell r="A2274" t="str">
            <v>FL</v>
          </cell>
          <cell r="B2274" t="str">
            <v>Monroe</v>
          </cell>
          <cell r="C2274">
            <v>50079</v>
          </cell>
          <cell r="D2274" t="str">
            <v>Utility Board of Key West City</v>
          </cell>
          <cell r="E2274">
            <v>6584</v>
          </cell>
          <cell r="F2274" t="str">
            <v>Stock Island</v>
          </cell>
          <cell r="G2274">
            <v>22</v>
          </cell>
          <cell r="H2274" t="str">
            <v>IC3</v>
          </cell>
          <cell r="I2274">
            <v>2.5</v>
          </cell>
          <cell r="J2274">
            <v>2</v>
          </cell>
          <cell r="K2274">
            <v>2</v>
          </cell>
          <cell r="M2274" t="str">
            <v>IC</v>
          </cell>
          <cell r="N2274" t="str">
            <v>DFO</v>
          </cell>
          <cell r="P2274">
            <v>1</v>
          </cell>
          <cell r="Q2274">
            <v>1965</v>
          </cell>
          <cell r="R2274" t="str">
            <v>OP</v>
          </cell>
          <cell r="T2274" t="str">
            <v>N</v>
          </cell>
        </row>
        <row r="2275">
          <cell r="A2275" t="str">
            <v>FL</v>
          </cell>
          <cell r="B2275" t="str">
            <v>Monroe</v>
          </cell>
          <cell r="C2275">
            <v>50079</v>
          </cell>
          <cell r="D2275" t="str">
            <v>Utility Board of Key West City</v>
          </cell>
          <cell r="E2275">
            <v>6584</v>
          </cell>
          <cell r="F2275" t="str">
            <v>Stock Island</v>
          </cell>
          <cell r="G2275">
            <v>22</v>
          </cell>
          <cell r="H2275" t="str">
            <v>MSD1</v>
          </cell>
          <cell r="I2275">
            <v>9.6</v>
          </cell>
          <cell r="J2275">
            <v>8.6999999999999993</v>
          </cell>
          <cell r="K2275">
            <v>8.6999999999999993</v>
          </cell>
          <cell r="M2275" t="str">
            <v>IC</v>
          </cell>
          <cell r="N2275" t="str">
            <v>DFO</v>
          </cell>
          <cell r="P2275">
            <v>6</v>
          </cell>
          <cell r="Q2275">
            <v>1991</v>
          </cell>
          <cell r="R2275" t="str">
            <v>OP</v>
          </cell>
          <cell r="T2275" t="str">
            <v>N</v>
          </cell>
        </row>
        <row r="2276">
          <cell r="A2276" t="str">
            <v>FL</v>
          </cell>
          <cell r="B2276" t="str">
            <v>Monroe</v>
          </cell>
          <cell r="C2276">
            <v>50079</v>
          </cell>
          <cell r="D2276" t="str">
            <v>Utility Board of Key West City</v>
          </cell>
          <cell r="E2276">
            <v>6584</v>
          </cell>
          <cell r="F2276" t="str">
            <v>Stock Island</v>
          </cell>
          <cell r="G2276">
            <v>22</v>
          </cell>
          <cell r="H2276" t="str">
            <v>MSD2</v>
          </cell>
          <cell r="I2276">
            <v>9.6</v>
          </cell>
          <cell r="J2276">
            <v>8.6999999999999993</v>
          </cell>
          <cell r="K2276">
            <v>8.6999999999999993</v>
          </cell>
          <cell r="M2276" t="str">
            <v>IC</v>
          </cell>
          <cell r="N2276" t="str">
            <v>DFO</v>
          </cell>
          <cell r="P2276">
            <v>6</v>
          </cell>
          <cell r="Q2276">
            <v>1991</v>
          </cell>
          <cell r="R2276" t="str">
            <v>OP</v>
          </cell>
          <cell r="T2276" t="str">
            <v>N</v>
          </cell>
        </row>
        <row r="2277">
          <cell r="A2277" t="str">
            <v>GA</v>
          </cell>
          <cell r="B2277" t="str">
            <v>Fulton</v>
          </cell>
          <cell r="C2277">
            <v>876</v>
          </cell>
          <cell r="D2277" t="str">
            <v>Atlanta Gift Mart LP</v>
          </cell>
          <cell r="E2277">
            <v>54877</v>
          </cell>
          <cell r="F2277" t="str">
            <v>Atlanta Gift Mart LP</v>
          </cell>
          <cell r="G2277">
            <v>514</v>
          </cell>
          <cell r="H2277" t="str">
            <v>BUG</v>
          </cell>
          <cell r="I2277">
            <v>1.2</v>
          </cell>
          <cell r="J2277">
            <v>1.17</v>
          </cell>
          <cell r="K2277">
            <v>1.18</v>
          </cell>
          <cell r="M2277" t="str">
            <v>IC</v>
          </cell>
          <cell r="N2277" t="str">
            <v>DFO</v>
          </cell>
          <cell r="P2277">
            <v>6</v>
          </cell>
          <cell r="Q2277">
            <v>1991</v>
          </cell>
          <cell r="R2277" t="str">
            <v>SB</v>
          </cell>
          <cell r="T2277" t="str">
            <v>Y</v>
          </cell>
        </row>
        <row r="2278">
          <cell r="A2278" t="str">
            <v>GA</v>
          </cell>
          <cell r="B2278" t="str">
            <v>Cobb</v>
          </cell>
          <cell r="C2278">
            <v>3653</v>
          </cell>
          <cell r="D2278" t="str">
            <v>ING Clarion Realty Services</v>
          </cell>
          <cell r="E2278">
            <v>54816</v>
          </cell>
          <cell r="F2278" t="str">
            <v>Riverwood 100 Building</v>
          </cell>
          <cell r="G2278">
            <v>514</v>
          </cell>
          <cell r="H2278" t="str">
            <v>11KT</v>
          </cell>
          <cell r="I2278">
            <v>1.1000000000000001</v>
          </cell>
          <cell r="J2278">
            <v>1.1000000000000001</v>
          </cell>
          <cell r="K2278">
            <v>1.1000000000000001</v>
          </cell>
          <cell r="M2278" t="str">
            <v>IC</v>
          </cell>
          <cell r="N2278" t="str">
            <v>DFO</v>
          </cell>
          <cell r="P2278">
            <v>1</v>
          </cell>
          <cell r="Q2278">
            <v>1989</v>
          </cell>
          <cell r="R2278" t="str">
            <v>BU</v>
          </cell>
          <cell r="T2278" t="str">
            <v>Y</v>
          </cell>
        </row>
        <row r="2279">
          <cell r="A2279" t="str">
            <v>GA</v>
          </cell>
          <cell r="B2279" t="str">
            <v>Fulton</v>
          </cell>
          <cell r="C2279">
            <v>3790</v>
          </cell>
          <cell r="D2279" t="str">
            <v>CSC Associates</v>
          </cell>
          <cell r="E2279">
            <v>55152</v>
          </cell>
          <cell r="F2279" t="str">
            <v>Bank of America Plaza</v>
          </cell>
          <cell r="G2279">
            <v>514199</v>
          </cell>
          <cell r="H2279" t="str">
            <v>GEN1</v>
          </cell>
          <cell r="I2279">
            <v>1.5</v>
          </cell>
          <cell r="J2279">
            <v>1.3</v>
          </cell>
          <cell r="K2279">
            <v>1.3</v>
          </cell>
          <cell r="M2279" t="str">
            <v>IC</v>
          </cell>
          <cell r="N2279" t="str">
            <v>DFO</v>
          </cell>
          <cell r="P2279">
            <v>11</v>
          </cell>
          <cell r="Q2279">
            <v>1991</v>
          </cell>
          <cell r="R2279" t="str">
            <v>SB</v>
          </cell>
          <cell r="T2279" t="str">
            <v>Y</v>
          </cell>
        </row>
        <row r="2280">
          <cell r="A2280" t="str">
            <v>GA</v>
          </cell>
          <cell r="B2280" t="str">
            <v>Fulton</v>
          </cell>
          <cell r="C2280">
            <v>3790</v>
          </cell>
          <cell r="D2280" t="str">
            <v>CSC Associates</v>
          </cell>
          <cell r="E2280">
            <v>55152</v>
          </cell>
          <cell r="F2280" t="str">
            <v>Bank of America Plaza</v>
          </cell>
          <cell r="G2280">
            <v>514199</v>
          </cell>
          <cell r="H2280" t="str">
            <v>GEN2</v>
          </cell>
          <cell r="I2280">
            <v>1.5</v>
          </cell>
          <cell r="J2280">
            <v>1.3</v>
          </cell>
          <cell r="K2280">
            <v>1.3</v>
          </cell>
          <cell r="M2280" t="str">
            <v>IC</v>
          </cell>
          <cell r="N2280" t="str">
            <v>DFO</v>
          </cell>
          <cell r="P2280">
            <v>11</v>
          </cell>
          <cell r="Q2280">
            <v>1991</v>
          </cell>
          <cell r="R2280" t="str">
            <v>SB</v>
          </cell>
          <cell r="T2280" t="str">
            <v>Y</v>
          </cell>
        </row>
        <row r="2281">
          <cell r="A2281" t="str">
            <v>GA</v>
          </cell>
          <cell r="B2281" t="str">
            <v>Fulton</v>
          </cell>
          <cell r="C2281">
            <v>4119</v>
          </cell>
          <cell r="D2281" t="str">
            <v>Compaq Computer Corp</v>
          </cell>
          <cell r="E2281">
            <v>54457</v>
          </cell>
          <cell r="F2281" t="str">
            <v>Hewlett Packard Alpharette</v>
          </cell>
          <cell r="G2281">
            <v>514199</v>
          </cell>
          <cell r="H2281" t="str">
            <v>ALF1</v>
          </cell>
          <cell r="I2281">
            <v>1</v>
          </cell>
          <cell r="J2281">
            <v>0.98</v>
          </cell>
          <cell r="K2281">
            <v>0.99</v>
          </cell>
          <cell r="M2281" t="str">
            <v>IC</v>
          </cell>
          <cell r="N2281" t="str">
            <v>DFO</v>
          </cell>
          <cell r="P2281">
            <v>5</v>
          </cell>
          <cell r="Q2281">
            <v>1989</v>
          </cell>
          <cell r="R2281" t="str">
            <v>SB</v>
          </cell>
          <cell r="S2281">
            <v>0</v>
          </cell>
          <cell r="T2281" t="str">
            <v>Y</v>
          </cell>
        </row>
        <row r="2282">
          <cell r="A2282" t="str">
            <v>GA</v>
          </cell>
          <cell r="B2282" t="str">
            <v>Fulton</v>
          </cell>
          <cell r="C2282">
            <v>4119</v>
          </cell>
          <cell r="D2282" t="str">
            <v>Compaq Computer Corp</v>
          </cell>
          <cell r="E2282">
            <v>54457</v>
          </cell>
          <cell r="F2282" t="str">
            <v>Hewlett Packard Alpharette</v>
          </cell>
          <cell r="G2282">
            <v>514199</v>
          </cell>
          <cell r="H2282" t="str">
            <v>ALF2</v>
          </cell>
          <cell r="I2282">
            <v>1</v>
          </cell>
          <cell r="J2282">
            <v>0.98</v>
          </cell>
          <cell r="K2282">
            <v>0.99</v>
          </cell>
          <cell r="M2282" t="str">
            <v>IC</v>
          </cell>
          <cell r="N2282" t="str">
            <v>DFO</v>
          </cell>
          <cell r="P2282">
            <v>5</v>
          </cell>
          <cell r="Q2282">
            <v>1989</v>
          </cell>
          <cell r="R2282" t="str">
            <v>SB</v>
          </cell>
          <cell r="S2282">
            <v>0</v>
          </cell>
          <cell r="T2282" t="str">
            <v>Y</v>
          </cell>
        </row>
        <row r="2283">
          <cell r="A2283" t="str">
            <v>GA</v>
          </cell>
          <cell r="B2283" t="str">
            <v>Fulton</v>
          </cell>
          <cell r="C2283">
            <v>4119</v>
          </cell>
          <cell r="D2283" t="str">
            <v>Compaq Computer Corp</v>
          </cell>
          <cell r="E2283">
            <v>54457</v>
          </cell>
          <cell r="F2283" t="str">
            <v>Hewlett Packard Alpharette</v>
          </cell>
          <cell r="G2283">
            <v>514199</v>
          </cell>
          <cell r="H2283" t="str">
            <v>ALF3</v>
          </cell>
          <cell r="I2283">
            <v>1</v>
          </cell>
          <cell r="J2283">
            <v>0.98</v>
          </cell>
          <cell r="K2283">
            <v>0.99</v>
          </cell>
          <cell r="M2283" t="str">
            <v>IC</v>
          </cell>
          <cell r="N2283" t="str">
            <v>DFO</v>
          </cell>
          <cell r="P2283">
            <v>5</v>
          </cell>
          <cell r="Q2283">
            <v>1989</v>
          </cell>
          <cell r="R2283" t="str">
            <v>SB</v>
          </cell>
          <cell r="S2283">
            <v>0</v>
          </cell>
          <cell r="T2283" t="str">
            <v>Y</v>
          </cell>
        </row>
        <row r="2284">
          <cell r="A2284" t="str">
            <v>GA</v>
          </cell>
          <cell r="B2284" t="str">
            <v>Fulton</v>
          </cell>
          <cell r="C2284">
            <v>4119</v>
          </cell>
          <cell r="D2284" t="str">
            <v>Compaq Computer Corp</v>
          </cell>
          <cell r="E2284">
            <v>54457</v>
          </cell>
          <cell r="F2284" t="str">
            <v>Hewlett Packard Alpharette</v>
          </cell>
          <cell r="G2284">
            <v>514199</v>
          </cell>
          <cell r="H2284" t="str">
            <v>ALF4</v>
          </cell>
          <cell r="I2284">
            <v>1</v>
          </cell>
          <cell r="J2284">
            <v>0.98</v>
          </cell>
          <cell r="K2284">
            <v>0.99</v>
          </cell>
          <cell r="M2284" t="str">
            <v>IC</v>
          </cell>
          <cell r="N2284" t="str">
            <v>DFO</v>
          </cell>
          <cell r="P2284">
            <v>5</v>
          </cell>
          <cell r="Q2284">
            <v>1989</v>
          </cell>
          <cell r="R2284" t="str">
            <v>SB</v>
          </cell>
          <cell r="S2284">
            <v>0</v>
          </cell>
          <cell r="T2284" t="str">
            <v>Y</v>
          </cell>
        </row>
        <row r="2285">
          <cell r="A2285" t="str">
            <v>GA</v>
          </cell>
          <cell r="B2285" t="str">
            <v>Fulton</v>
          </cell>
          <cell r="C2285">
            <v>4119</v>
          </cell>
          <cell r="D2285" t="str">
            <v>Compaq Computer Corp</v>
          </cell>
          <cell r="E2285">
            <v>54457</v>
          </cell>
          <cell r="F2285" t="str">
            <v>Hewlett Packard Alpharette</v>
          </cell>
          <cell r="G2285">
            <v>514199</v>
          </cell>
          <cell r="H2285" t="str">
            <v>ALF5</v>
          </cell>
          <cell r="I2285">
            <v>1</v>
          </cell>
          <cell r="J2285">
            <v>0.98</v>
          </cell>
          <cell r="K2285">
            <v>0.99</v>
          </cell>
          <cell r="M2285" t="str">
            <v>IC</v>
          </cell>
          <cell r="N2285" t="str">
            <v>DFO</v>
          </cell>
          <cell r="P2285">
            <v>5</v>
          </cell>
          <cell r="Q2285">
            <v>1991</v>
          </cell>
          <cell r="R2285" t="str">
            <v>SB</v>
          </cell>
          <cell r="S2285">
            <v>0</v>
          </cell>
          <cell r="T2285" t="str">
            <v>Y</v>
          </cell>
        </row>
        <row r="2286">
          <cell r="A2286" t="str">
            <v>GA</v>
          </cell>
          <cell r="B2286" t="str">
            <v>De Kalb</v>
          </cell>
          <cell r="C2286">
            <v>5002</v>
          </cell>
          <cell r="D2286" t="str">
            <v>Dekalb County Hospital Auth</v>
          </cell>
          <cell r="E2286">
            <v>54830</v>
          </cell>
          <cell r="F2286" t="str">
            <v>Dekalb Medical Center</v>
          </cell>
          <cell r="G2286">
            <v>622</v>
          </cell>
          <cell r="H2286" t="str">
            <v>03</v>
          </cell>
          <cell r="I2286">
            <v>1.5</v>
          </cell>
          <cell r="J2286">
            <v>1.17</v>
          </cell>
          <cell r="K2286">
            <v>1.18</v>
          </cell>
          <cell r="M2286" t="str">
            <v>IC</v>
          </cell>
          <cell r="N2286" t="str">
            <v>DFO</v>
          </cell>
          <cell r="P2286">
            <v>8</v>
          </cell>
          <cell r="Q2286">
            <v>2004</v>
          </cell>
          <cell r="R2286" t="str">
            <v>BU</v>
          </cell>
          <cell r="S2286">
            <v>0</v>
          </cell>
          <cell r="T2286" t="str">
            <v>Y</v>
          </cell>
        </row>
        <row r="2287">
          <cell r="A2287" t="str">
            <v>GA</v>
          </cell>
          <cell r="B2287" t="str">
            <v>De Kalb</v>
          </cell>
          <cell r="C2287">
            <v>5002</v>
          </cell>
          <cell r="D2287" t="str">
            <v>Dekalb County Hospital Auth</v>
          </cell>
          <cell r="E2287">
            <v>54830</v>
          </cell>
          <cell r="F2287" t="str">
            <v>Dekalb Medical Center</v>
          </cell>
          <cell r="G2287">
            <v>622</v>
          </cell>
          <cell r="H2287" t="str">
            <v>90</v>
          </cell>
          <cell r="I2287">
            <v>1.2</v>
          </cell>
          <cell r="J2287">
            <v>1.17</v>
          </cell>
          <cell r="K2287">
            <v>1.18</v>
          </cell>
          <cell r="M2287" t="str">
            <v>IC</v>
          </cell>
          <cell r="N2287" t="str">
            <v>DFO</v>
          </cell>
          <cell r="P2287">
            <v>5</v>
          </cell>
          <cell r="Q2287">
            <v>1991</v>
          </cell>
          <cell r="R2287" t="str">
            <v>BU</v>
          </cell>
          <cell r="S2287">
            <v>0</v>
          </cell>
          <cell r="T2287" t="str">
            <v>Y</v>
          </cell>
        </row>
        <row r="2288">
          <cell r="A2288" t="str">
            <v>GA</v>
          </cell>
          <cell r="B2288" t="str">
            <v>De Kalb</v>
          </cell>
          <cell r="C2288">
            <v>5002</v>
          </cell>
          <cell r="D2288" t="str">
            <v>Dekalb County Hospital Auth</v>
          </cell>
          <cell r="E2288">
            <v>54830</v>
          </cell>
          <cell r="F2288" t="str">
            <v>Dekalb Medical Center</v>
          </cell>
          <cell r="G2288">
            <v>622</v>
          </cell>
          <cell r="H2288" t="str">
            <v>93</v>
          </cell>
          <cell r="I2288">
            <v>1.2</v>
          </cell>
          <cell r="J2288">
            <v>1.17</v>
          </cell>
          <cell r="K2288">
            <v>1.18</v>
          </cell>
          <cell r="M2288" t="str">
            <v>IC</v>
          </cell>
          <cell r="N2288" t="str">
            <v>DFO</v>
          </cell>
          <cell r="P2288">
            <v>7</v>
          </cell>
          <cell r="Q2288">
            <v>1993</v>
          </cell>
          <cell r="R2288" t="str">
            <v>BU</v>
          </cell>
          <cell r="S2288">
            <v>0</v>
          </cell>
          <cell r="T2288" t="str">
            <v>Y</v>
          </cell>
        </row>
        <row r="2289">
          <cell r="A2289" t="str">
            <v>GA</v>
          </cell>
          <cell r="B2289" t="str">
            <v>De Kalb</v>
          </cell>
          <cell r="C2289">
            <v>5002</v>
          </cell>
          <cell r="D2289" t="str">
            <v>Dekalb County Hospital Auth</v>
          </cell>
          <cell r="E2289">
            <v>56231</v>
          </cell>
          <cell r="F2289" t="str">
            <v>DeKalb Medical Center-Hillandale</v>
          </cell>
          <cell r="G2289">
            <v>622</v>
          </cell>
          <cell r="H2289" t="str">
            <v>03</v>
          </cell>
          <cell r="I2289">
            <v>1.5</v>
          </cell>
          <cell r="J2289">
            <v>1.46</v>
          </cell>
          <cell r="K2289">
            <v>1.48</v>
          </cell>
          <cell r="M2289" t="str">
            <v>IC</v>
          </cell>
          <cell r="N2289" t="str">
            <v>DFO</v>
          </cell>
          <cell r="P2289">
            <v>8</v>
          </cell>
          <cell r="Q2289">
            <v>2003</v>
          </cell>
          <cell r="R2289" t="str">
            <v>SB</v>
          </cell>
          <cell r="T2289" t="str">
            <v>Y</v>
          </cell>
        </row>
        <row r="2290">
          <cell r="A2290" t="str">
            <v>GA</v>
          </cell>
          <cell r="B2290" t="str">
            <v>De Kalb</v>
          </cell>
          <cell r="C2290">
            <v>5942</v>
          </cell>
          <cell r="D2290" t="str">
            <v>Equity Office Properties Trust</v>
          </cell>
          <cell r="E2290">
            <v>54825</v>
          </cell>
          <cell r="F2290" t="str">
            <v>Building 64</v>
          </cell>
          <cell r="G2290">
            <v>92</v>
          </cell>
          <cell r="H2290" t="str">
            <v>1</v>
          </cell>
          <cell r="I2290">
            <v>0.7</v>
          </cell>
          <cell r="J2290">
            <v>0.68</v>
          </cell>
          <cell r="K2290">
            <v>0.69</v>
          </cell>
          <cell r="M2290" t="str">
            <v>IC</v>
          </cell>
          <cell r="N2290" t="str">
            <v>DFO</v>
          </cell>
          <cell r="P2290">
            <v>5</v>
          </cell>
          <cell r="Q2290">
            <v>1985</v>
          </cell>
          <cell r="R2290" t="str">
            <v>SB</v>
          </cell>
          <cell r="T2290" t="str">
            <v>Y</v>
          </cell>
        </row>
        <row r="2291">
          <cell r="A2291" t="str">
            <v>GA</v>
          </cell>
          <cell r="B2291" t="str">
            <v>De Kalb</v>
          </cell>
          <cell r="C2291">
            <v>5942</v>
          </cell>
          <cell r="D2291" t="str">
            <v>Equity Office Properties Trust</v>
          </cell>
          <cell r="E2291">
            <v>54825</v>
          </cell>
          <cell r="F2291" t="str">
            <v>Building 64</v>
          </cell>
          <cell r="G2291">
            <v>92</v>
          </cell>
          <cell r="H2291" t="str">
            <v>2</v>
          </cell>
          <cell r="I2291">
            <v>0.7</v>
          </cell>
          <cell r="J2291">
            <v>0.68</v>
          </cell>
          <cell r="K2291">
            <v>0.69</v>
          </cell>
          <cell r="M2291" t="str">
            <v>IC</v>
          </cell>
          <cell r="N2291" t="str">
            <v>DFO</v>
          </cell>
          <cell r="P2291">
            <v>5</v>
          </cell>
          <cell r="Q2291">
            <v>1985</v>
          </cell>
          <cell r="R2291" t="str">
            <v>SB</v>
          </cell>
          <cell r="T2291" t="str">
            <v>Y</v>
          </cell>
        </row>
        <row r="2292">
          <cell r="A2292" t="str">
            <v>GA</v>
          </cell>
          <cell r="B2292" t="str">
            <v>De Kalb</v>
          </cell>
          <cell r="C2292">
            <v>5942</v>
          </cell>
          <cell r="D2292" t="str">
            <v>Equity Office Properties Trust</v>
          </cell>
          <cell r="E2292">
            <v>54825</v>
          </cell>
          <cell r="F2292" t="str">
            <v>Building 64</v>
          </cell>
          <cell r="G2292">
            <v>92</v>
          </cell>
          <cell r="H2292" t="str">
            <v>3</v>
          </cell>
          <cell r="I2292">
            <v>0.7</v>
          </cell>
          <cell r="J2292">
            <v>0.68</v>
          </cell>
          <cell r="K2292">
            <v>0.69</v>
          </cell>
          <cell r="M2292" t="str">
            <v>IC</v>
          </cell>
          <cell r="N2292" t="str">
            <v>DFO</v>
          </cell>
          <cell r="P2292">
            <v>5</v>
          </cell>
          <cell r="Q2292">
            <v>1985</v>
          </cell>
          <cell r="R2292" t="str">
            <v>SB</v>
          </cell>
          <cell r="T2292" t="str">
            <v>Y</v>
          </cell>
        </row>
        <row r="2293">
          <cell r="A2293" t="str">
            <v>GA</v>
          </cell>
          <cell r="B2293" t="str">
            <v>Fulton</v>
          </cell>
          <cell r="C2293">
            <v>6889</v>
          </cell>
          <cell r="D2293" t="str">
            <v>GAMET</v>
          </cell>
          <cell r="E2293">
            <v>54906</v>
          </cell>
          <cell r="F2293" t="str">
            <v>Georgia Pacific Center</v>
          </cell>
          <cell r="G2293">
            <v>514</v>
          </cell>
          <cell r="H2293" t="str">
            <v>01</v>
          </cell>
          <cell r="I2293">
            <v>0.7</v>
          </cell>
          <cell r="J2293">
            <v>0.68</v>
          </cell>
          <cell r="K2293">
            <v>0.69</v>
          </cell>
          <cell r="M2293" t="str">
            <v>IC</v>
          </cell>
          <cell r="N2293" t="str">
            <v>DFO</v>
          </cell>
          <cell r="P2293">
            <v>4</v>
          </cell>
          <cell r="Q2293">
            <v>1982</v>
          </cell>
          <cell r="R2293" t="str">
            <v>SB</v>
          </cell>
          <cell r="S2293">
            <v>0</v>
          </cell>
          <cell r="T2293" t="str">
            <v>Y</v>
          </cell>
        </row>
        <row r="2294">
          <cell r="A2294" t="str">
            <v>GA</v>
          </cell>
          <cell r="B2294" t="str">
            <v>Fulton</v>
          </cell>
          <cell r="C2294">
            <v>6889</v>
          </cell>
          <cell r="D2294" t="str">
            <v>GAMET</v>
          </cell>
          <cell r="E2294">
            <v>54906</v>
          </cell>
          <cell r="F2294" t="str">
            <v>Georgia Pacific Center</v>
          </cell>
          <cell r="G2294">
            <v>514</v>
          </cell>
          <cell r="H2294" t="str">
            <v>02</v>
          </cell>
          <cell r="I2294">
            <v>0.7</v>
          </cell>
          <cell r="J2294">
            <v>0.68</v>
          </cell>
          <cell r="K2294">
            <v>0.69</v>
          </cell>
          <cell r="M2294" t="str">
            <v>IC</v>
          </cell>
          <cell r="N2294" t="str">
            <v>DFO</v>
          </cell>
          <cell r="P2294">
            <v>4</v>
          </cell>
          <cell r="Q2294">
            <v>1982</v>
          </cell>
          <cell r="R2294" t="str">
            <v>SB</v>
          </cell>
          <cell r="S2294">
            <v>0</v>
          </cell>
          <cell r="T2294" t="str">
            <v>Y</v>
          </cell>
        </row>
        <row r="2295">
          <cell r="A2295" t="str">
            <v>GA</v>
          </cell>
          <cell r="B2295" t="str">
            <v>Glynn</v>
          </cell>
          <cell r="C2295">
            <v>7140</v>
          </cell>
          <cell r="D2295" t="str">
            <v>Georgia Power Co</v>
          </cell>
          <cell r="E2295">
            <v>715</v>
          </cell>
          <cell r="F2295" t="str">
            <v>McManus</v>
          </cell>
          <cell r="G2295">
            <v>22</v>
          </cell>
          <cell r="H2295" t="str">
            <v>IC1</v>
          </cell>
          <cell r="I2295">
            <v>2</v>
          </cell>
          <cell r="J2295">
            <v>2</v>
          </cell>
          <cell r="K2295">
            <v>2</v>
          </cell>
          <cell r="M2295" t="str">
            <v>IC</v>
          </cell>
          <cell r="N2295" t="str">
            <v>DFO</v>
          </cell>
          <cell r="P2295">
            <v>12</v>
          </cell>
          <cell r="Q2295">
            <v>1964</v>
          </cell>
          <cell r="R2295" t="str">
            <v>OP</v>
          </cell>
          <cell r="S2295">
            <v>0</v>
          </cell>
          <cell r="T2295" t="str">
            <v>N</v>
          </cell>
        </row>
        <row r="2296">
          <cell r="A2296" t="str">
            <v>GA</v>
          </cell>
          <cell r="B2296" t="str">
            <v>Burke</v>
          </cell>
          <cell r="C2296">
            <v>7140</v>
          </cell>
          <cell r="D2296" t="str">
            <v>Georgia Power Co</v>
          </cell>
          <cell r="E2296">
            <v>6258</v>
          </cell>
          <cell r="F2296" t="str">
            <v>Wilson</v>
          </cell>
          <cell r="G2296">
            <v>22</v>
          </cell>
          <cell r="H2296" t="str">
            <v>IC1</v>
          </cell>
          <cell r="I2296">
            <v>2.6</v>
          </cell>
          <cell r="J2296">
            <v>2.5</v>
          </cell>
          <cell r="K2296">
            <v>2.5</v>
          </cell>
          <cell r="M2296" t="str">
            <v>IC</v>
          </cell>
          <cell r="N2296" t="str">
            <v>DFO</v>
          </cell>
          <cell r="P2296">
            <v>12</v>
          </cell>
          <cell r="Q2296">
            <v>1972</v>
          </cell>
          <cell r="R2296" t="str">
            <v>OP</v>
          </cell>
          <cell r="S2296">
            <v>0</v>
          </cell>
          <cell r="T2296" t="str">
            <v>N</v>
          </cell>
        </row>
        <row r="2297">
          <cell r="A2297" t="str">
            <v>GA</v>
          </cell>
          <cell r="B2297" t="str">
            <v>Jefferson</v>
          </cell>
          <cell r="C2297">
            <v>9536</v>
          </cell>
          <cell r="D2297" t="str">
            <v>J M Huber Corp</v>
          </cell>
          <cell r="E2297">
            <v>54880</v>
          </cell>
          <cell r="F2297" t="str">
            <v>J M Huber Wrens Plant</v>
          </cell>
          <cell r="G2297">
            <v>327</v>
          </cell>
          <cell r="H2297" t="str">
            <v>WP1</v>
          </cell>
          <cell r="I2297">
            <v>1.1000000000000001</v>
          </cell>
          <cell r="J2297">
            <v>1.07</v>
          </cell>
          <cell r="K2297">
            <v>1.0900000000000001</v>
          </cell>
          <cell r="M2297" t="str">
            <v>IC</v>
          </cell>
          <cell r="N2297" t="str">
            <v>DFO</v>
          </cell>
          <cell r="P2297">
            <v>1</v>
          </cell>
          <cell r="Q2297">
            <v>1988</v>
          </cell>
          <cell r="R2297" t="str">
            <v>SB</v>
          </cell>
          <cell r="T2297" t="str">
            <v>Y</v>
          </cell>
        </row>
        <row r="2298">
          <cell r="A2298" t="str">
            <v>GA</v>
          </cell>
          <cell r="B2298" t="str">
            <v>Jefferson</v>
          </cell>
          <cell r="C2298">
            <v>9536</v>
          </cell>
          <cell r="D2298" t="str">
            <v>J M Huber Corp</v>
          </cell>
          <cell r="E2298">
            <v>54880</v>
          </cell>
          <cell r="F2298" t="str">
            <v>J M Huber Wrens Plant</v>
          </cell>
          <cell r="G2298">
            <v>327</v>
          </cell>
          <cell r="H2298" t="str">
            <v>WPH1</v>
          </cell>
          <cell r="I2298">
            <v>1.1000000000000001</v>
          </cell>
          <cell r="J2298">
            <v>1.07</v>
          </cell>
          <cell r="K2298">
            <v>1.0900000000000001</v>
          </cell>
          <cell r="M2298" t="str">
            <v>IC</v>
          </cell>
          <cell r="N2298" t="str">
            <v>DFO</v>
          </cell>
          <cell r="P2298">
            <v>1</v>
          </cell>
          <cell r="Q2298">
            <v>1988</v>
          </cell>
          <cell r="R2298" t="str">
            <v>SB</v>
          </cell>
          <cell r="T2298" t="str">
            <v>Y</v>
          </cell>
        </row>
        <row r="2299">
          <cell r="A2299" t="str">
            <v>GA</v>
          </cell>
          <cell r="B2299" t="str">
            <v>Jefferson</v>
          </cell>
          <cell r="C2299">
            <v>9536</v>
          </cell>
          <cell r="D2299" t="str">
            <v>J M Huber Corp</v>
          </cell>
          <cell r="E2299">
            <v>54880</v>
          </cell>
          <cell r="F2299" t="str">
            <v>J M Huber Wrens Plant</v>
          </cell>
          <cell r="G2299">
            <v>327</v>
          </cell>
          <cell r="H2299" t="str">
            <v>WPH2</v>
          </cell>
          <cell r="I2299">
            <v>1.2</v>
          </cell>
          <cell r="J2299">
            <v>1.17</v>
          </cell>
          <cell r="K2299">
            <v>1.18</v>
          </cell>
          <cell r="M2299" t="str">
            <v>IC</v>
          </cell>
          <cell r="N2299" t="str">
            <v>DFO</v>
          </cell>
          <cell r="P2299">
            <v>1</v>
          </cell>
          <cell r="Q2299">
            <v>1989</v>
          </cell>
          <cell r="R2299" t="str">
            <v>SB</v>
          </cell>
          <cell r="T2299" t="str">
            <v>Y</v>
          </cell>
        </row>
        <row r="2300">
          <cell r="A2300" t="str">
            <v>GA</v>
          </cell>
          <cell r="B2300" t="str">
            <v>Jefferson</v>
          </cell>
          <cell r="C2300">
            <v>9536</v>
          </cell>
          <cell r="D2300" t="str">
            <v>J M Huber Corp</v>
          </cell>
          <cell r="E2300">
            <v>54880</v>
          </cell>
          <cell r="F2300" t="str">
            <v>J M Huber Wrens Plant</v>
          </cell>
          <cell r="G2300">
            <v>327</v>
          </cell>
          <cell r="H2300" t="str">
            <v>WPH3</v>
          </cell>
          <cell r="I2300">
            <v>1</v>
          </cell>
          <cell r="J2300">
            <v>0.98</v>
          </cell>
          <cell r="K2300">
            <v>0.99</v>
          </cell>
          <cell r="M2300" t="str">
            <v>IC</v>
          </cell>
          <cell r="N2300" t="str">
            <v>DFO</v>
          </cell>
          <cell r="P2300">
            <v>1</v>
          </cell>
          <cell r="Q2300">
            <v>1988</v>
          </cell>
          <cell r="R2300" t="str">
            <v>SB</v>
          </cell>
          <cell r="T2300" t="str">
            <v>Y</v>
          </cell>
        </row>
        <row r="2301">
          <cell r="A2301" t="str">
            <v>GA</v>
          </cell>
          <cell r="B2301" t="str">
            <v>Warren</v>
          </cell>
          <cell r="C2301">
            <v>9536</v>
          </cell>
          <cell r="D2301" t="str">
            <v>J M Huber Corp</v>
          </cell>
          <cell r="E2301">
            <v>55961</v>
          </cell>
          <cell r="F2301" t="str">
            <v>J M Huber Corp - Wrens Mine</v>
          </cell>
          <cell r="G2301">
            <v>2123</v>
          </cell>
          <cell r="H2301" t="str">
            <v>WM1</v>
          </cell>
          <cell r="I2301">
            <v>1</v>
          </cell>
          <cell r="J2301">
            <v>0.98</v>
          </cell>
          <cell r="K2301">
            <v>0.99</v>
          </cell>
          <cell r="M2301" t="str">
            <v>IC</v>
          </cell>
          <cell r="N2301" t="str">
            <v>DFO</v>
          </cell>
          <cell r="P2301">
            <v>1</v>
          </cell>
          <cell r="Q2301">
            <v>1988</v>
          </cell>
          <cell r="R2301" t="str">
            <v>SB</v>
          </cell>
          <cell r="T2301" t="str">
            <v>Y</v>
          </cell>
        </row>
        <row r="2302">
          <cell r="A2302" t="str">
            <v>GA</v>
          </cell>
          <cell r="B2302" t="str">
            <v>Warren</v>
          </cell>
          <cell r="C2302">
            <v>9536</v>
          </cell>
          <cell r="D2302" t="str">
            <v>J M Huber Corp</v>
          </cell>
          <cell r="E2302">
            <v>55961</v>
          </cell>
          <cell r="F2302" t="str">
            <v>J M Huber Corp - Wrens Mine</v>
          </cell>
          <cell r="G2302">
            <v>2123</v>
          </cell>
          <cell r="H2302" t="str">
            <v>WM2</v>
          </cell>
          <cell r="I2302">
            <v>1</v>
          </cell>
          <cell r="J2302">
            <v>0.98</v>
          </cell>
          <cell r="K2302">
            <v>0.99</v>
          </cell>
          <cell r="M2302" t="str">
            <v>IC</v>
          </cell>
          <cell r="N2302" t="str">
            <v>DFO</v>
          </cell>
          <cell r="P2302">
            <v>1</v>
          </cell>
          <cell r="Q2302">
            <v>1988</v>
          </cell>
          <cell r="R2302" t="str">
            <v>SB</v>
          </cell>
          <cell r="T2302" t="str">
            <v>Y</v>
          </cell>
        </row>
        <row r="2303">
          <cell r="A2303" t="str">
            <v>GA</v>
          </cell>
          <cell r="B2303" t="str">
            <v>Camden</v>
          </cell>
          <cell r="C2303">
            <v>10339</v>
          </cell>
          <cell r="D2303" t="str">
            <v>Kings Bay Naval Base</v>
          </cell>
          <cell r="E2303">
            <v>54239</v>
          </cell>
          <cell r="F2303" t="str">
            <v>Naval Submarine Base Kings Bay</v>
          </cell>
          <cell r="G2303">
            <v>92</v>
          </cell>
          <cell r="H2303" t="str">
            <v>3023</v>
          </cell>
          <cell r="I2303">
            <v>2.5</v>
          </cell>
          <cell r="J2303">
            <v>2.5</v>
          </cell>
          <cell r="K2303">
            <v>2.5</v>
          </cell>
          <cell r="M2303" t="str">
            <v>IC</v>
          </cell>
          <cell r="N2303" t="str">
            <v>DFO</v>
          </cell>
          <cell r="P2303">
            <v>12</v>
          </cell>
          <cell r="Q2303">
            <v>1984</v>
          </cell>
          <cell r="R2303" t="str">
            <v>SB</v>
          </cell>
          <cell r="S2303">
            <v>0</v>
          </cell>
          <cell r="T2303" t="str">
            <v>Y</v>
          </cell>
        </row>
        <row r="2304">
          <cell r="A2304" t="str">
            <v>GA</v>
          </cell>
          <cell r="B2304" t="str">
            <v>Camden</v>
          </cell>
          <cell r="C2304">
            <v>10339</v>
          </cell>
          <cell r="D2304" t="str">
            <v>Kings Bay Naval Base</v>
          </cell>
          <cell r="E2304">
            <v>54239</v>
          </cell>
          <cell r="F2304" t="str">
            <v>Naval Submarine Base Kings Bay</v>
          </cell>
          <cell r="G2304">
            <v>92</v>
          </cell>
          <cell r="H2304" t="str">
            <v>3024</v>
          </cell>
          <cell r="I2304">
            <v>2.5</v>
          </cell>
          <cell r="J2304">
            <v>2.5</v>
          </cell>
          <cell r="K2304">
            <v>2.5</v>
          </cell>
          <cell r="M2304" t="str">
            <v>IC</v>
          </cell>
          <cell r="N2304" t="str">
            <v>DFO</v>
          </cell>
          <cell r="P2304">
            <v>12</v>
          </cell>
          <cell r="Q2304">
            <v>1984</v>
          </cell>
          <cell r="R2304" t="str">
            <v>SB</v>
          </cell>
          <cell r="S2304">
            <v>0</v>
          </cell>
          <cell r="T2304" t="str">
            <v>Y</v>
          </cell>
        </row>
        <row r="2305">
          <cell r="A2305" t="str">
            <v>GA</v>
          </cell>
          <cell r="B2305" t="str">
            <v>Camden</v>
          </cell>
          <cell r="C2305">
            <v>10339</v>
          </cell>
          <cell r="D2305" t="str">
            <v>Kings Bay Naval Base</v>
          </cell>
          <cell r="E2305">
            <v>54239</v>
          </cell>
          <cell r="F2305" t="str">
            <v>Naval Submarine Base Kings Bay</v>
          </cell>
          <cell r="G2305">
            <v>92</v>
          </cell>
          <cell r="H2305" t="str">
            <v>3025</v>
          </cell>
          <cell r="I2305">
            <v>2.5</v>
          </cell>
          <cell r="J2305">
            <v>2.5</v>
          </cell>
          <cell r="K2305">
            <v>2.5</v>
          </cell>
          <cell r="M2305" t="str">
            <v>IC</v>
          </cell>
          <cell r="N2305" t="str">
            <v>DFO</v>
          </cell>
          <cell r="P2305">
            <v>12</v>
          </cell>
          <cell r="Q2305">
            <v>1984</v>
          </cell>
          <cell r="R2305" t="str">
            <v>SB</v>
          </cell>
          <cell r="S2305">
            <v>0</v>
          </cell>
          <cell r="T2305" t="str">
            <v>Y</v>
          </cell>
        </row>
        <row r="2306">
          <cell r="A2306" t="str">
            <v>GA</v>
          </cell>
          <cell r="B2306" t="str">
            <v>Camden</v>
          </cell>
          <cell r="C2306">
            <v>10339</v>
          </cell>
          <cell r="D2306" t="str">
            <v>Kings Bay Naval Base</v>
          </cell>
          <cell r="E2306">
            <v>54239</v>
          </cell>
          <cell r="F2306" t="str">
            <v>Naval Submarine Base Kings Bay</v>
          </cell>
          <cell r="G2306">
            <v>92</v>
          </cell>
          <cell r="H2306" t="str">
            <v>3027</v>
          </cell>
          <cell r="I2306">
            <v>2.5</v>
          </cell>
          <cell r="J2306">
            <v>2.5</v>
          </cell>
          <cell r="K2306">
            <v>2.5</v>
          </cell>
          <cell r="M2306" t="str">
            <v>IC</v>
          </cell>
          <cell r="N2306" t="str">
            <v>DFO</v>
          </cell>
          <cell r="P2306">
            <v>1</v>
          </cell>
          <cell r="Q2306">
            <v>1988</v>
          </cell>
          <cell r="R2306" t="str">
            <v>SB</v>
          </cell>
          <cell r="S2306">
            <v>0</v>
          </cell>
          <cell r="T2306" t="str">
            <v>Y</v>
          </cell>
        </row>
        <row r="2307">
          <cell r="A2307" t="str">
            <v>GA</v>
          </cell>
          <cell r="B2307" t="str">
            <v>Camden</v>
          </cell>
          <cell r="C2307">
            <v>10339</v>
          </cell>
          <cell r="D2307" t="str">
            <v>Kings Bay Naval Base</v>
          </cell>
          <cell r="E2307">
            <v>54239</v>
          </cell>
          <cell r="F2307" t="str">
            <v>Naval Submarine Base Kings Bay</v>
          </cell>
          <cell r="G2307">
            <v>92</v>
          </cell>
          <cell r="H2307" t="str">
            <v>3028</v>
          </cell>
          <cell r="I2307">
            <v>2.5</v>
          </cell>
          <cell r="J2307">
            <v>2.5</v>
          </cell>
          <cell r="K2307">
            <v>2.5</v>
          </cell>
          <cell r="M2307" t="str">
            <v>IC</v>
          </cell>
          <cell r="N2307" t="str">
            <v>DFO</v>
          </cell>
          <cell r="P2307">
            <v>9</v>
          </cell>
          <cell r="Q2307">
            <v>1988</v>
          </cell>
          <cell r="R2307" t="str">
            <v>SB</v>
          </cell>
          <cell r="S2307">
            <v>0</v>
          </cell>
          <cell r="T2307" t="str">
            <v>Y</v>
          </cell>
        </row>
        <row r="2308">
          <cell r="A2308" t="str">
            <v>GA</v>
          </cell>
          <cell r="B2308" t="str">
            <v>Camden</v>
          </cell>
          <cell r="C2308">
            <v>10339</v>
          </cell>
          <cell r="D2308" t="str">
            <v>Kings Bay Naval Base</v>
          </cell>
          <cell r="E2308">
            <v>54239</v>
          </cell>
          <cell r="F2308" t="str">
            <v>Naval Submarine Base Kings Bay</v>
          </cell>
          <cell r="G2308">
            <v>92</v>
          </cell>
          <cell r="H2308" t="str">
            <v>3029</v>
          </cell>
          <cell r="I2308">
            <v>2.5</v>
          </cell>
          <cell r="J2308">
            <v>2.5</v>
          </cell>
          <cell r="K2308">
            <v>2.5</v>
          </cell>
          <cell r="M2308" t="str">
            <v>IC</v>
          </cell>
          <cell r="N2308" t="str">
            <v>DFO</v>
          </cell>
          <cell r="P2308">
            <v>5</v>
          </cell>
          <cell r="Q2308">
            <v>1989</v>
          </cell>
          <cell r="R2308" t="str">
            <v>SB</v>
          </cell>
          <cell r="S2308">
            <v>0</v>
          </cell>
          <cell r="T2308" t="str">
            <v>Y</v>
          </cell>
        </row>
        <row r="2309">
          <cell r="A2309" t="str">
            <v>GA</v>
          </cell>
          <cell r="B2309" t="str">
            <v>Camden</v>
          </cell>
          <cell r="C2309">
            <v>10339</v>
          </cell>
          <cell r="D2309" t="str">
            <v>Kings Bay Naval Base</v>
          </cell>
          <cell r="E2309">
            <v>54239</v>
          </cell>
          <cell r="F2309" t="str">
            <v>Naval Submarine Base Kings Bay</v>
          </cell>
          <cell r="G2309">
            <v>92</v>
          </cell>
          <cell r="H2309" t="str">
            <v>5876</v>
          </cell>
          <cell r="I2309">
            <v>2.5</v>
          </cell>
          <cell r="J2309">
            <v>2.5</v>
          </cell>
          <cell r="K2309">
            <v>2.5</v>
          </cell>
          <cell r="M2309" t="str">
            <v>IC</v>
          </cell>
          <cell r="N2309" t="str">
            <v>DFO</v>
          </cell>
          <cell r="P2309">
            <v>12</v>
          </cell>
          <cell r="Q2309">
            <v>1988</v>
          </cell>
          <cell r="R2309" t="str">
            <v>SB</v>
          </cell>
          <cell r="S2309">
            <v>0</v>
          </cell>
          <cell r="T2309" t="str">
            <v>Y</v>
          </cell>
        </row>
        <row r="2310">
          <cell r="A2310" t="str">
            <v>GA</v>
          </cell>
          <cell r="B2310" t="str">
            <v>Camden</v>
          </cell>
          <cell r="C2310">
            <v>10339</v>
          </cell>
          <cell r="D2310" t="str">
            <v>Kings Bay Naval Base</v>
          </cell>
          <cell r="E2310">
            <v>54239</v>
          </cell>
          <cell r="F2310" t="str">
            <v>Naval Submarine Base Kings Bay</v>
          </cell>
          <cell r="G2310">
            <v>92</v>
          </cell>
          <cell r="H2310" t="str">
            <v>5877</v>
          </cell>
          <cell r="I2310">
            <v>2.5</v>
          </cell>
          <cell r="J2310">
            <v>2.5</v>
          </cell>
          <cell r="K2310">
            <v>2.5</v>
          </cell>
          <cell r="M2310" t="str">
            <v>IC</v>
          </cell>
          <cell r="N2310" t="str">
            <v>DFO</v>
          </cell>
          <cell r="P2310">
            <v>5</v>
          </cell>
          <cell r="Q2310">
            <v>1989</v>
          </cell>
          <cell r="R2310" t="str">
            <v>SB</v>
          </cell>
          <cell r="S2310">
            <v>0</v>
          </cell>
          <cell r="T2310" t="str">
            <v>Y</v>
          </cell>
        </row>
        <row r="2311">
          <cell r="A2311" t="str">
            <v>GA</v>
          </cell>
          <cell r="B2311" t="str">
            <v>Camden</v>
          </cell>
          <cell r="C2311">
            <v>10339</v>
          </cell>
          <cell r="D2311" t="str">
            <v>Kings Bay Naval Base</v>
          </cell>
          <cell r="E2311">
            <v>54239</v>
          </cell>
          <cell r="F2311" t="str">
            <v>Naval Submarine Base Kings Bay</v>
          </cell>
          <cell r="G2311">
            <v>92</v>
          </cell>
          <cell r="H2311" t="str">
            <v>5878</v>
          </cell>
          <cell r="I2311">
            <v>2.5</v>
          </cell>
          <cell r="J2311">
            <v>2.5</v>
          </cell>
          <cell r="K2311">
            <v>2.5</v>
          </cell>
          <cell r="M2311" t="str">
            <v>IC</v>
          </cell>
          <cell r="N2311" t="str">
            <v>DFO</v>
          </cell>
          <cell r="P2311">
            <v>5</v>
          </cell>
          <cell r="Q2311">
            <v>1989</v>
          </cell>
          <cell r="R2311" t="str">
            <v>SB</v>
          </cell>
          <cell r="S2311">
            <v>0</v>
          </cell>
          <cell r="T2311" t="str">
            <v>Y</v>
          </cell>
        </row>
        <row r="2312">
          <cell r="A2312" t="str">
            <v>GA</v>
          </cell>
          <cell r="B2312" t="str">
            <v>Camden</v>
          </cell>
          <cell r="C2312">
            <v>10339</v>
          </cell>
          <cell r="D2312" t="str">
            <v>Kings Bay Naval Base</v>
          </cell>
          <cell r="E2312">
            <v>54239</v>
          </cell>
          <cell r="F2312" t="str">
            <v>Naval Submarine Base Kings Bay</v>
          </cell>
          <cell r="G2312">
            <v>92</v>
          </cell>
          <cell r="H2312" t="str">
            <v>5879</v>
          </cell>
          <cell r="I2312">
            <v>2.5</v>
          </cell>
          <cell r="J2312">
            <v>2.5</v>
          </cell>
          <cell r="K2312">
            <v>2.5</v>
          </cell>
          <cell r="M2312" t="str">
            <v>IC</v>
          </cell>
          <cell r="N2312" t="str">
            <v>DFO</v>
          </cell>
          <cell r="P2312">
            <v>5</v>
          </cell>
          <cell r="Q2312">
            <v>1989</v>
          </cell>
          <cell r="R2312" t="str">
            <v>SB</v>
          </cell>
          <cell r="S2312">
            <v>0</v>
          </cell>
          <cell r="T2312" t="str">
            <v>Y</v>
          </cell>
        </row>
        <row r="2313">
          <cell r="A2313" t="str">
            <v>GA</v>
          </cell>
          <cell r="B2313" t="str">
            <v>Camden</v>
          </cell>
          <cell r="C2313">
            <v>10339</v>
          </cell>
          <cell r="D2313" t="str">
            <v>Kings Bay Naval Base</v>
          </cell>
          <cell r="E2313">
            <v>54239</v>
          </cell>
          <cell r="F2313" t="str">
            <v>Naval Submarine Base Kings Bay</v>
          </cell>
          <cell r="G2313">
            <v>92</v>
          </cell>
          <cell r="H2313" t="str">
            <v>5880</v>
          </cell>
          <cell r="I2313">
            <v>2.5</v>
          </cell>
          <cell r="J2313">
            <v>2.5</v>
          </cell>
          <cell r="K2313">
            <v>2.5</v>
          </cell>
          <cell r="M2313" t="str">
            <v>IC</v>
          </cell>
          <cell r="N2313" t="str">
            <v>DFO</v>
          </cell>
          <cell r="P2313">
            <v>5</v>
          </cell>
          <cell r="Q2313">
            <v>1989</v>
          </cell>
          <cell r="R2313" t="str">
            <v>SB</v>
          </cell>
          <cell r="S2313">
            <v>0</v>
          </cell>
          <cell r="T2313" t="str">
            <v>Y</v>
          </cell>
        </row>
        <row r="2314">
          <cell r="A2314" t="str">
            <v>GA</v>
          </cell>
          <cell r="B2314" t="str">
            <v>Camden</v>
          </cell>
          <cell r="C2314">
            <v>10339</v>
          </cell>
          <cell r="D2314" t="str">
            <v>Kings Bay Naval Base</v>
          </cell>
          <cell r="E2314">
            <v>54239</v>
          </cell>
          <cell r="F2314" t="str">
            <v>Naval Submarine Base Kings Bay</v>
          </cell>
          <cell r="G2314">
            <v>92</v>
          </cell>
          <cell r="H2314" t="str">
            <v>5881</v>
          </cell>
          <cell r="I2314">
            <v>2.5</v>
          </cell>
          <cell r="J2314">
            <v>2.5</v>
          </cell>
          <cell r="K2314">
            <v>2.5</v>
          </cell>
          <cell r="M2314" t="str">
            <v>IC</v>
          </cell>
          <cell r="N2314" t="str">
            <v>DFO</v>
          </cell>
          <cell r="P2314">
            <v>12</v>
          </cell>
          <cell r="Q2314">
            <v>1988</v>
          </cell>
          <cell r="R2314" t="str">
            <v>SB</v>
          </cell>
          <cell r="S2314">
            <v>0</v>
          </cell>
          <cell r="T2314" t="str">
            <v>Y</v>
          </cell>
        </row>
        <row r="2315">
          <cell r="A2315" t="str">
            <v>GA</v>
          </cell>
          <cell r="B2315" t="str">
            <v>Lowndes</v>
          </cell>
          <cell r="C2315">
            <v>11284</v>
          </cell>
          <cell r="D2315" t="str">
            <v>Lowndes County Hospital Authority</v>
          </cell>
          <cell r="E2315">
            <v>54848</v>
          </cell>
          <cell r="F2315" t="str">
            <v>South Georgia Medical Center</v>
          </cell>
          <cell r="G2315">
            <v>622</v>
          </cell>
          <cell r="H2315" t="str">
            <v>GEN1</v>
          </cell>
          <cell r="I2315">
            <v>0.4</v>
          </cell>
          <cell r="J2315">
            <v>0.4</v>
          </cell>
          <cell r="K2315">
            <v>0.4</v>
          </cell>
          <cell r="M2315" t="str">
            <v>IC</v>
          </cell>
          <cell r="N2315" t="str">
            <v>DFO</v>
          </cell>
          <cell r="P2315">
            <v>9</v>
          </cell>
          <cell r="Q2315">
            <v>1986</v>
          </cell>
          <cell r="R2315" t="str">
            <v>SB</v>
          </cell>
          <cell r="S2315">
            <v>0</v>
          </cell>
          <cell r="T2315" t="str">
            <v>Y</v>
          </cell>
        </row>
        <row r="2316">
          <cell r="A2316" t="str">
            <v>GA</v>
          </cell>
          <cell r="B2316" t="str">
            <v>Lowndes</v>
          </cell>
          <cell r="C2316">
            <v>11284</v>
          </cell>
          <cell r="D2316" t="str">
            <v>Lowndes County Hospital Authority</v>
          </cell>
          <cell r="E2316">
            <v>54848</v>
          </cell>
          <cell r="F2316" t="str">
            <v>South Georgia Medical Center</v>
          </cell>
          <cell r="G2316">
            <v>622</v>
          </cell>
          <cell r="H2316" t="str">
            <v>GEN2</v>
          </cell>
          <cell r="I2316">
            <v>0.4</v>
          </cell>
          <cell r="J2316">
            <v>0.4</v>
          </cell>
          <cell r="K2316">
            <v>0.4</v>
          </cell>
          <cell r="M2316" t="str">
            <v>IC</v>
          </cell>
          <cell r="N2316" t="str">
            <v>DFO</v>
          </cell>
          <cell r="P2316">
            <v>9</v>
          </cell>
          <cell r="Q2316">
            <v>1986</v>
          </cell>
          <cell r="R2316" t="str">
            <v>SB</v>
          </cell>
          <cell r="S2316">
            <v>0</v>
          </cell>
          <cell r="T2316" t="str">
            <v>Y</v>
          </cell>
        </row>
        <row r="2317">
          <cell r="A2317" t="str">
            <v>GA</v>
          </cell>
          <cell r="B2317" t="str">
            <v>Lowndes</v>
          </cell>
          <cell r="C2317">
            <v>11284</v>
          </cell>
          <cell r="D2317" t="str">
            <v>Lowndes County Hospital Authority</v>
          </cell>
          <cell r="E2317">
            <v>54848</v>
          </cell>
          <cell r="F2317" t="str">
            <v>South Georgia Medical Center</v>
          </cell>
          <cell r="G2317">
            <v>622</v>
          </cell>
          <cell r="H2317" t="str">
            <v>GEN3</v>
          </cell>
          <cell r="I2317">
            <v>0.4</v>
          </cell>
          <cell r="J2317">
            <v>0.4</v>
          </cell>
          <cell r="K2317">
            <v>0.4</v>
          </cell>
          <cell r="M2317" t="str">
            <v>IC</v>
          </cell>
          <cell r="N2317" t="str">
            <v>DFO</v>
          </cell>
          <cell r="P2317">
            <v>9</v>
          </cell>
          <cell r="Q2317">
            <v>1986</v>
          </cell>
          <cell r="R2317" t="str">
            <v>SB</v>
          </cell>
          <cell r="S2317">
            <v>0</v>
          </cell>
          <cell r="T2317" t="str">
            <v>Y</v>
          </cell>
        </row>
        <row r="2318">
          <cell r="A2318" t="str">
            <v>GA</v>
          </cell>
          <cell r="B2318" t="str">
            <v>Lowndes</v>
          </cell>
          <cell r="C2318">
            <v>11284</v>
          </cell>
          <cell r="D2318" t="str">
            <v>Lowndes County Hospital Authority</v>
          </cell>
          <cell r="E2318">
            <v>54848</v>
          </cell>
          <cell r="F2318" t="str">
            <v>South Georgia Medical Center</v>
          </cell>
          <cell r="G2318">
            <v>622</v>
          </cell>
          <cell r="H2318" t="str">
            <v>GEN4</v>
          </cell>
          <cell r="I2318">
            <v>0.7</v>
          </cell>
          <cell r="J2318">
            <v>0.7</v>
          </cell>
          <cell r="K2318">
            <v>0.7</v>
          </cell>
          <cell r="M2318" t="str">
            <v>IC</v>
          </cell>
          <cell r="N2318" t="str">
            <v>DFO</v>
          </cell>
          <cell r="P2318">
            <v>1</v>
          </cell>
          <cell r="Q2318">
            <v>2001</v>
          </cell>
          <cell r="R2318" t="str">
            <v>SB</v>
          </cell>
          <cell r="S2318">
            <v>0</v>
          </cell>
          <cell r="T2318" t="str">
            <v>Y</v>
          </cell>
        </row>
        <row r="2319">
          <cell r="A2319" t="str">
            <v>GA</v>
          </cell>
          <cell r="B2319" t="str">
            <v>Fulton</v>
          </cell>
          <cell r="C2319">
            <v>17069</v>
          </cell>
          <cell r="D2319" t="str">
            <v>Shepherd Center</v>
          </cell>
          <cell r="E2319">
            <v>54813</v>
          </cell>
          <cell r="F2319" t="str">
            <v>Shepherd Center</v>
          </cell>
          <cell r="G2319">
            <v>622</v>
          </cell>
          <cell r="H2319" t="str">
            <v>1</v>
          </cell>
          <cell r="I2319">
            <v>0.6</v>
          </cell>
          <cell r="J2319">
            <v>0.6</v>
          </cell>
          <cell r="K2319">
            <v>0.6</v>
          </cell>
          <cell r="M2319" t="str">
            <v>IC</v>
          </cell>
          <cell r="N2319" t="str">
            <v>DFO</v>
          </cell>
          <cell r="P2319">
            <v>8</v>
          </cell>
          <cell r="Q2319">
            <v>1992</v>
          </cell>
          <cell r="R2319" t="str">
            <v>SB</v>
          </cell>
          <cell r="S2319">
            <v>0</v>
          </cell>
          <cell r="T2319" t="str">
            <v>Y</v>
          </cell>
        </row>
        <row r="2320">
          <cell r="A2320" t="str">
            <v>GA</v>
          </cell>
          <cell r="B2320" t="str">
            <v>Fulton</v>
          </cell>
          <cell r="C2320">
            <v>17069</v>
          </cell>
          <cell r="D2320" t="str">
            <v>Shepherd Center</v>
          </cell>
          <cell r="E2320">
            <v>54813</v>
          </cell>
          <cell r="F2320" t="str">
            <v>Shepherd Center</v>
          </cell>
          <cell r="G2320">
            <v>622</v>
          </cell>
          <cell r="H2320" t="str">
            <v>2</v>
          </cell>
          <cell r="I2320">
            <v>0.6</v>
          </cell>
          <cell r="J2320">
            <v>0.6</v>
          </cell>
          <cell r="K2320">
            <v>0.6</v>
          </cell>
          <cell r="M2320" t="str">
            <v>IC</v>
          </cell>
          <cell r="N2320" t="str">
            <v>DFO</v>
          </cell>
          <cell r="P2320">
            <v>8</v>
          </cell>
          <cell r="Q2320">
            <v>1992</v>
          </cell>
          <cell r="R2320" t="str">
            <v>SB</v>
          </cell>
          <cell r="S2320">
            <v>0</v>
          </cell>
          <cell r="T2320" t="str">
            <v>Y</v>
          </cell>
        </row>
        <row r="2321">
          <cell r="A2321" t="str">
            <v>GA</v>
          </cell>
          <cell r="B2321" t="str">
            <v>Fulton</v>
          </cell>
          <cell r="C2321">
            <v>17069</v>
          </cell>
          <cell r="D2321" t="str">
            <v>Shepherd Center</v>
          </cell>
          <cell r="E2321">
            <v>54813</v>
          </cell>
          <cell r="F2321" t="str">
            <v>Shepherd Center</v>
          </cell>
          <cell r="G2321">
            <v>622</v>
          </cell>
          <cell r="H2321" t="str">
            <v>3</v>
          </cell>
          <cell r="I2321">
            <v>0.2</v>
          </cell>
          <cell r="J2321">
            <v>0.2</v>
          </cell>
          <cell r="K2321">
            <v>0.2</v>
          </cell>
          <cell r="M2321" t="str">
            <v>IC</v>
          </cell>
          <cell r="N2321" t="str">
            <v>DFO</v>
          </cell>
          <cell r="P2321">
            <v>8</v>
          </cell>
          <cell r="Q2321">
            <v>1989</v>
          </cell>
          <cell r="R2321" t="str">
            <v>SB</v>
          </cell>
          <cell r="S2321">
            <v>0</v>
          </cell>
          <cell r="T2321" t="str">
            <v>Y</v>
          </cell>
        </row>
        <row r="2322">
          <cell r="A2322" t="str">
            <v>GA</v>
          </cell>
          <cell r="B2322" t="str">
            <v>Fulton</v>
          </cell>
          <cell r="C2322">
            <v>17069</v>
          </cell>
          <cell r="D2322" t="str">
            <v>Shepherd Center</v>
          </cell>
          <cell r="E2322">
            <v>54813</v>
          </cell>
          <cell r="F2322" t="str">
            <v>Shepherd Center</v>
          </cell>
          <cell r="G2322">
            <v>622</v>
          </cell>
          <cell r="H2322" t="str">
            <v>4</v>
          </cell>
          <cell r="I2322">
            <v>0.3</v>
          </cell>
          <cell r="J2322">
            <v>0.3</v>
          </cell>
          <cell r="K2322">
            <v>0.3</v>
          </cell>
          <cell r="M2322" t="str">
            <v>IC</v>
          </cell>
          <cell r="N2322" t="str">
            <v>DFO</v>
          </cell>
          <cell r="P2322">
            <v>5</v>
          </cell>
          <cell r="Q2322">
            <v>1981</v>
          </cell>
          <cell r="R2322" t="str">
            <v>SB</v>
          </cell>
          <cell r="S2322">
            <v>0</v>
          </cell>
          <cell r="T2322" t="str">
            <v>Y</v>
          </cell>
        </row>
        <row r="2323">
          <cell r="A2323" t="str">
            <v>GA</v>
          </cell>
          <cell r="B2323" t="str">
            <v>Fulton</v>
          </cell>
          <cell r="C2323">
            <v>18016</v>
          </cell>
          <cell r="D2323" t="str">
            <v>State Farm Mutual Auto Ins Co</v>
          </cell>
          <cell r="E2323">
            <v>55274</v>
          </cell>
          <cell r="F2323" t="str">
            <v>State Farm Insurance Support Center East</v>
          </cell>
          <cell r="G2323">
            <v>521</v>
          </cell>
          <cell r="H2323" t="str">
            <v>2A</v>
          </cell>
          <cell r="I2323">
            <v>1.8</v>
          </cell>
          <cell r="J2323">
            <v>1.8</v>
          </cell>
          <cell r="K2323">
            <v>1.8</v>
          </cell>
          <cell r="M2323" t="str">
            <v>IC</v>
          </cell>
          <cell r="N2323" t="str">
            <v>DFO</v>
          </cell>
          <cell r="P2323">
            <v>1</v>
          </cell>
          <cell r="Q2323">
            <v>1998</v>
          </cell>
          <cell r="R2323" t="str">
            <v>SB</v>
          </cell>
          <cell r="T2323" t="str">
            <v>Y</v>
          </cell>
        </row>
        <row r="2324">
          <cell r="A2324" t="str">
            <v>GA</v>
          </cell>
          <cell r="B2324" t="str">
            <v>Fulton</v>
          </cell>
          <cell r="C2324">
            <v>18016</v>
          </cell>
          <cell r="D2324" t="str">
            <v>State Farm Mutual Auto Ins Co</v>
          </cell>
          <cell r="E2324">
            <v>55274</v>
          </cell>
          <cell r="F2324" t="str">
            <v>State Farm Insurance Support Center East</v>
          </cell>
          <cell r="G2324">
            <v>521</v>
          </cell>
          <cell r="H2324" t="str">
            <v>2B</v>
          </cell>
          <cell r="I2324">
            <v>1.8</v>
          </cell>
          <cell r="J2324">
            <v>1.8</v>
          </cell>
          <cell r="K2324">
            <v>1.8</v>
          </cell>
          <cell r="M2324" t="str">
            <v>IC</v>
          </cell>
          <cell r="N2324" t="str">
            <v>DFO</v>
          </cell>
          <cell r="P2324">
            <v>1</v>
          </cell>
          <cell r="Q2324">
            <v>1998</v>
          </cell>
          <cell r="R2324" t="str">
            <v>SB</v>
          </cell>
          <cell r="T2324" t="str">
            <v>Y</v>
          </cell>
        </row>
        <row r="2325">
          <cell r="A2325" t="str">
            <v>GA</v>
          </cell>
          <cell r="B2325" t="str">
            <v>Fulton</v>
          </cell>
          <cell r="C2325">
            <v>18016</v>
          </cell>
          <cell r="D2325" t="str">
            <v>State Farm Mutual Auto Ins Co</v>
          </cell>
          <cell r="E2325">
            <v>55274</v>
          </cell>
          <cell r="F2325" t="str">
            <v>State Farm Insurance Support Center East</v>
          </cell>
          <cell r="G2325">
            <v>521</v>
          </cell>
          <cell r="H2325" t="str">
            <v>3A</v>
          </cell>
          <cell r="I2325">
            <v>1.8</v>
          </cell>
          <cell r="J2325">
            <v>1.8</v>
          </cell>
          <cell r="K2325">
            <v>1.8</v>
          </cell>
          <cell r="M2325" t="str">
            <v>IC</v>
          </cell>
          <cell r="N2325" t="str">
            <v>DFO</v>
          </cell>
          <cell r="P2325">
            <v>1</v>
          </cell>
          <cell r="Q2325">
            <v>1998</v>
          </cell>
          <cell r="R2325" t="str">
            <v>SB</v>
          </cell>
          <cell r="T2325" t="str">
            <v>Y</v>
          </cell>
        </row>
        <row r="2326">
          <cell r="A2326" t="str">
            <v>GA</v>
          </cell>
          <cell r="B2326" t="str">
            <v>Fulton</v>
          </cell>
          <cell r="C2326">
            <v>18016</v>
          </cell>
          <cell r="D2326" t="str">
            <v>State Farm Mutual Auto Ins Co</v>
          </cell>
          <cell r="E2326">
            <v>55274</v>
          </cell>
          <cell r="F2326" t="str">
            <v>State Farm Insurance Support Center East</v>
          </cell>
          <cell r="G2326">
            <v>521</v>
          </cell>
          <cell r="H2326" t="str">
            <v>3B</v>
          </cell>
          <cell r="I2326">
            <v>1.8</v>
          </cell>
          <cell r="J2326">
            <v>1.8</v>
          </cell>
          <cell r="K2326">
            <v>1.8</v>
          </cell>
          <cell r="M2326" t="str">
            <v>IC</v>
          </cell>
          <cell r="N2326" t="str">
            <v>DFO</v>
          </cell>
          <cell r="P2326">
            <v>1</v>
          </cell>
          <cell r="Q2326">
            <v>1998</v>
          </cell>
          <cell r="R2326" t="str">
            <v>SB</v>
          </cell>
          <cell r="T2326" t="str">
            <v>Y</v>
          </cell>
        </row>
        <row r="2327">
          <cell r="A2327" t="str">
            <v>GA</v>
          </cell>
          <cell r="B2327" t="str">
            <v>Fulton</v>
          </cell>
          <cell r="C2327">
            <v>18016</v>
          </cell>
          <cell r="D2327" t="str">
            <v>State Farm Mutual Auto Ins Co</v>
          </cell>
          <cell r="E2327">
            <v>55274</v>
          </cell>
          <cell r="F2327" t="str">
            <v>State Farm Insurance Support Center East</v>
          </cell>
          <cell r="G2327">
            <v>521</v>
          </cell>
          <cell r="H2327" t="str">
            <v>4A</v>
          </cell>
          <cell r="I2327">
            <v>1.8</v>
          </cell>
          <cell r="J2327">
            <v>1.8</v>
          </cell>
          <cell r="K2327">
            <v>1.8</v>
          </cell>
          <cell r="M2327" t="str">
            <v>IC</v>
          </cell>
          <cell r="N2327" t="str">
            <v>DFO</v>
          </cell>
          <cell r="P2327">
            <v>1</v>
          </cell>
          <cell r="Q2327">
            <v>1998</v>
          </cell>
          <cell r="R2327" t="str">
            <v>SB</v>
          </cell>
          <cell r="T2327" t="str">
            <v>Y</v>
          </cell>
        </row>
        <row r="2328">
          <cell r="A2328" t="str">
            <v>GA</v>
          </cell>
          <cell r="B2328" t="str">
            <v>Fulton</v>
          </cell>
          <cell r="C2328">
            <v>18016</v>
          </cell>
          <cell r="D2328" t="str">
            <v>State Farm Mutual Auto Ins Co</v>
          </cell>
          <cell r="E2328">
            <v>55274</v>
          </cell>
          <cell r="F2328" t="str">
            <v>State Farm Insurance Support Center East</v>
          </cell>
          <cell r="G2328">
            <v>521</v>
          </cell>
          <cell r="H2328" t="str">
            <v>4B</v>
          </cell>
          <cell r="I2328">
            <v>1.8</v>
          </cell>
          <cell r="J2328">
            <v>1.8</v>
          </cell>
          <cell r="K2328">
            <v>1.8</v>
          </cell>
          <cell r="M2328" t="str">
            <v>IC</v>
          </cell>
          <cell r="N2328" t="str">
            <v>DFO</v>
          </cell>
          <cell r="P2328">
            <v>1</v>
          </cell>
          <cell r="Q2328">
            <v>1998</v>
          </cell>
          <cell r="R2328" t="str">
            <v>SB</v>
          </cell>
          <cell r="T2328" t="str">
            <v>Y</v>
          </cell>
        </row>
        <row r="2329">
          <cell r="A2329" t="str">
            <v>GA</v>
          </cell>
          <cell r="B2329" t="str">
            <v>Fulton</v>
          </cell>
          <cell r="C2329">
            <v>18166</v>
          </cell>
          <cell r="D2329" t="str">
            <v>Sun Trust Plaza Associates LLC</v>
          </cell>
          <cell r="E2329">
            <v>54845</v>
          </cell>
          <cell r="F2329" t="str">
            <v>Sun Trust Plaza</v>
          </cell>
          <cell r="G2329">
            <v>521</v>
          </cell>
          <cell r="H2329" t="str">
            <v>EG-1</v>
          </cell>
          <cell r="I2329">
            <v>1.2</v>
          </cell>
          <cell r="J2329">
            <v>1</v>
          </cell>
          <cell r="K2329">
            <v>1</v>
          </cell>
          <cell r="M2329" t="str">
            <v>IC</v>
          </cell>
          <cell r="N2329" t="str">
            <v>DFO</v>
          </cell>
          <cell r="P2329">
            <v>1</v>
          </cell>
          <cell r="Q2329">
            <v>1994</v>
          </cell>
          <cell r="R2329" t="str">
            <v>SB</v>
          </cell>
          <cell r="S2329">
            <v>0</v>
          </cell>
          <cell r="T2329" t="str">
            <v>Y</v>
          </cell>
        </row>
        <row r="2330">
          <cell r="A2330" t="str">
            <v>GA</v>
          </cell>
          <cell r="B2330" t="str">
            <v>Fulton</v>
          </cell>
          <cell r="C2330">
            <v>18166</v>
          </cell>
          <cell r="D2330" t="str">
            <v>Sun Trust Plaza Associates LLC</v>
          </cell>
          <cell r="E2330">
            <v>54845</v>
          </cell>
          <cell r="F2330" t="str">
            <v>Sun Trust Plaza</v>
          </cell>
          <cell r="G2330">
            <v>521</v>
          </cell>
          <cell r="H2330" t="str">
            <v>EG-2</v>
          </cell>
          <cell r="I2330">
            <v>1.2</v>
          </cell>
          <cell r="J2330">
            <v>1</v>
          </cell>
          <cell r="K2330">
            <v>1</v>
          </cell>
          <cell r="M2330" t="str">
            <v>IC</v>
          </cell>
          <cell r="N2330" t="str">
            <v>DFO</v>
          </cell>
          <cell r="P2330">
            <v>1</v>
          </cell>
          <cell r="Q2330">
            <v>1994</v>
          </cell>
          <cell r="R2330" t="str">
            <v>SB</v>
          </cell>
          <cell r="S2330">
            <v>0</v>
          </cell>
          <cell r="T2330" t="str">
            <v>Y</v>
          </cell>
        </row>
        <row r="2331">
          <cell r="A2331" t="str">
            <v>GA</v>
          </cell>
          <cell r="B2331" t="str">
            <v>Fulton</v>
          </cell>
          <cell r="C2331">
            <v>18452</v>
          </cell>
          <cell r="D2331" t="str">
            <v>TBS Properties</v>
          </cell>
          <cell r="E2331">
            <v>54323</v>
          </cell>
          <cell r="F2331" t="str">
            <v>CNN Center</v>
          </cell>
          <cell r="G2331">
            <v>514</v>
          </cell>
          <cell r="H2331" t="str">
            <v>D4_1</v>
          </cell>
          <cell r="I2331">
            <v>1.5</v>
          </cell>
          <cell r="J2331">
            <v>1.5</v>
          </cell>
          <cell r="K2331">
            <v>1.48</v>
          </cell>
          <cell r="M2331" t="str">
            <v>IC</v>
          </cell>
          <cell r="N2331" t="str">
            <v>DFO</v>
          </cell>
          <cell r="P2331">
            <v>2</v>
          </cell>
          <cell r="Q2331">
            <v>2001</v>
          </cell>
          <cell r="R2331" t="str">
            <v>SB</v>
          </cell>
          <cell r="T2331" t="str">
            <v>Y</v>
          </cell>
        </row>
        <row r="2332">
          <cell r="A2332" t="str">
            <v>GA</v>
          </cell>
          <cell r="B2332" t="str">
            <v>Fulton</v>
          </cell>
          <cell r="C2332">
            <v>18452</v>
          </cell>
          <cell r="D2332" t="str">
            <v>TBS Properties</v>
          </cell>
          <cell r="E2332">
            <v>54323</v>
          </cell>
          <cell r="F2332" t="str">
            <v>CNN Center</v>
          </cell>
          <cell r="G2332">
            <v>514</v>
          </cell>
          <cell r="H2332" t="str">
            <v>D4_2</v>
          </cell>
          <cell r="I2332">
            <v>2</v>
          </cell>
          <cell r="J2332">
            <v>2</v>
          </cell>
          <cell r="K2332">
            <v>1.97</v>
          </cell>
          <cell r="M2332" t="str">
            <v>IC</v>
          </cell>
          <cell r="N2332" t="str">
            <v>DFO</v>
          </cell>
          <cell r="P2332">
            <v>2</v>
          </cell>
          <cell r="Q2332">
            <v>2001</v>
          </cell>
          <cell r="R2332" t="str">
            <v>SB</v>
          </cell>
          <cell r="T2332" t="str">
            <v>Y</v>
          </cell>
        </row>
        <row r="2333">
          <cell r="A2333" t="str">
            <v>GA</v>
          </cell>
          <cell r="B2333" t="str">
            <v>Fulton</v>
          </cell>
          <cell r="C2333">
            <v>18452</v>
          </cell>
          <cell r="D2333" t="str">
            <v>TBS Properties</v>
          </cell>
          <cell r="E2333">
            <v>54323</v>
          </cell>
          <cell r="F2333" t="str">
            <v>CNN Center</v>
          </cell>
          <cell r="G2333">
            <v>514</v>
          </cell>
          <cell r="H2333" t="str">
            <v>D4_3</v>
          </cell>
          <cell r="I2333">
            <v>2</v>
          </cell>
          <cell r="J2333">
            <v>2</v>
          </cell>
          <cell r="K2333">
            <v>2</v>
          </cell>
          <cell r="M2333" t="str">
            <v>IC</v>
          </cell>
          <cell r="N2333" t="str">
            <v>DFO</v>
          </cell>
          <cell r="P2333">
            <v>6</v>
          </cell>
          <cell r="Q2333">
            <v>2003</v>
          </cell>
          <cell r="R2333" t="str">
            <v>SB</v>
          </cell>
          <cell r="T2333" t="str">
            <v>Y</v>
          </cell>
        </row>
        <row r="2334">
          <cell r="A2334" t="str">
            <v>GA</v>
          </cell>
          <cell r="B2334" t="str">
            <v>Fulton</v>
          </cell>
          <cell r="C2334">
            <v>18452</v>
          </cell>
          <cell r="D2334" t="str">
            <v>TBS Properties</v>
          </cell>
          <cell r="E2334">
            <v>54323</v>
          </cell>
          <cell r="F2334" t="str">
            <v>CNN Center</v>
          </cell>
          <cell r="G2334">
            <v>514</v>
          </cell>
          <cell r="H2334" t="str">
            <v>D5_1</v>
          </cell>
          <cell r="I2334">
            <v>2</v>
          </cell>
          <cell r="J2334">
            <v>2</v>
          </cell>
          <cell r="K2334">
            <v>1.97</v>
          </cell>
          <cell r="M2334" t="str">
            <v>IC</v>
          </cell>
          <cell r="N2334" t="str">
            <v>DFO</v>
          </cell>
          <cell r="P2334">
            <v>2</v>
          </cell>
          <cell r="Q2334">
            <v>2001</v>
          </cell>
          <cell r="R2334" t="str">
            <v>SB</v>
          </cell>
          <cell r="T2334" t="str">
            <v>Y</v>
          </cell>
        </row>
        <row r="2335">
          <cell r="A2335" t="str">
            <v>GA</v>
          </cell>
          <cell r="B2335" t="str">
            <v>Fulton</v>
          </cell>
          <cell r="C2335">
            <v>18452</v>
          </cell>
          <cell r="D2335" t="str">
            <v>TBS Properties</v>
          </cell>
          <cell r="E2335">
            <v>54323</v>
          </cell>
          <cell r="F2335" t="str">
            <v>CNN Center</v>
          </cell>
          <cell r="G2335">
            <v>514</v>
          </cell>
          <cell r="H2335" t="str">
            <v>D5_2</v>
          </cell>
          <cell r="I2335">
            <v>2</v>
          </cell>
          <cell r="J2335">
            <v>2</v>
          </cell>
          <cell r="K2335">
            <v>2</v>
          </cell>
          <cell r="M2335" t="str">
            <v>IC</v>
          </cell>
          <cell r="N2335" t="str">
            <v>DFO</v>
          </cell>
          <cell r="P2335">
            <v>6</v>
          </cell>
          <cell r="Q2335">
            <v>2003</v>
          </cell>
          <cell r="R2335" t="str">
            <v>SB</v>
          </cell>
          <cell r="T2335" t="str">
            <v>Y</v>
          </cell>
        </row>
        <row r="2336">
          <cell r="A2336" t="str">
            <v>GA</v>
          </cell>
          <cell r="B2336" t="str">
            <v>Fulton</v>
          </cell>
          <cell r="C2336">
            <v>18452</v>
          </cell>
          <cell r="D2336" t="str">
            <v>TBS Properties</v>
          </cell>
          <cell r="E2336">
            <v>54323</v>
          </cell>
          <cell r="F2336" t="str">
            <v>CNN Center</v>
          </cell>
          <cell r="G2336">
            <v>514</v>
          </cell>
          <cell r="H2336" t="str">
            <v>D5_3</v>
          </cell>
          <cell r="I2336">
            <v>2</v>
          </cell>
          <cell r="J2336">
            <v>2</v>
          </cell>
          <cell r="K2336">
            <v>2</v>
          </cell>
          <cell r="M2336" t="str">
            <v>IC</v>
          </cell>
          <cell r="N2336" t="str">
            <v>DFO</v>
          </cell>
          <cell r="P2336">
            <v>6</v>
          </cell>
          <cell r="Q2336">
            <v>2003</v>
          </cell>
          <cell r="R2336" t="str">
            <v>SB</v>
          </cell>
          <cell r="T2336" t="str">
            <v>Y</v>
          </cell>
        </row>
        <row r="2337">
          <cell r="A2337" t="str">
            <v>GA</v>
          </cell>
          <cell r="B2337" t="str">
            <v>Fulton</v>
          </cell>
          <cell r="C2337">
            <v>18452</v>
          </cell>
          <cell r="D2337" t="str">
            <v>TBS Properties</v>
          </cell>
          <cell r="E2337">
            <v>54323</v>
          </cell>
          <cell r="F2337" t="str">
            <v>CNN Center</v>
          </cell>
          <cell r="G2337">
            <v>514</v>
          </cell>
          <cell r="H2337" t="str">
            <v>DK2</v>
          </cell>
          <cell r="I2337">
            <v>1.5</v>
          </cell>
          <cell r="J2337">
            <v>1.25</v>
          </cell>
          <cell r="K2337">
            <v>1.48</v>
          </cell>
          <cell r="M2337" t="str">
            <v>IC</v>
          </cell>
          <cell r="N2337" t="str">
            <v>DFO</v>
          </cell>
          <cell r="P2337">
            <v>6</v>
          </cell>
          <cell r="Q2337">
            <v>1986</v>
          </cell>
          <cell r="R2337" t="str">
            <v>SB</v>
          </cell>
          <cell r="T2337" t="str">
            <v>Y</v>
          </cell>
        </row>
        <row r="2338">
          <cell r="A2338" t="str">
            <v>GA</v>
          </cell>
          <cell r="B2338" t="str">
            <v>Washington</v>
          </cell>
          <cell r="C2338">
            <v>18843</v>
          </cell>
          <cell r="D2338" t="str">
            <v>Thiele Kaolin Co</v>
          </cell>
          <cell r="E2338">
            <v>54841</v>
          </cell>
          <cell r="F2338" t="str">
            <v>Thiele Kaolin Sandersville</v>
          </cell>
          <cell r="G2338">
            <v>2123</v>
          </cell>
          <cell r="H2338" t="str">
            <v>G1</v>
          </cell>
          <cell r="I2338">
            <v>1.2</v>
          </cell>
          <cell r="J2338">
            <v>1.1000000000000001</v>
          </cell>
          <cell r="K2338">
            <v>1.1000000000000001</v>
          </cell>
          <cell r="M2338" t="str">
            <v>IC</v>
          </cell>
          <cell r="N2338" t="str">
            <v>DFO</v>
          </cell>
          <cell r="P2338">
            <v>1</v>
          </cell>
          <cell r="Q2338">
            <v>1991</v>
          </cell>
          <cell r="R2338" t="str">
            <v>SB</v>
          </cell>
          <cell r="T2338" t="str">
            <v>Y</v>
          </cell>
        </row>
        <row r="2339">
          <cell r="A2339" t="str">
            <v>GA</v>
          </cell>
          <cell r="B2339" t="str">
            <v>Washington</v>
          </cell>
          <cell r="C2339">
            <v>18843</v>
          </cell>
          <cell r="D2339" t="str">
            <v>Thiele Kaolin Co</v>
          </cell>
          <cell r="E2339">
            <v>54841</v>
          </cell>
          <cell r="F2339" t="str">
            <v>Thiele Kaolin Sandersville</v>
          </cell>
          <cell r="G2339">
            <v>2123</v>
          </cell>
          <cell r="H2339" t="str">
            <v>G2</v>
          </cell>
          <cell r="I2339">
            <v>1.2</v>
          </cell>
          <cell r="J2339">
            <v>1.1000000000000001</v>
          </cell>
          <cell r="K2339">
            <v>1.1000000000000001</v>
          </cell>
          <cell r="M2339" t="str">
            <v>IC</v>
          </cell>
          <cell r="N2339" t="str">
            <v>DFO</v>
          </cell>
          <cell r="P2339">
            <v>1</v>
          </cell>
          <cell r="Q2339">
            <v>1991</v>
          </cell>
          <cell r="R2339" t="str">
            <v>SB</v>
          </cell>
          <cell r="T2339" t="str">
            <v>Y</v>
          </cell>
        </row>
        <row r="2340">
          <cell r="A2340" t="str">
            <v>GA</v>
          </cell>
          <cell r="B2340" t="str">
            <v>Glascock</v>
          </cell>
          <cell r="C2340">
            <v>18843</v>
          </cell>
          <cell r="D2340" t="str">
            <v>Thiele Kaolin Co</v>
          </cell>
          <cell r="E2340">
            <v>54849</v>
          </cell>
          <cell r="F2340" t="str">
            <v>Thiele Kaolin Reedy Creek</v>
          </cell>
          <cell r="G2340">
            <v>2123</v>
          </cell>
          <cell r="H2340" t="str">
            <v>G1</v>
          </cell>
          <cell r="I2340">
            <v>1.1000000000000001</v>
          </cell>
          <cell r="J2340">
            <v>1.1000000000000001</v>
          </cell>
          <cell r="K2340">
            <v>1.1000000000000001</v>
          </cell>
          <cell r="M2340" t="str">
            <v>IC</v>
          </cell>
          <cell r="N2340" t="str">
            <v>DFO</v>
          </cell>
          <cell r="P2340">
            <v>1</v>
          </cell>
          <cell r="Q2340">
            <v>1993</v>
          </cell>
          <cell r="R2340" t="str">
            <v>SB</v>
          </cell>
          <cell r="T2340" t="str">
            <v>Y</v>
          </cell>
        </row>
        <row r="2341">
          <cell r="A2341" t="str">
            <v>GA</v>
          </cell>
          <cell r="B2341" t="str">
            <v>Glascock</v>
          </cell>
          <cell r="C2341">
            <v>18843</v>
          </cell>
          <cell r="D2341" t="str">
            <v>Thiele Kaolin Co</v>
          </cell>
          <cell r="E2341">
            <v>54849</v>
          </cell>
          <cell r="F2341" t="str">
            <v>Thiele Kaolin Reedy Creek</v>
          </cell>
          <cell r="G2341">
            <v>2123</v>
          </cell>
          <cell r="H2341" t="str">
            <v>G2</v>
          </cell>
          <cell r="I2341">
            <v>1.1000000000000001</v>
          </cell>
          <cell r="J2341">
            <v>1.1000000000000001</v>
          </cell>
          <cell r="K2341">
            <v>1.1000000000000001</v>
          </cell>
          <cell r="M2341" t="str">
            <v>IC</v>
          </cell>
          <cell r="N2341" t="str">
            <v>DFO</v>
          </cell>
          <cell r="P2341">
            <v>1</v>
          </cell>
          <cell r="Q2341">
            <v>1993</v>
          </cell>
          <cell r="R2341" t="str">
            <v>SB</v>
          </cell>
          <cell r="T2341" t="str">
            <v>Y</v>
          </cell>
        </row>
        <row r="2342">
          <cell r="A2342" t="str">
            <v>GA</v>
          </cell>
          <cell r="B2342" t="str">
            <v>Lowndes</v>
          </cell>
          <cell r="C2342">
            <v>19726</v>
          </cell>
          <cell r="D2342" t="str">
            <v>Valdosta City of</v>
          </cell>
          <cell r="E2342">
            <v>54839</v>
          </cell>
          <cell r="F2342" t="str">
            <v>Valdosta Water Treatment Plant</v>
          </cell>
          <cell r="G2342">
            <v>483</v>
          </cell>
          <cell r="H2342" t="str">
            <v>GEN1</v>
          </cell>
          <cell r="I2342">
            <v>1.7</v>
          </cell>
          <cell r="J2342">
            <v>1.66</v>
          </cell>
          <cell r="K2342">
            <v>1.68</v>
          </cell>
          <cell r="M2342" t="str">
            <v>IC</v>
          </cell>
          <cell r="N2342" t="str">
            <v>DFO</v>
          </cell>
          <cell r="P2342">
            <v>1</v>
          </cell>
          <cell r="Q2342">
            <v>1993</v>
          </cell>
          <cell r="R2342" t="str">
            <v>SB</v>
          </cell>
          <cell r="S2342">
            <v>0</v>
          </cell>
          <cell r="T2342" t="str">
            <v>Y</v>
          </cell>
        </row>
        <row r="2343">
          <cell r="A2343" t="str">
            <v>GA</v>
          </cell>
          <cell r="B2343" t="str">
            <v>Bibb</v>
          </cell>
          <cell r="C2343">
            <v>21116</v>
          </cell>
          <cell r="D2343" t="str">
            <v>YKK USA Inc</v>
          </cell>
          <cell r="E2343">
            <v>54566</v>
          </cell>
          <cell r="F2343" t="str">
            <v>YKK USA Chestney</v>
          </cell>
          <cell r="G2343">
            <v>314</v>
          </cell>
          <cell r="H2343" t="str">
            <v>BWP1</v>
          </cell>
          <cell r="I2343">
            <v>0.5</v>
          </cell>
          <cell r="J2343">
            <v>0.5</v>
          </cell>
          <cell r="K2343">
            <v>0.5</v>
          </cell>
          <cell r="M2343" t="str">
            <v>IC</v>
          </cell>
          <cell r="N2343" t="str">
            <v>DFO</v>
          </cell>
          <cell r="P2343">
            <v>10</v>
          </cell>
          <cell r="Q2343">
            <v>1996</v>
          </cell>
          <cell r="R2343" t="str">
            <v>SB</v>
          </cell>
          <cell r="S2343">
            <v>0</v>
          </cell>
          <cell r="T2343" t="str">
            <v>Y</v>
          </cell>
        </row>
        <row r="2344">
          <cell r="A2344" t="str">
            <v>GA</v>
          </cell>
          <cell r="B2344" t="str">
            <v>Bibb</v>
          </cell>
          <cell r="C2344">
            <v>21116</v>
          </cell>
          <cell r="D2344" t="str">
            <v>YKK USA Inc</v>
          </cell>
          <cell r="E2344">
            <v>54566</v>
          </cell>
          <cell r="F2344" t="str">
            <v>YKK USA Chestney</v>
          </cell>
          <cell r="G2344">
            <v>314</v>
          </cell>
          <cell r="H2344" t="str">
            <v>GEN1</v>
          </cell>
          <cell r="I2344">
            <v>1.6</v>
          </cell>
          <cell r="J2344">
            <v>1.5</v>
          </cell>
          <cell r="K2344">
            <v>1.5</v>
          </cell>
          <cell r="M2344" t="str">
            <v>IC</v>
          </cell>
          <cell r="N2344" t="str">
            <v>DFO</v>
          </cell>
          <cell r="P2344">
            <v>5</v>
          </cell>
          <cell r="Q2344">
            <v>1993</v>
          </cell>
          <cell r="R2344" t="str">
            <v>SB</v>
          </cell>
          <cell r="S2344">
            <v>0</v>
          </cell>
          <cell r="T2344" t="str">
            <v>Y</v>
          </cell>
        </row>
        <row r="2345">
          <cell r="A2345" t="str">
            <v>GA</v>
          </cell>
          <cell r="B2345" t="str">
            <v>Bibb</v>
          </cell>
          <cell r="C2345">
            <v>21116</v>
          </cell>
          <cell r="D2345" t="str">
            <v>YKK USA Inc</v>
          </cell>
          <cell r="E2345">
            <v>54566</v>
          </cell>
          <cell r="F2345" t="str">
            <v>YKK USA Chestney</v>
          </cell>
          <cell r="G2345">
            <v>314</v>
          </cell>
          <cell r="H2345" t="str">
            <v>GEN2</v>
          </cell>
          <cell r="I2345">
            <v>1.7</v>
          </cell>
          <cell r="J2345">
            <v>1.5</v>
          </cell>
          <cell r="K2345">
            <v>1.5</v>
          </cell>
          <cell r="M2345" t="str">
            <v>IC</v>
          </cell>
          <cell r="N2345" t="str">
            <v>DFO</v>
          </cell>
          <cell r="P2345">
            <v>5</v>
          </cell>
          <cell r="Q2345">
            <v>1994</v>
          </cell>
          <cell r="R2345" t="str">
            <v>SB</v>
          </cell>
          <cell r="S2345">
            <v>0</v>
          </cell>
          <cell r="T2345" t="str">
            <v>Y</v>
          </cell>
        </row>
        <row r="2346">
          <cell r="A2346" t="str">
            <v>GA</v>
          </cell>
          <cell r="B2346" t="str">
            <v>Bibb</v>
          </cell>
          <cell r="C2346">
            <v>21116</v>
          </cell>
          <cell r="D2346" t="str">
            <v>YKK USA Inc</v>
          </cell>
          <cell r="E2346">
            <v>54566</v>
          </cell>
          <cell r="F2346" t="str">
            <v>YKK USA Chestney</v>
          </cell>
          <cell r="G2346">
            <v>314</v>
          </cell>
          <cell r="H2346" t="str">
            <v>GEN3</v>
          </cell>
          <cell r="I2346">
            <v>1.7</v>
          </cell>
          <cell r="J2346">
            <v>1.66</v>
          </cell>
          <cell r="K2346">
            <v>1.6</v>
          </cell>
          <cell r="M2346" t="str">
            <v>IC</v>
          </cell>
          <cell r="N2346" t="str">
            <v>DFO</v>
          </cell>
          <cell r="P2346">
            <v>8</v>
          </cell>
          <cell r="Q2346">
            <v>1995</v>
          </cell>
          <cell r="R2346" t="str">
            <v>SB</v>
          </cell>
          <cell r="S2346">
            <v>0</v>
          </cell>
          <cell r="T2346" t="str">
            <v>Y</v>
          </cell>
        </row>
        <row r="2347">
          <cell r="A2347" t="str">
            <v>GA</v>
          </cell>
          <cell r="B2347" t="str">
            <v>Bibb</v>
          </cell>
          <cell r="C2347">
            <v>21116</v>
          </cell>
          <cell r="D2347" t="str">
            <v>YKK USA Inc</v>
          </cell>
          <cell r="E2347">
            <v>54566</v>
          </cell>
          <cell r="F2347" t="str">
            <v>YKK USA Chestney</v>
          </cell>
          <cell r="G2347">
            <v>314</v>
          </cell>
          <cell r="H2347" t="str">
            <v>PPD1</v>
          </cell>
          <cell r="I2347">
            <v>0.4</v>
          </cell>
          <cell r="J2347">
            <v>0.4</v>
          </cell>
          <cell r="K2347">
            <v>0.4</v>
          </cell>
          <cell r="M2347" t="str">
            <v>IC</v>
          </cell>
          <cell r="N2347" t="str">
            <v>DFO</v>
          </cell>
          <cell r="P2347">
            <v>5</v>
          </cell>
          <cell r="Q2347">
            <v>1992</v>
          </cell>
          <cell r="R2347" t="str">
            <v>SB</v>
          </cell>
          <cell r="S2347">
            <v>0</v>
          </cell>
          <cell r="T2347" t="str">
            <v>Y</v>
          </cell>
        </row>
        <row r="2348">
          <cell r="A2348" t="str">
            <v>GA</v>
          </cell>
          <cell r="B2348" t="str">
            <v>Bibb</v>
          </cell>
          <cell r="C2348">
            <v>21116</v>
          </cell>
          <cell r="D2348" t="str">
            <v>YKK USA Inc</v>
          </cell>
          <cell r="E2348">
            <v>54566</v>
          </cell>
          <cell r="F2348" t="str">
            <v>YKK USA Chestney</v>
          </cell>
          <cell r="G2348">
            <v>314</v>
          </cell>
          <cell r="H2348" t="str">
            <v>PPD2</v>
          </cell>
          <cell r="I2348">
            <v>0.4</v>
          </cell>
          <cell r="J2348">
            <v>0.4</v>
          </cell>
          <cell r="K2348">
            <v>0.4</v>
          </cell>
          <cell r="M2348" t="str">
            <v>IC</v>
          </cell>
          <cell r="N2348" t="str">
            <v>DFO</v>
          </cell>
          <cell r="P2348">
            <v>5</v>
          </cell>
          <cell r="Q2348">
            <v>1992</v>
          </cell>
          <cell r="R2348" t="str">
            <v>SB</v>
          </cell>
          <cell r="S2348">
            <v>0</v>
          </cell>
          <cell r="T2348" t="str">
            <v>Y</v>
          </cell>
        </row>
        <row r="2349">
          <cell r="A2349" t="str">
            <v>GA</v>
          </cell>
          <cell r="B2349" t="str">
            <v>Bibb</v>
          </cell>
          <cell r="C2349">
            <v>21116</v>
          </cell>
          <cell r="D2349" t="str">
            <v>YKK USA Inc</v>
          </cell>
          <cell r="E2349">
            <v>54566</v>
          </cell>
          <cell r="F2349" t="str">
            <v>YKK USA Chestney</v>
          </cell>
          <cell r="G2349">
            <v>314</v>
          </cell>
          <cell r="H2349" t="str">
            <v>SLD1</v>
          </cell>
          <cell r="I2349">
            <v>0.5</v>
          </cell>
          <cell r="J2349">
            <v>0.5</v>
          </cell>
          <cell r="K2349">
            <v>0.5</v>
          </cell>
          <cell r="M2349" t="str">
            <v>IC</v>
          </cell>
          <cell r="N2349" t="str">
            <v>DFO</v>
          </cell>
          <cell r="P2349">
            <v>12</v>
          </cell>
          <cell r="Q2349">
            <v>1992</v>
          </cell>
          <cell r="R2349" t="str">
            <v>SB</v>
          </cell>
          <cell r="S2349">
            <v>0</v>
          </cell>
          <cell r="T2349" t="str">
            <v>Y</v>
          </cell>
        </row>
        <row r="2350">
          <cell r="A2350" t="str">
            <v>GA</v>
          </cell>
          <cell r="B2350" t="str">
            <v>Fulton</v>
          </cell>
          <cell r="C2350">
            <v>21260</v>
          </cell>
          <cell r="D2350" t="str">
            <v>191 Peachtree Associates</v>
          </cell>
          <cell r="E2350">
            <v>54818</v>
          </cell>
          <cell r="F2350" t="str">
            <v>191 Peachtree Tower</v>
          </cell>
          <cell r="G2350">
            <v>514199</v>
          </cell>
          <cell r="H2350" t="str">
            <v>GEN1</v>
          </cell>
          <cell r="I2350">
            <v>1.2</v>
          </cell>
          <cell r="J2350">
            <v>1.17</v>
          </cell>
          <cell r="K2350">
            <v>1.18</v>
          </cell>
          <cell r="M2350" t="str">
            <v>IC</v>
          </cell>
          <cell r="N2350" t="str">
            <v>DFO</v>
          </cell>
          <cell r="P2350">
            <v>5</v>
          </cell>
          <cell r="Q2350">
            <v>1991</v>
          </cell>
          <cell r="R2350" t="str">
            <v>SB</v>
          </cell>
          <cell r="T2350" t="str">
            <v>Y</v>
          </cell>
        </row>
        <row r="2351">
          <cell r="A2351" t="str">
            <v>GA</v>
          </cell>
          <cell r="B2351" t="str">
            <v>Fulton</v>
          </cell>
          <cell r="C2351">
            <v>21260</v>
          </cell>
          <cell r="D2351" t="str">
            <v>191 Peachtree Associates</v>
          </cell>
          <cell r="E2351">
            <v>54818</v>
          </cell>
          <cell r="F2351" t="str">
            <v>191 Peachtree Tower</v>
          </cell>
          <cell r="G2351">
            <v>514199</v>
          </cell>
          <cell r="H2351" t="str">
            <v>GEN2</v>
          </cell>
          <cell r="I2351">
            <v>1.2</v>
          </cell>
          <cell r="J2351">
            <v>1.17</v>
          </cell>
          <cell r="K2351">
            <v>1.18</v>
          </cell>
          <cell r="M2351" t="str">
            <v>IC</v>
          </cell>
          <cell r="N2351" t="str">
            <v>DFO</v>
          </cell>
          <cell r="P2351">
            <v>5</v>
          </cell>
          <cell r="Q2351">
            <v>1991</v>
          </cell>
          <cell r="R2351" t="str">
            <v>SB</v>
          </cell>
          <cell r="T2351" t="str">
            <v>Y</v>
          </cell>
        </row>
        <row r="2352">
          <cell r="A2352" t="str">
            <v>GA</v>
          </cell>
          <cell r="B2352" t="str">
            <v>Fulton</v>
          </cell>
          <cell r="C2352">
            <v>35006</v>
          </cell>
          <cell r="D2352" t="str">
            <v>Cousins Properties Inc</v>
          </cell>
          <cell r="E2352">
            <v>54290</v>
          </cell>
          <cell r="F2352" t="str">
            <v>Inforum</v>
          </cell>
          <cell r="G2352">
            <v>514199</v>
          </cell>
          <cell r="H2352" t="str">
            <v>BUG1</v>
          </cell>
          <cell r="I2352">
            <v>1.3</v>
          </cell>
          <cell r="J2352">
            <v>1.27</v>
          </cell>
          <cell r="K2352">
            <v>1.28</v>
          </cell>
          <cell r="M2352" t="str">
            <v>IC</v>
          </cell>
          <cell r="N2352" t="str">
            <v>DFO</v>
          </cell>
          <cell r="P2352">
            <v>10</v>
          </cell>
          <cell r="Q2352">
            <v>1989</v>
          </cell>
          <cell r="R2352" t="str">
            <v>OP</v>
          </cell>
          <cell r="T2352" t="str">
            <v>Y</v>
          </cell>
        </row>
        <row r="2353">
          <cell r="A2353" t="str">
            <v>GA</v>
          </cell>
          <cell r="B2353" t="str">
            <v>Clarke</v>
          </cell>
          <cell r="C2353">
            <v>38021</v>
          </cell>
          <cell r="D2353" t="str">
            <v>Athens Regional Medical Center</v>
          </cell>
          <cell r="E2353">
            <v>55319</v>
          </cell>
          <cell r="F2353" t="str">
            <v>Athens Regional Medical Center</v>
          </cell>
          <cell r="G2353">
            <v>622</v>
          </cell>
          <cell r="H2353" t="str">
            <v>CT1</v>
          </cell>
          <cell r="I2353">
            <v>0.7</v>
          </cell>
          <cell r="J2353">
            <v>0.68</v>
          </cell>
          <cell r="K2353">
            <v>0.69</v>
          </cell>
          <cell r="M2353" t="str">
            <v>IC</v>
          </cell>
          <cell r="N2353" t="str">
            <v>DFO</v>
          </cell>
          <cell r="P2353">
            <v>1</v>
          </cell>
          <cell r="Q2353">
            <v>1994</v>
          </cell>
          <cell r="R2353" t="str">
            <v>SB</v>
          </cell>
          <cell r="T2353" t="str">
            <v>Y</v>
          </cell>
        </row>
        <row r="2354">
          <cell r="A2354" t="str">
            <v>GA</v>
          </cell>
          <cell r="B2354" t="str">
            <v>Clarke</v>
          </cell>
          <cell r="C2354">
            <v>38021</v>
          </cell>
          <cell r="D2354" t="str">
            <v>Athens Regional Medical Center</v>
          </cell>
          <cell r="E2354">
            <v>55319</v>
          </cell>
          <cell r="F2354" t="str">
            <v>Athens Regional Medical Center</v>
          </cell>
          <cell r="G2354">
            <v>622</v>
          </cell>
          <cell r="H2354" t="str">
            <v>CT3</v>
          </cell>
          <cell r="I2354">
            <v>0.7</v>
          </cell>
          <cell r="J2354">
            <v>0.68</v>
          </cell>
          <cell r="K2354">
            <v>0.69</v>
          </cell>
          <cell r="M2354" t="str">
            <v>IC</v>
          </cell>
          <cell r="N2354" t="str">
            <v>DFO</v>
          </cell>
          <cell r="P2354">
            <v>1</v>
          </cell>
          <cell r="Q2354">
            <v>1994</v>
          </cell>
          <cell r="R2354" t="str">
            <v>SB</v>
          </cell>
          <cell r="T2354" t="str">
            <v>Y</v>
          </cell>
        </row>
        <row r="2355">
          <cell r="A2355" t="str">
            <v>GA</v>
          </cell>
          <cell r="B2355" t="str">
            <v>Clarke</v>
          </cell>
          <cell r="C2355">
            <v>38021</v>
          </cell>
          <cell r="D2355" t="str">
            <v>Athens Regional Medical Center</v>
          </cell>
          <cell r="E2355">
            <v>55319</v>
          </cell>
          <cell r="F2355" t="str">
            <v>Athens Regional Medical Center</v>
          </cell>
          <cell r="G2355">
            <v>622</v>
          </cell>
          <cell r="H2355" t="str">
            <v>CU1</v>
          </cell>
          <cell r="I2355">
            <v>0.7</v>
          </cell>
          <cell r="J2355">
            <v>0.68</v>
          </cell>
          <cell r="K2355">
            <v>0.69</v>
          </cell>
          <cell r="M2355" t="str">
            <v>IC</v>
          </cell>
          <cell r="N2355" t="str">
            <v>DFO</v>
          </cell>
          <cell r="P2355">
            <v>1</v>
          </cell>
          <cell r="Q2355">
            <v>1979</v>
          </cell>
          <cell r="R2355" t="str">
            <v>SB</v>
          </cell>
          <cell r="T2355" t="str">
            <v>Y</v>
          </cell>
        </row>
        <row r="2356">
          <cell r="A2356" t="str">
            <v>GA</v>
          </cell>
          <cell r="B2356" t="str">
            <v>Chatham</v>
          </cell>
          <cell r="C2356">
            <v>49879</v>
          </cell>
          <cell r="D2356" t="str">
            <v>Montenay Savannah Operations,  LP</v>
          </cell>
          <cell r="E2356">
            <v>54999</v>
          </cell>
          <cell r="F2356" t="str">
            <v>Savannah Resource Recovery Facility</v>
          </cell>
          <cell r="G2356">
            <v>325</v>
          </cell>
          <cell r="H2356" t="str">
            <v>DGEN</v>
          </cell>
          <cell r="I2356">
            <v>1.2</v>
          </cell>
          <cell r="J2356">
            <v>1.2</v>
          </cell>
          <cell r="K2356">
            <v>1.2</v>
          </cell>
          <cell r="M2356" t="str">
            <v>IC</v>
          </cell>
          <cell r="N2356" t="str">
            <v>DFO</v>
          </cell>
          <cell r="P2356">
            <v>1</v>
          </cell>
          <cell r="Q2356">
            <v>1996</v>
          </cell>
          <cell r="R2356" t="str">
            <v>SB</v>
          </cell>
          <cell r="T2356" t="str">
            <v>Y</v>
          </cell>
        </row>
        <row r="2357">
          <cell r="A2357" t="str">
            <v>GA</v>
          </cell>
          <cell r="B2357" t="str">
            <v>Cobb</v>
          </cell>
          <cell r="C2357">
            <v>50110</v>
          </cell>
          <cell r="D2357" t="str">
            <v>Cousins Properties Incorporated</v>
          </cell>
          <cell r="E2357">
            <v>54828</v>
          </cell>
          <cell r="F2357" t="str">
            <v>3200 Wildwood Plaza</v>
          </cell>
          <cell r="G2357">
            <v>521</v>
          </cell>
          <cell r="H2357" t="str">
            <v>F&amp;G1</v>
          </cell>
          <cell r="I2357">
            <v>1.2</v>
          </cell>
          <cell r="J2357">
            <v>1</v>
          </cell>
          <cell r="K2357">
            <v>1</v>
          </cell>
          <cell r="M2357" t="str">
            <v>IC</v>
          </cell>
          <cell r="N2357" t="str">
            <v>DFO</v>
          </cell>
          <cell r="P2357">
            <v>7</v>
          </cell>
          <cell r="Q2357">
            <v>1995</v>
          </cell>
          <cell r="R2357" t="str">
            <v>SB</v>
          </cell>
          <cell r="S2357">
            <v>0</v>
          </cell>
          <cell r="T2357" t="str">
            <v>Y</v>
          </cell>
        </row>
        <row r="2358">
          <cell r="A2358" t="str">
            <v>HI</v>
          </cell>
          <cell r="B2358" t="str">
            <v>Kauai</v>
          </cell>
          <cell r="C2358">
            <v>7019</v>
          </cell>
          <cell r="D2358" t="str">
            <v>Gay &amp; Robinson Inc</v>
          </cell>
          <cell r="E2358">
            <v>50333</v>
          </cell>
          <cell r="F2358" t="str">
            <v>Gay Robinson</v>
          </cell>
          <cell r="G2358">
            <v>311</v>
          </cell>
          <cell r="H2358" t="str">
            <v>DSL1</v>
          </cell>
          <cell r="I2358">
            <v>0.4</v>
          </cell>
          <cell r="J2358">
            <v>0.39</v>
          </cell>
          <cell r="K2358">
            <v>0.4</v>
          </cell>
          <cell r="M2358" t="str">
            <v>IC</v>
          </cell>
          <cell r="N2358" t="str">
            <v>DFO</v>
          </cell>
          <cell r="P2358">
            <v>11</v>
          </cell>
          <cell r="Q2358">
            <v>1972</v>
          </cell>
          <cell r="R2358" t="str">
            <v>SB</v>
          </cell>
          <cell r="S2358">
            <v>0</v>
          </cell>
          <cell r="T2358" t="str">
            <v>Y</v>
          </cell>
        </row>
        <row r="2359">
          <cell r="A2359" t="str">
            <v>HI</v>
          </cell>
          <cell r="B2359" t="str">
            <v>Kauai</v>
          </cell>
          <cell r="C2359">
            <v>7019</v>
          </cell>
          <cell r="D2359" t="str">
            <v>Gay &amp; Robinson Inc</v>
          </cell>
          <cell r="E2359">
            <v>50333</v>
          </cell>
          <cell r="F2359" t="str">
            <v>Gay Robinson</v>
          </cell>
          <cell r="G2359">
            <v>311</v>
          </cell>
          <cell r="H2359" t="str">
            <v>DSL4</v>
          </cell>
          <cell r="I2359">
            <v>0.4</v>
          </cell>
          <cell r="J2359">
            <v>0.39</v>
          </cell>
          <cell r="K2359">
            <v>0.4</v>
          </cell>
          <cell r="M2359" t="str">
            <v>IC</v>
          </cell>
          <cell r="N2359" t="str">
            <v>DFO</v>
          </cell>
          <cell r="P2359">
            <v>11</v>
          </cell>
          <cell r="Q2359">
            <v>1972</v>
          </cell>
          <cell r="R2359" t="str">
            <v>OS</v>
          </cell>
          <cell r="S2359">
            <v>0</v>
          </cell>
          <cell r="T2359" t="str">
            <v>Y</v>
          </cell>
        </row>
        <row r="2360">
          <cell r="A2360" t="str">
            <v>HI</v>
          </cell>
          <cell r="B2360" t="str">
            <v>Hawaii</v>
          </cell>
          <cell r="C2360">
            <v>8287</v>
          </cell>
          <cell r="D2360" t="str">
            <v>Hawaii Electric Light Co Inc</v>
          </cell>
          <cell r="E2360">
            <v>768</v>
          </cell>
          <cell r="F2360" t="str">
            <v>Waimea</v>
          </cell>
          <cell r="G2360">
            <v>22</v>
          </cell>
          <cell r="H2360" t="str">
            <v>12</v>
          </cell>
          <cell r="I2360">
            <v>2.5</v>
          </cell>
          <cell r="J2360">
            <v>2.7</v>
          </cell>
          <cell r="K2360">
            <v>2.7</v>
          </cell>
          <cell r="M2360" t="str">
            <v>IC</v>
          </cell>
          <cell r="N2360" t="str">
            <v>DFO</v>
          </cell>
          <cell r="P2360">
            <v>12</v>
          </cell>
          <cell r="Q2360">
            <v>1970</v>
          </cell>
          <cell r="R2360" t="str">
            <v>OP</v>
          </cell>
          <cell r="T2360" t="str">
            <v>N</v>
          </cell>
        </row>
        <row r="2361">
          <cell r="A2361" t="str">
            <v>HI</v>
          </cell>
          <cell r="B2361" t="str">
            <v>Hawaii</v>
          </cell>
          <cell r="C2361">
            <v>8287</v>
          </cell>
          <cell r="D2361" t="str">
            <v>Hawaii Electric Light Co Inc</v>
          </cell>
          <cell r="E2361">
            <v>768</v>
          </cell>
          <cell r="F2361" t="str">
            <v>Waimea</v>
          </cell>
          <cell r="G2361">
            <v>22</v>
          </cell>
          <cell r="H2361" t="str">
            <v>13</v>
          </cell>
          <cell r="I2361">
            <v>2.5</v>
          </cell>
          <cell r="J2361">
            <v>2.5</v>
          </cell>
          <cell r="K2361">
            <v>2.5</v>
          </cell>
          <cell r="M2361" t="str">
            <v>IC</v>
          </cell>
          <cell r="N2361" t="str">
            <v>DFO</v>
          </cell>
          <cell r="P2361">
            <v>5</v>
          </cell>
          <cell r="Q2361">
            <v>1972</v>
          </cell>
          <cell r="R2361" t="str">
            <v>OP</v>
          </cell>
          <cell r="T2361" t="str">
            <v>N</v>
          </cell>
        </row>
        <row r="2362">
          <cell r="A2362" t="str">
            <v>HI</v>
          </cell>
          <cell r="B2362" t="str">
            <v>Hawaii</v>
          </cell>
          <cell r="C2362">
            <v>8287</v>
          </cell>
          <cell r="D2362" t="str">
            <v>Hawaii Electric Light Co Inc</v>
          </cell>
          <cell r="E2362">
            <v>768</v>
          </cell>
          <cell r="F2362" t="str">
            <v>Waimea</v>
          </cell>
          <cell r="G2362">
            <v>22</v>
          </cell>
          <cell r="H2362" t="str">
            <v>14</v>
          </cell>
          <cell r="I2362">
            <v>2.5</v>
          </cell>
          <cell r="J2362">
            <v>2.5</v>
          </cell>
          <cell r="K2362">
            <v>2.5</v>
          </cell>
          <cell r="M2362" t="str">
            <v>IC</v>
          </cell>
          <cell r="N2362" t="str">
            <v>DFO</v>
          </cell>
          <cell r="P2362">
            <v>5</v>
          </cell>
          <cell r="Q2362">
            <v>1972</v>
          </cell>
          <cell r="R2362" t="str">
            <v>OP</v>
          </cell>
          <cell r="T2362" t="str">
            <v>N</v>
          </cell>
        </row>
        <row r="2363">
          <cell r="A2363" t="str">
            <v>HI</v>
          </cell>
          <cell r="B2363" t="str">
            <v>Hawaii</v>
          </cell>
          <cell r="C2363">
            <v>8287</v>
          </cell>
          <cell r="D2363" t="str">
            <v>Hawaii Electric Light Co Inc</v>
          </cell>
          <cell r="E2363">
            <v>769</v>
          </cell>
          <cell r="F2363" t="str">
            <v>Kanoelehua</v>
          </cell>
          <cell r="G2363">
            <v>22</v>
          </cell>
          <cell r="H2363" t="str">
            <v>11</v>
          </cell>
          <cell r="I2363">
            <v>2</v>
          </cell>
          <cell r="J2363">
            <v>2</v>
          </cell>
          <cell r="K2363">
            <v>2</v>
          </cell>
          <cell r="M2363" t="str">
            <v>IC</v>
          </cell>
          <cell r="N2363" t="str">
            <v>DFO</v>
          </cell>
          <cell r="P2363">
            <v>9</v>
          </cell>
          <cell r="Q2363">
            <v>1962</v>
          </cell>
          <cell r="R2363" t="str">
            <v>OP</v>
          </cell>
          <cell r="T2363" t="str">
            <v>N</v>
          </cell>
        </row>
        <row r="2364">
          <cell r="A2364" t="str">
            <v>HI</v>
          </cell>
          <cell r="B2364" t="str">
            <v>Hawaii</v>
          </cell>
          <cell r="C2364">
            <v>8287</v>
          </cell>
          <cell r="D2364" t="str">
            <v>Hawaii Electric Light Co Inc</v>
          </cell>
          <cell r="E2364">
            <v>769</v>
          </cell>
          <cell r="F2364" t="str">
            <v>Kanoelehua</v>
          </cell>
          <cell r="G2364">
            <v>22</v>
          </cell>
          <cell r="H2364" t="str">
            <v>15</v>
          </cell>
          <cell r="I2364">
            <v>2.5</v>
          </cell>
          <cell r="J2364">
            <v>2.5</v>
          </cell>
          <cell r="K2364">
            <v>2.5</v>
          </cell>
          <cell r="M2364" t="str">
            <v>IC</v>
          </cell>
          <cell r="N2364" t="str">
            <v>DFO</v>
          </cell>
          <cell r="P2364">
            <v>8</v>
          </cell>
          <cell r="Q2364">
            <v>1972</v>
          </cell>
          <cell r="R2364" t="str">
            <v>OP</v>
          </cell>
          <cell r="T2364" t="str">
            <v>N</v>
          </cell>
        </row>
        <row r="2365">
          <cell r="A2365" t="str">
            <v>HI</v>
          </cell>
          <cell r="B2365" t="str">
            <v>Hawaii</v>
          </cell>
          <cell r="C2365">
            <v>8287</v>
          </cell>
          <cell r="D2365" t="str">
            <v>Hawaii Electric Light Co Inc</v>
          </cell>
          <cell r="E2365">
            <v>769</v>
          </cell>
          <cell r="F2365" t="str">
            <v>Kanoelehua</v>
          </cell>
          <cell r="G2365">
            <v>22</v>
          </cell>
          <cell r="H2365" t="str">
            <v>16</v>
          </cell>
          <cell r="I2365">
            <v>2.5</v>
          </cell>
          <cell r="J2365">
            <v>2.5</v>
          </cell>
          <cell r="K2365">
            <v>2.5</v>
          </cell>
          <cell r="M2365" t="str">
            <v>IC</v>
          </cell>
          <cell r="N2365" t="str">
            <v>DFO</v>
          </cell>
          <cell r="P2365">
            <v>8</v>
          </cell>
          <cell r="Q2365">
            <v>1972</v>
          </cell>
          <cell r="R2365" t="str">
            <v>OP</v>
          </cell>
          <cell r="T2365" t="str">
            <v>N</v>
          </cell>
        </row>
        <row r="2366">
          <cell r="A2366" t="str">
            <v>HI</v>
          </cell>
          <cell r="B2366" t="str">
            <v>Hawaii</v>
          </cell>
          <cell r="C2366">
            <v>8287</v>
          </cell>
          <cell r="D2366" t="str">
            <v>Hawaii Electric Light Co Inc</v>
          </cell>
          <cell r="E2366">
            <v>769</v>
          </cell>
          <cell r="F2366" t="str">
            <v>Kanoelehua</v>
          </cell>
          <cell r="G2366">
            <v>22</v>
          </cell>
          <cell r="H2366" t="str">
            <v>17</v>
          </cell>
          <cell r="I2366">
            <v>2.5</v>
          </cell>
          <cell r="J2366">
            <v>2.5</v>
          </cell>
          <cell r="K2366">
            <v>2.5</v>
          </cell>
          <cell r="M2366" t="str">
            <v>IC</v>
          </cell>
          <cell r="N2366" t="str">
            <v>DFO</v>
          </cell>
          <cell r="P2366">
            <v>12</v>
          </cell>
          <cell r="Q2366">
            <v>1973</v>
          </cell>
          <cell r="R2366" t="str">
            <v>OP</v>
          </cell>
          <cell r="T2366" t="str">
            <v>N</v>
          </cell>
        </row>
        <row r="2367">
          <cell r="A2367" t="str">
            <v>HI</v>
          </cell>
          <cell r="B2367" t="str">
            <v>Hawaii</v>
          </cell>
          <cell r="C2367">
            <v>8287</v>
          </cell>
          <cell r="D2367" t="str">
            <v>Hawaii Electric Light Co Inc</v>
          </cell>
          <cell r="E2367">
            <v>8083</v>
          </cell>
          <cell r="F2367" t="str">
            <v>Keahole</v>
          </cell>
          <cell r="G2367">
            <v>22</v>
          </cell>
          <cell r="H2367" t="str">
            <v>21</v>
          </cell>
          <cell r="I2367">
            <v>2.5</v>
          </cell>
          <cell r="J2367">
            <v>2.5</v>
          </cell>
          <cell r="K2367">
            <v>2.5</v>
          </cell>
          <cell r="M2367" t="str">
            <v>IC</v>
          </cell>
          <cell r="N2367" t="str">
            <v>DFO</v>
          </cell>
          <cell r="P2367">
            <v>11</v>
          </cell>
          <cell r="Q2367">
            <v>1984</v>
          </cell>
          <cell r="R2367" t="str">
            <v>OP</v>
          </cell>
          <cell r="T2367" t="str">
            <v>N</v>
          </cell>
        </row>
        <row r="2368">
          <cell r="A2368" t="str">
            <v>HI</v>
          </cell>
          <cell r="B2368" t="str">
            <v>Hawaii</v>
          </cell>
          <cell r="C2368">
            <v>8287</v>
          </cell>
          <cell r="D2368" t="str">
            <v>Hawaii Electric Light Co Inc</v>
          </cell>
          <cell r="E2368">
            <v>8083</v>
          </cell>
          <cell r="F2368" t="str">
            <v>Keahole</v>
          </cell>
          <cell r="G2368">
            <v>22</v>
          </cell>
          <cell r="H2368" t="str">
            <v>22</v>
          </cell>
          <cell r="I2368">
            <v>2.5</v>
          </cell>
          <cell r="J2368">
            <v>2.5</v>
          </cell>
          <cell r="K2368">
            <v>2.5</v>
          </cell>
          <cell r="M2368" t="str">
            <v>IC</v>
          </cell>
          <cell r="N2368" t="str">
            <v>DFO</v>
          </cell>
          <cell r="P2368">
            <v>11</v>
          </cell>
          <cell r="Q2368">
            <v>1984</v>
          </cell>
          <cell r="R2368" t="str">
            <v>OP</v>
          </cell>
          <cell r="T2368" t="str">
            <v>N</v>
          </cell>
        </row>
        <row r="2369">
          <cell r="A2369" t="str">
            <v>HI</v>
          </cell>
          <cell r="B2369" t="str">
            <v>Hawaii</v>
          </cell>
          <cell r="C2369">
            <v>8287</v>
          </cell>
          <cell r="D2369" t="str">
            <v>Hawaii Electric Light Co Inc</v>
          </cell>
          <cell r="E2369">
            <v>8083</v>
          </cell>
          <cell r="F2369" t="str">
            <v>Keahole</v>
          </cell>
          <cell r="G2369">
            <v>22</v>
          </cell>
          <cell r="H2369" t="str">
            <v>23</v>
          </cell>
          <cell r="I2369">
            <v>2.5</v>
          </cell>
          <cell r="J2369">
            <v>2.5</v>
          </cell>
          <cell r="K2369">
            <v>2.5</v>
          </cell>
          <cell r="M2369" t="str">
            <v>IC</v>
          </cell>
          <cell r="N2369" t="str">
            <v>DFO</v>
          </cell>
          <cell r="P2369">
            <v>3</v>
          </cell>
          <cell r="Q2369">
            <v>1988</v>
          </cell>
          <cell r="R2369" t="str">
            <v>OP</v>
          </cell>
          <cell r="T2369" t="str">
            <v>N</v>
          </cell>
        </row>
        <row r="2370">
          <cell r="A2370" t="str">
            <v>HI</v>
          </cell>
          <cell r="B2370" t="str">
            <v>Kauai</v>
          </cell>
          <cell r="C2370">
            <v>10071</v>
          </cell>
          <cell r="D2370" t="str">
            <v>Kauai Island Utility Cooperative</v>
          </cell>
          <cell r="E2370">
            <v>6474</v>
          </cell>
          <cell r="F2370" t="str">
            <v>Port Allen</v>
          </cell>
          <cell r="G2370">
            <v>22</v>
          </cell>
          <cell r="H2370" t="str">
            <v>3</v>
          </cell>
          <cell r="I2370">
            <v>2.7</v>
          </cell>
          <cell r="J2370">
            <v>2.7</v>
          </cell>
          <cell r="K2370">
            <v>2.7</v>
          </cell>
          <cell r="M2370" t="str">
            <v>IC</v>
          </cell>
          <cell r="N2370" t="str">
            <v>DFO</v>
          </cell>
          <cell r="P2370">
            <v>6</v>
          </cell>
          <cell r="Q2370">
            <v>1968</v>
          </cell>
          <cell r="R2370" t="str">
            <v>OP</v>
          </cell>
          <cell r="T2370" t="str">
            <v>N</v>
          </cell>
        </row>
        <row r="2371">
          <cell r="A2371" t="str">
            <v>HI</v>
          </cell>
          <cell r="B2371" t="str">
            <v>Kauai</v>
          </cell>
          <cell r="C2371">
            <v>10071</v>
          </cell>
          <cell r="D2371" t="str">
            <v>Kauai Island Utility Cooperative</v>
          </cell>
          <cell r="E2371">
            <v>6474</v>
          </cell>
          <cell r="F2371" t="str">
            <v>Port Allen</v>
          </cell>
          <cell r="G2371">
            <v>22</v>
          </cell>
          <cell r="H2371" t="str">
            <v>4</v>
          </cell>
          <cell r="I2371">
            <v>2.7</v>
          </cell>
          <cell r="J2371">
            <v>2.7</v>
          </cell>
          <cell r="K2371">
            <v>2.7</v>
          </cell>
          <cell r="M2371" t="str">
            <v>IC</v>
          </cell>
          <cell r="N2371" t="str">
            <v>DFO</v>
          </cell>
          <cell r="P2371">
            <v>6</v>
          </cell>
          <cell r="Q2371">
            <v>1968</v>
          </cell>
          <cell r="R2371" t="str">
            <v>OP</v>
          </cell>
          <cell r="T2371" t="str">
            <v>N</v>
          </cell>
        </row>
        <row r="2372">
          <cell r="A2372" t="str">
            <v>HI</v>
          </cell>
          <cell r="B2372" t="str">
            <v>Kauai</v>
          </cell>
          <cell r="C2372">
            <v>10071</v>
          </cell>
          <cell r="D2372" t="str">
            <v>Kauai Island Utility Cooperative</v>
          </cell>
          <cell r="E2372">
            <v>6474</v>
          </cell>
          <cell r="F2372" t="str">
            <v>Port Allen</v>
          </cell>
          <cell r="G2372">
            <v>22</v>
          </cell>
          <cell r="H2372" t="str">
            <v>5</v>
          </cell>
          <cell r="I2372">
            <v>2.7</v>
          </cell>
          <cell r="J2372">
            <v>2.7</v>
          </cell>
          <cell r="K2372">
            <v>2.7</v>
          </cell>
          <cell r="M2372" t="str">
            <v>IC</v>
          </cell>
          <cell r="N2372" t="str">
            <v>DFO</v>
          </cell>
          <cell r="P2372">
            <v>6</v>
          </cell>
          <cell r="Q2372">
            <v>1968</v>
          </cell>
          <cell r="R2372" t="str">
            <v>OP</v>
          </cell>
          <cell r="T2372" t="str">
            <v>N</v>
          </cell>
        </row>
        <row r="2373">
          <cell r="A2373" t="str">
            <v>HI</v>
          </cell>
          <cell r="B2373" t="str">
            <v>Kauai</v>
          </cell>
          <cell r="C2373">
            <v>10071</v>
          </cell>
          <cell r="D2373" t="str">
            <v>Kauai Island Utility Cooperative</v>
          </cell>
          <cell r="E2373">
            <v>6474</v>
          </cell>
          <cell r="F2373" t="str">
            <v>Port Allen</v>
          </cell>
          <cell r="G2373">
            <v>22</v>
          </cell>
          <cell r="H2373" t="str">
            <v>8</v>
          </cell>
          <cell r="I2373">
            <v>8.6</v>
          </cell>
          <cell r="J2373">
            <v>7.8</v>
          </cell>
          <cell r="K2373">
            <v>7.8</v>
          </cell>
          <cell r="M2373" t="str">
            <v>IC</v>
          </cell>
          <cell r="N2373" t="str">
            <v>DFO</v>
          </cell>
          <cell r="P2373">
            <v>12</v>
          </cell>
          <cell r="Q2373">
            <v>1991</v>
          </cell>
          <cell r="R2373" t="str">
            <v>OP</v>
          </cell>
          <cell r="T2373" t="str">
            <v>N</v>
          </cell>
        </row>
        <row r="2374">
          <cell r="A2374" t="str">
            <v>HI</v>
          </cell>
          <cell r="B2374" t="str">
            <v>Kauai</v>
          </cell>
          <cell r="C2374">
            <v>10071</v>
          </cell>
          <cell r="D2374" t="str">
            <v>Kauai Island Utility Cooperative</v>
          </cell>
          <cell r="E2374">
            <v>6474</v>
          </cell>
          <cell r="F2374" t="str">
            <v>Port Allen</v>
          </cell>
          <cell r="G2374">
            <v>22</v>
          </cell>
          <cell r="H2374" t="str">
            <v>9</v>
          </cell>
          <cell r="I2374">
            <v>8.6</v>
          </cell>
          <cell r="J2374">
            <v>7.8</v>
          </cell>
          <cell r="K2374">
            <v>7.8</v>
          </cell>
          <cell r="M2374" t="str">
            <v>IC</v>
          </cell>
          <cell r="N2374" t="str">
            <v>DFO</v>
          </cell>
          <cell r="P2374">
            <v>12</v>
          </cell>
          <cell r="Q2374">
            <v>1991</v>
          </cell>
          <cell r="R2374" t="str">
            <v>OP</v>
          </cell>
          <cell r="T2374" t="str">
            <v>N</v>
          </cell>
        </row>
        <row r="2375">
          <cell r="A2375" t="str">
            <v>HI</v>
          </cell>
          <cell r="B2375" t="str">
            <v>Kauai</v>
          </cell>
          <cell r="C2375">
            <v>10071</v>
          </cell>
          <cell r="D2375" t="str">
            <v>Kauai Island Utility Cooperative</v>
          </cell>
          <cell r="E2375">
            <v>6474</v>
          </cell>
          <cell r="F2375" t="str">
            <v>Port Allen</v>
          </cell>
          <cell r="G2375">
            <v>22</v>
          </cell>
          <cell r="H2375" t="str">
            <v>D6</v>
          </cell>
          <cell r="I2375">
            <v>8.6</v>
          </cell>
          <cell r="J2375">
            <v>7.8</v>
          </cell>
          <cell r="K2375">
            <v>7.8</v>
          </cell>
          <cell r="M2375" t="str">
            <v>IC</v>
          </cell>
          <cell r="N2375" t="str">
            <v>DFO</v>
          </cell>
          <cell r="P2375">
            <v>11</v>
          </cell>
          <cell r="Q2375">
            <v>1990</v>
          </cell>
          <cell r="R2375" t="str">
            <v>OP</v>
          </cell>
          <cell r="T2375" t="str">
            <v>N</v>
          </cell>
        </row>
        <row r="2376">
          <cell r="A2376" t="str">
            <v>HI</v>
          </cell>
          <cell r="B2376" t="str">
            <v>Kauai</v>
          </cell>
          <cell r="C2376">
            <v>10071</v>
          </cell>
          <cell r="D2376" t="str">
            <v>Kauai Island Utility Cooperative</v>
          </cell>
          <cell r="E2376">
            <v>6474</v>
          </cell>
          <cell r="F2376" t="str">
            <v>Port Allen</v>
          </cell>
          <cell r="G2376">
            <v>22</v>
          </cell>
          <cell r="H2376" t="str">
            <v>D7</v>
          </cell>
          <cell r="I2376">
            <v>8.6</v>
          </cell>
          <cell r="J2376">
            <v>7.8</v>
          </cell>
          <cell r="K2376">
            <v>7.8</v>
          </cell>
          <cell r="M2376" t="str">
            <v>IC</v>
          </cell>
          <cell r="N2376" t="str">
            <v>DFO</v>
          </cell>
          <cell r="P2376">
            <v>11</v>
          </cell>
          <cell r="Q2376">
            <v>1990</v>
          </cell>
          <cell r="R2376" t="str">
            <v>OP</v>
          </cell>
          <cell r="T2376" t="str">
            <v>N</v>
          </cell>
        </row>
        <row r="2377">
          <cell r="A2377" t="str">
            <v>HI</v>
          </cell>
          <cell r="B2377" t="str">
            <v>Kauai</v>
          </cell>
          <cell r="C2377">
            <v>10071</v>
          </cell>
          <cell r="D2377" t="str">
            <v>Kauai Island Utility Cooperative</v>
          </cell>
          <cell r="E2377">
            <v>6474</v>
          </cell>
          <cell r="F2377" t="str">
            <v>Port Allen</v>
          </cell>
          <cell r="G2377">
            <v>22</v>
          </cell>
          <cell r="H2377" t="str">
            <v>IC1</v>
          </cell>
          <cell r="I2377">
            <v>2</v>
          </cell>
          <cell r="J2377">
            <v>2</v>
          </cell>
          <cell r="K2377">
            <v>2</v>
          </cell>
          <cell r="M2377" t="str">
            <v>IC</v>
          </cell>
          <cell r="N2377" t="str">
            <v>DFO</v>
          </cell>
          <cell r="P2377">
            <v>1</v>
          </cell>
          <cell r="Q2377">
            <v>1964</v>
          </cell>
          <cell r="R2377" t="str">
            <v>OP</v>
          </cell>
          <cell r="T2377" t="str">
            <v>N</v>
          </cell>
        </row>
        <row r="2378">
          <cell r="A2378" t="str">
            <v>HI</v>
          </cell>
          <cell r="B2378" t="str">
            <v>Kauai</v>
          </cell>
          <cell r="C2378">
            <v>10071</v>
          </cell>
          <cell r="D2378" t="str">
            <v>Kauai Island Utility Cooperative</v>
          </cell>
          <cell r="E2378">
            <v>6474</v>
          </cell>
          <cell r="F2378" t="str">
            <v>Port Allen</v>
          </cell>
          <cell r="G2378">
            <v>22</v>
          </cell>
          <cell r="H2378" t="str">
            <v>IC2</v>
          </cell>
          <cell r="I2378">
            <v>2</v>
          </cell>
          <cell r="J2378">
            <v>2</v>
          </cell>
          <cell r="K2378">
            <v>2</v>
          </cell>
          <cell r="M2378" t="str">
            <v>IC</v>
          </cell>
          <cell r="N2378" t="str">
            <v>DFO</v>
          </cell>
          <cell r="P2378">
            <v>1</v>
          </cell>
          <cell r="Q2378">
            <v>1964</v>
          </cell>
          <cell r="R2378" t="str">
            <v>OP</v>
          </cell>
          <cell r="T2378" t="str">
            <v>N</v>
          </cell>
        </row>
        <row r="2379">
          <cell r="A2379" t="str">
            <v>HI</v>
          </cell>
          <cell r="B2379" t="str">
            <v>Maui</v>
          </cell>
          <cell r="C2379">
            <v>11843</v>
          </cell>
          <cell r="D2379" t="str">
            <v>Maui Electric Co Ltd</v>
          </cell>
          <cell r="E2379">
            <v>792</v>
          </cell>
          <cell r="F2379" t="str">
            <v>Palaau Power</v>
          </cell>
          <cell r="G2379">
            <v>22</v>
          </cell>
          <cell r="H2379" t="str">
            <v>7</v>
          </cell>
          <cell r="I2379">
            <v>2.2000000000000002</v>
          </cell>
          <cell r="J2379">
            <v>2.1</v>
          </cell>
          <cell r="K2379">
            <v>2.1</v>
          </cell>
          <cell r="M2379" t="str">
            <v>IC</v>
          </cell>
          <cell r="N2379" t="str">
            <v>DFO</v>
          </cell>
          <cell r="P2379">
            <v>6</v>
          </cell>
          <cell r="Q2379">
            <v>1996</v>
          </cell>
          <cell r="R2379" t="str">
            <v>OP</v>
          </cell>
          <cell r="T2379" t="str">
            <v>N</v>
          </cell>
        </row>
        <row r="2380">
          <cell r="A2380" t="str">
            <v>HI</v>
          </cell>
          <cell r="B2380" t="str">
            <v>Maui</v>
          </cell>
          <cell r="C2380">
            <v>11843</v>
          </cell>
          <cell r="D2380" t="str">
            <v>Maui Electric Co Ltd</v>
          </cell>
          <cell r="E2380">
            <v>792</v>
          </cell>
          <cell r="F2380" t="str">
            <v>Palaau Power</v>
          </cell>
          <cell r="G2380">
            <v>22</v>
          </cell>
          <cell r="H2380" t="str">
            <v>8</v>
          </cell>
          <cell r="I2380">
            <v>2.2000000000000002</v>
          </cell>
          <cell r="J2380">
            <v>2.1</v>
          </cell>
          <cell r="K2380">
            <v>2.1</v>
          </cell>
          <cell r="M2380" t="str">
            <v>IC</v>
          </cell>
          <cell r="N2380" t="str">
            <v>DFO</v>
          </cell>
          <cell r="P2380">
            <v>6</v>
          </cell>
          <cell r="Q2380">
            <v>1996</v>
          </cell>
          <cell r="R2380" t="str">
            <v>OP</v>
          </cell>
          <cell r="T2380" t="str">
            <v>N</v>
          </cell>
        </row>
        <row r="2381">
          <cell r="A2381" t="str">
            <v>HI</v>
          </cell>
          <cell r="B2381" t="str">
            <v>Maui</v>
          </cell>
          <cell r="C2381">
            <v>11843</v>
          </cell>
          <cell r="D2381" t="str">
            <v>Maui Electric Co Ltd</v>
          </cell>
          <cell r="E2381">
            <v>792</v>
          </cell>
          <cell r="F2381" t="str">
            <v>Palaau Power</v>
          </cell>
          <cell r="G2381">
            <v>22</v>
          </cell>
          <cell r="H2381" t="str">
            <v>9</v>
          </cell>
          <cell r="I2381">
            <v>2.2000000000000002</v>
          </cell>
          <cell r="J2381">
            <v>2.1</v>
          </cell>
          <cell r="K2381">
            <v>2.1</v>
          </cell>
          <cell r="M2381" t="str">
            <v>IC</v>
          </cell>
          <cell r="N2381" t="str">
            <v>DFO</v>
          </cell>
          <cell r="P2381">
            <v>6</v>
          </cell>
          <cell r="Q2381">
            <v>1996</v>
          </cell>
          <cell r="R2381" t="str">
            <v>OP</v>
          </cell>
          <cell r="T2381" t="str">
            <v>N</v>
          </cell>
        </row>
        <row r="2382">
          <cell r="A2382" t="str">
            <v>HI</v>
          </cell>
          <cell r="B2382" t="str">
            <v>Maui</v>
          </cell>
          <cell r="C2382">
            <v>11843</v>
          </cell>
          <cell r="D2382" t="str">
            <v>Maui Electric Co Ltd</v>
          </cell>
          <cell r="E2382">
            <v>792</v>
          </cell>
          <cell r="F2382" t="str">
            <v>Palaau Power</v>
          </cell>
          <cell r="G2382">
            <v>22</v>
          </cell>
          <cell r="H2382" t="str">
            <v>CAT1</v>
          </cell>
          <cell r="I2382">
            <v>1.2</v>
          </cell>
          <cell r="J2382">
            <v>1.2</v>
          </cell>
          <cell r="K2382">
            <v>1.2</v>
          </cell>
          <cell r="M2382" t="str">
            <v>IC</v>
          </cell>
          <cell r="N2382" t="str">
            <v>DFO</v>
          </cell>
          <cell r="P2382">
            <v>5</v>
          </cell>
          <cell r="Q2382">
            <v>1985</v>
          </cell>
          <cell r="R2382" t="str">
            <v>OP</v>
          </cell>
          <cell r="T2382" t="str">
            <v>N</v>
          </cell>
        </row>
        <row r="2383">
          <cell r="A2383" t="str">
            <v>HI</v>
          </cell>
          <cell r="B2383" t="str">
            <v>Maui</v>
          </cell>
          <cell r="C2383">
            <v>11843</v>
          </cell>
          <cell r="D2383" t="str">
            <v>Maui Electric Co Ltd</v>
          </cell>
          <cell r="E2383">
            <v>792</v>
          </cell>
          <cell r="F2383" t="str">
            <v>Palaau Power</v>
          </cell>
          <cell r="G2383">
            <v>22</v>
          </cell>
          <cell r="H2383" t="str">
            <v>CAT2</v>
          </cell>
          <cell r="I2383">
            <v>1.2</v>
          </cell>
          <cell r="J2383">
            <v>1.2</v>
          </cell>
          <cell r="K2383">
            <v>1.2</v>
          </cell>
          <cell r="M2383" t="str">
            <v>IC</v>
          </cell>
          <cell r="N2383" t="str">
            <v>DFO</v>
          </cell>
          <cell r="P2383">
            <v>5</v>
          </cell>
          <cell r="Q2383">
            <v>1985</v>
          </cell>
          <cell r="R2383" t="str">
            <v>OP</v>
          </cell>
          <cell r="T2383" t="str">
            <v>N</v>
          </cell>
        </row>
        <row r="2384">
          <cell r="A2384" t="str">
            <v>HI</v>
          </cell>
          <cell r="B2384" t="str">
            <v>Maui</v>
          </cell>
          <cell r="C2384">
            <v>11843</v>
          </cell>
          <cell r="D2384" t="str">
            <v>Maui Electric Co Ltd</v>
          </cell>
          <cell r="E2384">
            <v>792</v>
          </cell>
          <cell r="F2384" t="str">
            <v>Palaau Power</v>
          </cell>
          <cell r="G2384">
            <v>22</v>
          </cell>
          <cell r="H2384" t="str">
            <v>CUM3</v>
          </cell>
          <cell r="I2384">
            <v>0.9</v>
          </cell>
          <cell r="J2384">
            <v>0.9</v>
          </cell>
          <cell r="K2384">
            <v>0.9</v>
          </cell>
          <cell r="M2384" t="str">
            <v>IC</v>
          </cell>
          <cell r="N2384" t="str">
            <v>DFO</v>
          </cell>
          <cell r="P2384">
            <v>4</v>
          </cell>
          <cell r="Q2384">
            <v>1985</v>
          </cell>
          <cell r="R2384" t="str">
            <v>OP</v>
          </cell>
          <cell r="T2384" t="str">
            <v>N</v>
          </cell>
        </row>
        <row r="2385">
          <cell r="A2385" t="str">
            <v>HI</v>
          </cell>
          <cell r="B2385" t="str">
            <v>Maui</v>
          </cell>
          <cell r="C2385">
            <v>11843</v>
          </cell>
          <cell r="D2385" t="str">
            <v>Maui Electric Co Ltd</v>
          </cell>
          <cell r="E2385">
            <v>792</v>
          </cell>
          <cell r="F2385" t="str">
            <v>Palaau Power</v>
          </cell>
          <cell r="G2385">
            <v>22</v>
          </cell>
          <cell r="H2385" t="str">
            <v>CUM4</v>
          </cell>
          <cell r="I2385">
            <v>0.9</v>
          </cell>
          <cell r="J2385">
            <v>0.9</v>
          </cell>
          <cell r="K2385">
            <v>0.9</v>
          </cell>
          <cell r="M2385" t="str">
            <v>IC</v>
          </cell>
          <cell r="N2385" t="str">
            <v>DFO</v>
          </cell>
          <cell r="P2385">
            <v>4</v>
          </cell>
          <cell r="Q2385">
            <v>1985</v>
          </cell>
          <cell r="R2385" t="str">
            <v>OP</v>
          </cell>
          <cell r="T2385" t="str">
            <v>N</v>
          </cell>
        </row>
        <row r="2386">
          <cell r="A2386" t="str">
            <v>HI</v>
          </cell>
          <cell r="B2386" t="str">
            <v>Maui</v>
          </cell>
          <cell r="C2386">
            <v>11843</v>
          </cell>
          <cell r="D2386" t="str">
            <v>Maui Electric Co Ltd</v>
          </cell>
          <cell r="E2386">
            <v>792</v>
          </cell>
          <cell r="F2386" t="str">
            <v>Palaau Power</v>
          </cell>
          <cell r="G2386">
            <v>22</v>
          </cell>
          <cell r="H2386" t="str">
            <v>CUM5</v>
          </cell>
          <cell r="I2386">
            <v>0.9</v>
          </cell>
          <cell r="J2386">
            <v>0.9</v>
          </cell>
          <cell r="K2386">
            <v>0.9</v>
          </cell>
          <cell r="M2386" t="str">
            <v>IC</v>
          </cell>
          <cell r="N2386" t="str">
            <v>DFO</v>
          </cell>
          <cell r="P2386">
            <v>4</v>
          </cell>
          <cell r="Q2386">
            <v>1985</v>
          </cell>
          <cell r="R2386" t="str">
            <v>OP</v>
          </cell>
          <cell r="T2386" t="str">
            <v>N</v>
          </cell>
        </row>
        <row r="2387">
          <cell r="A2387" t="str">
            <v>HI</v>
          </cell>
          <cell r="B2387" t="str">
            <v>Maui</v>
          </cell>
          <cell r="C2387">
            <v>11843</v>
          </cell>
          <cell r="D2387" t="str">
            <v>Maui Electric Co Ltd</v>
          </cell>
          <cell r="E2387">
            <v>792</v>
          </cell>
          <cell r="F2387" t="str">
            <v>Palaau Power</v>
          </cell>
          <cell r="G2387">
            <v>22</v>
          </cell>
          <cell r="H2387" t="str">
            <v>CUM6</v>
          </cell>
          <cell r="I2387">
            <v>0.9</v>
          </cell>
          <cell r="J2387">
            <v>0.9</v>
          </cell>
          <cell r="K2387">
            <v>0.9</v>
          </cell>
          <cell r="M2387" t="str">
            <v>IC</v>
          </cell>
          <cell r="N2387" t="str">
            <v>DFO</v>
          </cell>
          <cell r="P2387">
            <v>12</v>
          </cell>
          <cell r="Q2387">
            <v>1991</v>
          </cell>
          <cell r="R2387" t="str">
            <v>OP</v>
          </cell>
          <cell r="T2387" t="str">
            <v>N</v>
          </cell>
        </row>
        <row r="2388">
          <cell r="A2388" t="str">
            <v>HI</v>
          </cell>
          <cell r="B2388" t="str">
            <v>Maui</v>
          </cell>
          <cell r="C2388">
            <v>11843</v>
          </cell>
          <cell r="D2388" t="str">
            <v>Maui Electric Co Ltd</v>
          </cell>
          <cell r="E2388">
            <v>6504</v>
          </cell>
          <cell r="F2388" t="str">
            <v>Maalaea</v>
          </cell>
          <cell r="G2388">
            <v>22</v>
          </cell>
          <cell r="H2388" t="str">
            <v>1</v>
          </cell>
          <cell r="I2388">
            <v>2.6</v>
          </cell>
          <cell r="J2388">
            <v>2.5</v>
          </cell>
          <cell r="K2388">
            <v>2.5</v>
          </cell>
          <cell r="M2388" t="str">
            <v>IC</v>
          </cell>
          <cell r="N2388" t="str">
            <v>DFO</v>
          </cell>
          <cell r="P2388">
            <v>12</v>
          </cell>
          <cell r="Q2388">
            <v>1971</v>
          </cell>
          <cell r="R2388" t="str">
            <v>OP</v>
          </cell>
          <cell r="T2388" t="str">
            <v>N</v>
          </cell>
        </row>
        <row r="2389">
          <cell r="A2389" t="str">
            <v>HI</v>
          </cell>
          <cell r="B2389" t="str">
            <v>Maui</v>
          </cell>
          <cell r="C2389">
            <v>11843</v>
          </cell>
          <cell r="D2389" t="str">
            <v>Maui Electric Co Ltd</v>
          </cell>
          <cell r="E2389">
            <v>6504</v>
          </cell>
          <cell r="F2389" t="str">
            <v>Maalaea</v>
          </cell>
          <cell r="G2389">
            <v>22</v>
          </cell>
          <cell r="H2389" t="str">
            <v>2</v>
          </cell>
          <cell r="I2389">
            <v>2.6</v>
          </cell>
          <cell r="J2389">
            <v>2.5</v>
          </cell>
          <cell r="K2389">
            <v>2.5</v>
          </cell>
          <cell r="M2389" t="str">
            <v>IC</v>
          </cell>
          <cell r="N2389" t="str">
            <v>DFO</v>
          </cell>
          <cell r="P2389">
            <v>7</v>
          </cell>
          <cell r="Q2389">
            <v>1972</v>
          </cell>
          <cell r="R2389" t="str">
            <v>OP</v>
          </cell>
          <cell r="T2389" t="str">
            <v>N</v>
          </cell>
        </row>
        <row r="2390">
          <cell r="A2390" t="str">
            <v>HI</v>
          </cell>
          <cell r="B2390" t="str">
            <v>Maui</v>
          </cell>
          <cell r="C2390">
            <v>11843</v>
          </cell>
          <cell r="D2390" t="str">
            <v>Maui Electric Co Ltd</v>
          </cell>
          <cell r="E2390">
            <v>6504</v>
          </cell>
          <cell r="F2390" t="str">
            <v>Maalaea</v>
          </cell>
          <cell r="G2390">
            <v>22</v>
          </cell>
          <cell r="H2390" t="str">
            <v>3</v>
          </cell>
          <cell r="I2390">
            <v>2.6</v>
          </cell>
          <cell r="J2390">
            <v>2.5</v>
          </cell>
          <cell r="K2390">
            <v>2.5</v>
          </cell>
          <cell r="M2390" t="str">
            <v>IC</v>
          </cell>
          <cell r="N2390" t="str">
            <v>DFO</v>
          </cell>
          <cell r="P2390">
            <v>9</v>
          </cell>
          <cell r="Q2390">
            <v>1972</v>
          </cell>
          <cell r="R2390" t="str">
            <v>OP</v>
          </cell>
          <cell r="T2390" t="str">
            <v>N</v>
          </cell>
        </row>
        <row r="2391">
          <cell r="A2391" t="str">
            <v>HI</v>
          </cell>
          <cell r="B2391" t="str">
            <v>Maui</v>
          </cell>
          <cell r="C2391">
            <v>11843</v>
          </cell>
          <cell r="D2391" t="str">
            <v>Maui Electric Co Ltd</v>
          </cell>
          <cell r="E2391">
            <v>6504</v>
          </cell>
          <cell r="F2391" t="str">
            <v>Maalaea</v>
          </cell>
          <cell r="G2391">
            <v>22</v>
          </cell>
          <cell r="H2391" t="str">
            <v>4</v>
          </cell>
          <cell r="I2391">
            <v>5.6</v>
          </cell>
          <cell r="J2391">
            <v>5.3</v>
          </cell>
          <cell r="K2391">
            <v>5.3</v>
          </cell>
          <cell r="M2391" t="str">
            <v>IC</v>
          </cell>
          <cell r="N2391" t="str">
            <v>DFO</v>
          </cell>
          <cell r="P2391">
            <v>11</v>
          </cell>
          <cell r="Q2391">
            <v>1973</v>
          </cell>
          <cell r="R2391" t="str">
            <v>OP</v>
          </cell>
          <cell r="T2391" t="str">
            <v>N</v>
          </cell>
        </row>
        <row r="2392">
          <cell r="A2392" t="str">
            <v>HI</v>
          </cell>
          <cell r="B2392" t="str">
            <v>Maui</v>
          </cell>
          <cell r="C2392">
            <v>11843</v>
          </cell>
          <cell r="D2392" t="str">
            <v>Maui Electric Co Ltd</v>
          </cell>
          <cell r="E2392">
            <v>6504</v>
          </cell>
          <cell r="F2392" t="str">
            <v>Maalaea</v>
          </cell>
          <cell r="G2392">
            <v>22</v>
          </cell>
          <cell r="H2392" t="str">
            <v>5</v>
          </cell>
          <cell r="I2392">
            <v>5.6</v>
          </cell>
          <cell r="J2392">
            <v>5.3</v>
          </cell>
          <cell r="K2392">
            <v>5.3</v>
          </cell>
          <cell r="M2392" t="str">
            <v>IC</v>
          </cell>
          <cell r="N2392" t="str">
            <v>DFO</v>
          </cell>
          <cell r="P2392">
            <v>12</v>
          </cell>
          <cell r="Q2392">
            <v>1973</v>
          </cell>
          <cell r="R2392" t="str">
            <v>OP</v>
          </cell>
          <cell r="T2392" t="str">
            <v>N</v>
          </cell>
        </row>
        <row r="2393">
          <cell r="A2393" t="str">
            <v>HI</v>
          </cell>
          <cell r="B2393" t="str">
            <v>Maui</v>
          </cell>
          <cell r="C2393">
            <v>11843</v>
          </cell>
          <cell r="D2393" t="str">
            <v>Maui Electric Co Ltd</v>
          </cell>
          <cell r="E2393">
            <v>6504</v>
          </cell>
          <cell r="F2393" t="str">
            <v>Maalaea</v>
          </cell>
          <cell r="G2393">
            <v>22</v>
          </cell>
          <cell r="H2393" t="str">
            <v>6</v>
          </cell>
          <cell r="I2393">
            <v>5.6</v>
          </cell>
          <cell r="J2393">
            <v>5.4</v>
          </cell>
          <cell r="K2393">
            <v>5.4</v>
          </cell>
          <cell r="M2393" t="str">
            <v>IC</v>
          </cell>
          <cell r="N2393" t="str">
            <v>DFO</v>
          </cell>
          <cell r="P2393">
            <v>3</v>
          </cell>
          <cell r="Q2393">
            <v>1975</v>
          </cell>
          <cell r="R2393" t="str">
            <v>OP</v>
          </cell>
          <cell r="T2393" t="str">
            <v>N</v>
          </cell>
        </row>
        <row r="2394">
          <cell r="A2394" t="str">
            <v>HI</v>
          </cell>
          <cell r="B2394" t="str">
            <v>Maui</v>
          </cell>
          <cell r="C2394">
            <v>11843</v>
          </cell>
          <cell r="D2394" t="str">
            <v>Maui Electric Co Ltd</v>
          </cell>
          <cell r="E2394">
            <v>6504</v>
          </cell>
          <cell r="F2394" t="str">
            <v>Maalaea</v>
          </cell>
          <cell r="G2394">
            <v>22</v>
          </cell>
          <cell r="H2394" t="str">
            <v>7</v>
          </cell>
          <cell r="I2394">
            <v>5.6</v>
          </cell>
          <cell r="J2394">
            <v>5.4</v>
          </cell>
          <cell r="K2394">
            <v>5.4</v>
          </cell>
          <cell r="M2394" t="str">
            <v>IC</v>
          </cell>
          <cell r="N2394" t="str">
            <v>DFO</v>
          </cell>
          <cell r="P2394">
            <v>8</v>
          </cell>
          <cell r="Q2394">
            <v>1975</v>
          </cell>
          <cell r="R2394" t="str">
            <v>OP</v>
          </cell>
          <cell r="T2394" t="str">
            <v>N</v>
          </cell>
        </row>
        <row r="2395">
          <cell r="A2395" t="str">
            <v>HI</v>
          </cell>
          <cell r="B2395" t="str">
            <v>Maui</v>
          </cell>
          <cell r="C2395">
            <v>11843</v>
          </cell>
          <cell r="D2395" t="str">
            <v>Maui Electric Co Ltd</v>
          </cell>
          <cell r="E2395">
            <v>6504</v>
          </cell>
          <cell r="F2395" t="str">
            <v>Maalaea</v>
          </cell>
          <cell r="G2395">
            <v>22</v>
          </cell>
          <cell r="H2395" t="str">
            <v>8</v>
          </cell>
          <cell r="I2395">
            <v>5.6</v>
          </cell>
          <cell r="J2395">
            <v>5.3</v>
          </cell>
          <cell r="K2395">
            <v>3.3</v>
          </cell>
          <cell r="M2395" t="str">
            <v>IC</v>
          </cell>
          <cell r="N2395" t="str">
            <v>DFO</v>
          </cell>
          <cell r="P2395">
            <v>11</v>
          </cell>
          <cell r="Q2395">
            <v>1977</v>
          </cell>
          <cell r="R2395" t="str">
            <v>OP</v>
          </cell>
          <cell r="T2395" t="str">
            <v>N</v>
          </cell>
        </row>
        <row r="2396">
          <cell r="A2396" t="str">
            <v>HI</v>
          </cell>
          <cell r="B2396" t="str">
            <v>Maui</v>
          </cell>
          <cell r="C2396">
            <v>11843</v>
          </cell>
          <cell r="D2396" t="str">
            <v>Maui Electric Co Ltd</v>
          </cell>
          <cell r="E2396">
            <v>6504</v>
          </cell>
          <cell r="F2396" t="str">
            <v>Maalaea</v>
          </cell>
          <cell r="G2396">
            <v>22</v>
          </cell>
          <cell r="H2396" t="str">
            <v>9</v>
          </cell>
          <cell r="I2396">
            <v>5.6</v>
          </cell>
          <cell r="J2396">
            <v>5.4</v>
          </cell>
          <cell r="K2396">
            <v>5.4</v>
          </cell>
          <cell r="M2396" t="str">
            <v>IC</v>
          </cell>
          <cell r="N2396" t="str">
            <v>DFO</v>
          </cell>
          <cell r="P2396">
            <v>7</v>
          </cell>
          <cell r="Q2396">
            <v>1978</v>
          </cell>
          <cell r="R2396" t="str">
            <v>OP</v>
          </cell>
          <cell r="T2396" t="str">
            <v>N</v>
          </cell>
        </row>
        <row r="2397">
          <cell r="A2397" t="str">
            <v>HI</v>
          </cell>
          <cell r="B2397" t="str">
            <v>Maui</v>
          </cell>
          <cell r="C2397">
            <v>11843</v>
          </cell>
          <cell r="D2397" t="str">
            <v>Maui Electric Co Ltd</v>
          </cell>
          <cell r="E2397">
            <v>6504</v>
          </cell>
          <cell r="F2397" t="str">
            <v>Maalaea</v>
          </cell>
          <cell r="G2397">
            <v>22</v>
          </cell>
          <cell r="H2397" t="str">
            <v>10</v>
          </cell>
          <cell r="I2397">
            <v>12.5</v>
          </cell>
          <cell r="J2397">
            <v>12</v>
          </cell>
          <cell r="K2397">
            <v>12</v>
          </cell>
          <cell r="M2397" t="str">
            <v>IC</v>
          </cell>
          <cell r="N2397" t="str">
            <v>DFO</v>
          </cell>
          <cell r="P2397">
            <v>12</v>
          </cell>
          <cell r="Q2397">
            <v>1979</v>
          </cell>
          <cell r="R2397" t="str">
            <v>OP</v>
          </cell>
          <cell r="T2397" t="str">
            <v>N</v>
          </cell>
        </row>
        <row r="2398">
          <cell r="A2398" t="str">
            <v>HI</v>
          </cell>
          <cell r="B2398" t="str">
            <v>Maui</v>
          </cell>
          <cell r="C2398">
            <v>11843</v>
          </cell>
          <cell r="D2398" t="str">
            <v>Maui Electric Co Ltd</v>
          </cell>
          <cell r="E2398">
            <v>6504</v>
          </cell>
          <cell r="F2398" t="str">
            <v>Maalaea</v>
          </cell>
          <cell r="G2398">
            <v>22</v>
          </cell>
          <cell r="H2398" t="str">
            <v>11</v>
          </cell>
          <cell r="I2398">
            <v>12.5</v>
          </cell>
          <cell r="J2398">
            <v>12</v>
          </cell>
          <cell r="K2398">
            <v>12</v>
          </cell>
          <cell r="M2398" t="str">
            <v>IC</v>
          </cell>
          <cell r="N2398" t="str">
            <v>DFO</v>
          </cell>
          <cell r="P2398">
            <v>7</v>
          </cell>
          <cell r="Q2398">
            <v>1980</v>
          </cell>
          <cell r="R2398" t="str">
            <v>OP</v>
          </cell>
          <cell r="T2398" t="str">
            <v>N</v>
          </cell>
        </row>
        <row r="2399">
          <cell r="A2399" t="str">
            <v>HI</v>
          </cell>
          <cell r="B2399" t="str">
            <v>Maui</v>
          </cell>
          <cell r="C2399">
            <v>11843</v>
          </cell>
          <cell r="D2399" t="str">
            <v>Maui Electric Co Ltd</v>
          </cell>
          <cell r="E2399">
            <v>6504</v>
          </cell>
          <cell r="F2399" t="str">
            <v>Maalaea</v>
          </cell>
          <cell r="G2399">
            <v>22</v>
          </cell>
          <cell r="H2399" t="str">
            <v>12</v>
          </cell>
          <cell r="I2399">
            <v>12.5</v>
          </cell>
          <cell r="J2399">
            <v>12</v>
          </cell>
          <cell r="K2399">
            <v>12</v>
          </cell>
          <cell r="M2399" t="str">
            <v>IC</v>
          </cell>
          <cell r="N2399" t="str">
            <v>DFO</v>
          </cell>
          <cell r="P2399">
            <v>4</v>
          </cell>
          <cell r="Q2399">
            <v>1988</v>
          </cell>
          <cell r="R2399" t="str">
            <v>OP</v>
          </cell>
          <cell r="T2399" t="str">
            <v>N</v>
          </cell>
        </row>
        <row r="2400">
          <cell r="A2400" t="str">
            <v>HI</v>
          </cell>
          <cell r="B2400" t="str">
            <v>Maui</v>
          </cell>
          <cell r="C2400">
            <v>11843</v>
          </cell>
          <cell r="D2400" t="str">
            <v>Maui Electric Co Ltd</v>
          </cell>
          <cell r="E2400">
            <v>6504</v>
          </cell>
          <cell r="F2400" t="str">
            <v>Maalaea</v>
          </cell>
          <cell r="G2400">
            <v>22</v>
          </cell>
          <cell r="H2400" t="str">
            <v>13</v>
          </cell>
          <cell r="I2400">
            <v>12.5</v>
          </cell>
          <cell r="J2400">
            <v>12</v>
          </cell>
          <cell r="K2400">
            <v>12</v>
          </cell>
          <cell r="M2400" t="str">
            <v>IC</v>
          </cell>
          <cell r="N2400" t="str">
            <v>DFO</v>
          </cell>
          <cell r="P2400">
            <v>5</v>
          </cell>
          <cell r="Q2400">
            <v>1989</v>
          </cell>
          <cell r="R2400" t="str">
            <v>OP</v>
          </cell>
          <cell r="T2400" t="str">
            <v>N</v>
          </cell>
        </row>
        <row r="2401">
          <cell r="A2401" t="str">
            <v>HI</v>
          </cell>
          <cell r="B2401" t="str">
            <v>Maui</v>
          </cell>
          <cell r="C2401">
            <v>11843</v>
          </cell>
          <cell r="D2401" t="str">
            <v>Maui Electric Co Ltd</v>
          </cell>
          <cell r="E2401">
            <v>6504</v>
          </cell>
          <cell r="F2401" t="str">
            <v>Maalaea</v>
          </cell>
          <cell r="G2401">
            <v>22</v>
          </cell>
          <cell r="H2401" t="str">
            <v>X1</v>
          </cell>
          <cell r="I2401">
            <v>2.6</v>
          </cell>
          <cell r="J2401">
            <v>2.5</v>
          </cell>
          <cell r="K2401">
            <v>2.5</v>
          </cell>
          <cell r="M2401" t="str">
            <v>IC</v>
          </cell>
          <cell r="N2401" t="str">
            <v>DFO</v>
          </cell>
          <cell r="P2401">
            <v>3</v>
          </cell>
          <cell r="Q2401">
            <v>1987</v>
          </cell>
          <cell r="R2401" t="str">
            <v>OP</v>
          </cell>
          <cell r="T2401" t="str">
            <v>N</v>
          </cell>
        </row>
        <row r="2402">
          <cell r="A2402" t="str">
            <v>HI</v>
          </cell>
          <cell r="B2402" t="str">
            <v>Maui</v>
          </cell>
          <cell r="C2402">
            <v>11843</v>
          </cell>
          <cell r="D2402" t="str">
            <v>Maui Electric Co Ltd</v>
          </cell>
          <cell r="E2402">
            <v>6504</v>
          </cell>
          <cell r="F2402" t="str">
            <v>Maalaea</v>
          </cell>
          <cell r="G2402">
            <v>22</v>
          </cell>
          <cell r="H2402" t="str">
            <v>X2</v>
          </cell>
          <cell r="I2402">
            <v>2.6</v>
          </cell>
          <cell r="J2402">
            <v>2.5</v>
          </cell>
          <cell r="K2402">
            <v>2.5</v>
          </cell>
          <cell r="M2402" t="str">
            <v>IC</v>
          </cell>
          <cell r="N2402" t="str">
            <v>DFO</v>
          </cell>
          <cell r="P2402">
            <v>3</v>
          </cell>
          <cell r="Q2402">
            <v>1987</v>
          </cell>
          <cell r="R2402" t="str">
            <v>OP</v>
          </cell>
          <cell r="T2402" t="str">
            <v>N</v>
          </cell>
        </row>
        <row r="2403">
          <cell r="A2403" t="str">
            <v>HI</v>
          </cell>
          <cell r="B2403" t="str">
            <v>Maui</v>
          </cell>
          <cell r="C2403">
            <v>11843</v>
          </cell>
          <cell r="D2403" t="str">
            <v>Maui Electric Co Ltd</v>
          </cell>
          <cell r="E2403">
            <v>7264</v>
          </cell>
          <cell r="F2403" t="str">
            <v>Miki Basin</v>
          </cell>
          <cell r="G2403">
            <v>22</v>
          </cell>
          <cell r="H2403" t="str">
            <v>LL1</v>
          </cell>
          <cell r="I2403">
            <v>1</v>
          </cell>
          <cell r="J2403">
            <v>1</v>
          </cell>
          <cell r="K2403">
            <v>1</v>
          </cell>
          <cell r="M2403" t="str">
            <v>IC</v>
          </cell>
          <cell r="N2403" t="str">
            <v>DFO</v>
          </cell>
          <cell r="P2403">
            <v>4</v>
          </cell>
          <cell r="Q2403">
            <v>1990</v>
          </cell>
          <cell r="R2403" t="str">
            <v>OP</v>
          </cell>
          <cell r="T2403" t="str">
            <v>N</v>
          </cell>
        </row>
        <row r="2404">
          <cell r="A2404" t="str">
            <v>HI</v>
          </cell>
          <cell r="B2404" t="str">
            <v>Maui</v>
          </cell>
          <cell r="C2404">
            <v>11843</v>
          </cell>
          <cell r="D2404" t="str">
            <v>Maui Electric Co Ltd</v>
          </cell>
          <cell r="E2404">
            <v>7264</v>
          </cell>
          <cell r="F2404" t="str">
            <v>Miki Basin</v>
          </cell>
          <cell r="G2404">
            <v>22</v>
          </cell>
          <cell r="H2404" t="str">
            <v>LL2</v>
          </cell>
          <cell r="I2404">
            <v>1</v>
          </cell>
          <cell r="J2404">
            <v>1</v>
          </cell>
          <cell r="K2404">
            <v>1</v>
          </cell>
          <cell r="M2404" t="str">
            <v>IC</v>
          </cell>
          <cell r="N2404" t="str">
            <v>DFO</v>
          </cell>
          <cell r="P2404">
            <v>4</v>
          </cell>
          <cell r="Q2404">
            <v>1990</v>
          </cell>
          <cell r="R2404" t="str">
            <v>OP</v>
          </cell>
          <cell r="T2404" t="str">
            <v>N</v>
          </cell>
        </row>
        <row r="2405">
          <cell r="A2405" t="str">
            <v>HI</v>
          </cell>
          <cell r="B2405" t="str">
            <v>Maui</v>
          </cell>
          <cell r="C2405">
            <v>11843</v>
          </cell>
          <cell r="D2405" t="str">
            <v>Maui Electric Co Ltd</v>
          </cell>
          <cell r="E2405">
            <v>7264</v>
          </cell>
          <cell r="F2405" t="str">
            <v>Miki Basin</v>
          </cell>
          <cell r="G2405">
            <v>22</v>
          </cell>
          <cell r="H2405" t="str">
            <v>LL3</v>
          </cell>
          <cell r="I2405">
            <v>1</v>
          </cell>
          <cell r="J2405">
            <v>1</v>
          </cell>
          <cell r="K2405">
            <v>1</v>
          </cell>
          <cell r="M2405" t="str">
            <v>IC</v>
          </cell>
          <cell r="N2405" t="str">
            <v>DFO</v>
          </cell>
          <cell r="P2405">
            <v>4</v>
          </cell>
          <cell r="Q2405">
            <v>1990</v>
          </cell>
          <cell r="R2405" t="str">
            <v>OP</v>
          </cell>
          <cell r="T2405" t="str">
            <v>N</v>
          </cell>
        </row>
        <row r="2406">
          <cell r="A2406" t="str">
            <v>HI</v>
          </cell>
          <cell r="B2406" t="str">
            <v>Maui</v>
          </cell>
          <cell r="C2406">
            <v>11843</v>
          </cell>
          <cell r="D2406" t="str">
            <v>Maui Electric Co Ltd</v>
          </cell>
          <cell r="E2406">
            <v>7264</v>
          </cell>
          <cell r="F2406" t="str">
            <v>Miki Basin</v>
          </cell>
          <cell r="G2406">
            <v>22</v>
          </cell>
          <cell r="H2406" t="str">
            <v>LL4</v>
          </cell>
          <cell r="I2406">
            <v>1</v>
          </cell>
          <cell r="J2406">
            <v>1</v>
          </cell>
          <cell r="K2406">
            <v>1</v>
          </cell>
          <cell r="M2406" t="str">
            <v>IC</v>
          </cell>
          <cell r="N2406" t="str">
            <v>DFO</v>
          </cell>
          <cell r="P2406">
            <v>4</v>
          </cell>
          <cell r="Q2406">
            <v>1990</v>
          </cell>
          <cell r="R2406" t="str">
            <v>OP</v>
          </cell>
          <cell r="T2406" t="str">
            <v>N</v>
          </cell>
        </row>
        <row r="2407">
          <cell r="A2407" t="str">
            <v>HI</v>
          </cell>
          <cell r="B2407" t="str">
            <v>Maui</v>
          </cell>
          <cell r="C2407">
            <v>11843</v>
          </cell>
          <cell r="D2407" t="str">
            <v>Maui Electric Co Ltd</v>
          </cell>
          <cell r="E2407">
            <v>7264</v>
          </cell>
          <cell r="F2407" t="str">
            <v>Miki Basin</v>
          </cell>
          <cell r="G2407">
            <v>22</v>
          </cell>
          <cell r="H2407" t="str">
            <v>LL5</v>
          </cell>
          <cell r="I2407">
            <v>1</v>
          </cell>
          <cell r="J2407">
            <v>1</v>
          </cell>
          <cell r="K2407">
            <v>1</v>
          </cell>
          <cell r="M2407" t="str">
            <v>IC</v>
          </cell>
          <cell r="N2407" t="str">
            <v>DFO</v>
          </cell>
          <cell r="P2407">
            <v>4</v>
          </cell>
          <cell r="Q2407">
            <v>1990</v>
          </cell>
          <cell r="R2407" t="str">
            <v>OP</v>
          </cell>
          <cell r="T2407" t="str">
            <v>N</v>
          </cell>
        </row>
        <row r="2408">
          <cell r="A2408" t="str">
            <v>HI</v>
          </cell>
          <cell r="B2408" t="str">
            <v>Maui</v>
          </cell>
          <cell r="C2408">
            <v>11843</v>
          </cell>
          <cell r="D2408" t="str">
            <v>Maui Electric Co Ltd</v>
          </cell>
          <cell r="E2408">
            <v>7264</v>
          </cell>
          <cell r="F2408" t="str">
            <v>Miki Basin</v>
          </cell>
          <cell r="G2408">
            <v>22</v>
          </cell>
          <cell r="H2408" t="str">
            <v>LL6</v>
          </cell>
          <cell r="I2408">
            <v>1</v>
          </cell>
          <cell r="J2408">
            <v>1</v>
          </cell>
          <cell r="K2408">
            <v>1</v>
          </cell>
          <cell r="M2408" t="str">
            <v>IC</v>
          </cell>
          <cell r="N2408" t="str">
            <v>DFO</v>
          </cell>
          <cell r="P2408">
            <v>4</v>
          </cell>
          <cell r="Q2408">
            <v>1990</v>
          </cell>
          <cell r="R2408" t="str">
            <v>OP</v>
          </cell>
          <cell r="T2408" t="str">
            <v>N</v>
          </cell>
        </row>
        <row r="2409">
          <cell r="A2409" t="str">
            <v>HI</v>
          </cell>
          <cell r="B2409" t="str">
            <v>Maui</v>
          </cell>
          <cell r="C2409">
            <v>11843</v>
          </cell>
          <cell r="D2409" t="str">
            <v>Maui Electric Co Ltd</v>
          </cell>
          <cell r="E2409">
            <v>7264</v>
          </cell>
          <cell r="F2409" t="str">
            <v>Miki Basin</v>
          </cell>
          <cell r="G2409">
            <v>22</v>
          </cell>
          <cell r="H2409" t="str">
            <v>LL7</v>
          </cell>
          <cell r="I2409">
            <v>2.2000000000000002</v>
          </cell>
          <cell r="J2409">
            <v>2.1</v>
          </cell>
          <cell r="K2409">
            <v>2.1</v>
          </cell>
          <cell r="M2409" t="str">
            <v>IC</v>
          </cell>
          <cell r="N2409" t="str">
            <v>DFO</v>
          </cell>
          <cell r="P2409">
            <v>10</v>
          </cell>
          <cell r="Q2409">
            <v>1996</v>
          </cell>
          <cell r="R2409" t="str">
            <v>OP</v>
          </cell>
          <cell r="T2409" t="str">
            <v>N</v>
          </cell>
        </row>
        <row r="2410">
          <cell r="A2410" t="str">
            <v>HI</v>
          </cell>
          <cell r="B2410" t="str">
            <v>Maui</v>
          </cell>
          <cell r="C2410">
            <v>11843</v>
          </cell>
          <cell r="D2410" t="str">
            <v>Maui Electric Co Ltd</v>
          </cell>
          <cell r="E2410">
            <v>7264</v>
          </cell>
          <cell r="F2410" t="str">
            <v>Miki Basin</v>
          </cell>
          <cell r="G2410">
            <v>22</v>
          </cell>
          <cell r="H2410" t="str">
            <v>LL8</v>
          </cell>
          <cell r="I2410">
            <v>2.2000000000000002</v>
          </cell>
          <cell r="J2410">
            <v>2.1</v>
          </cell>
          <cell r="K2410">
            <v>2.1</v>
          </cell>
          <cell r="M2410" t="str">
            <v>IC</v>
          </cell>
          <cell r="N2410" t="str">
            <v>DFO</v>
          </cell>
          <cell r="P2410">
            <v>10</v>
          </cell>
          <cell r="Q2410">
            <v>1996</v>
          </cell>
          <cell r="R2410" t="str">
            <v>OP</v>
          </cell>
          <cell r="T2410" t="str">
            <v>N</v>
          </cell>
        </row>
        <row r="2411">
          <cell r="A2411" t="str">
            <v>HI</v>
          </cell>
          <cell r="B2411" t="str">
            <v>Maui</v>
          </cell>
          <cell r="C2411">
            <v>11843</v>
          </cell>
          <cell r="D2411" t="str">
            <v>Maui Electric Co Ltd</v>
          </cell>
          <cell r="E2411">
            <v>56055</v>
          </cell>
          <cell r="F2411" t="str">
            <v>Hana Substation</v>
          </cell>
          <cell r="G2411">
            <v>22</v>
          </cell>
          <cell r="H2411" t="str">
            <v>MH1</v>
          </cell>
          <cell r="I2411">
            <v>1</v>
          </cell>
          <cell r="J2411">
            <v>1</v>
          </cell>
          <cell r="K2411">
            <v>1</v>
          </cell>
          <cell r="M2411" t="str">
            <v>IC</v>
          </cell>
          <cell r="N2411" t="str">
            <v>DFO</v>
          </cell>
          <cell r="P2411">
            <v>4</v>
          </cell>
          <cell r="Q2411">
            <v>2001</v>
          </cell>
          <cell r="R2411" t="str">
            <v>SB</v>
          </cell>
          <cell r="T2411" t="str">
            <v>N</v>
          </cell>
        </row>
        <row r="2412">
          <cell r="A2412" t="str">
            <v>HI</v>
          </cell>
          <cell r="B2412" t="str">
            <v>Maui</v>
          </cell>
          <cell r="C2412">
            <v>11843</v>
          </cell>
          <cell r="D2412" t="str">
            <v>Maui Electric Co Ltd</v>
          </cell>
          <cell r="E2412">
            <v>56055</v>
          </cell>
          <cell r="F2412" t="str">
            <v>Hana Substation</v>
          </cell>
          <cell r="G2412">
            <v>22</v>
          </cell>
          <cell r="H2412" t="str">
            <v>MH2</v>
          </cell>
          <cell r="I2412">
            <v>1</v>
          </cell>
          <cell r="J2412">
            <v>1</v>
          </cell>
          <cell r="K2412">
            <v>1</v>
          </cell>
          <cell r="M2412" t="str">
            <v>IC</v>
          </cell>
          <cell r="N2412" t="str">
            <v>DFO</v>
          </cell>
          <cell r="P2412">
            <v>4</v>
          </cell>
          <cell r="Q2412">
            <v>2001</v>
          </cell>
          <cell r="R2412" t="str">
            <v>SB</v>
          </cell>
          <cell r="T2412" t="str">
            <v>N</v>
          </cell>
        </row>
        <row r="2413">
          <cell r="A2413" t="str">
            <v>HI</v>
          </cell>
          <cell r="B2413" t="str">
            <v>Honolulu</v>
          </cell>
          <cell r="C2413">
            <v>19547</v>
          </cell>
          <cell r="D2413" t="str">
            <v>Hawaiian Electric Co Inc</v>
          </cell>
          <cell r="E2413">
            <v>56330</v>
          </cell>
          <cell r="F2413" t="str">
            <v>Ewa Nui Substation DG</v>
          </cell>
          <cell r="G2413">
            <v>22</v>
          </cell>
          <cell r="H2413" t="str">
            <v>DG1</v>
          </cell>
          <cell r="I2413">
            <v>1.6</v>
          </cell>
          <cell r="J2413">
            <v>1.64</v>
          </cell>
          <cell r="K2413">
            <v>1.64</v>
          </cell>
          <cell r="M2413" t="str">
            <v>IC</v>
          </cell>
          <cell r="N2413" t="str">
            <v>DFO</v>
          </cell>
          <cell r="P2413">
            <v>10</v>
          </cell>
          <cell r="Q2413">
            <v>2005</v>
          </cell>
          <cell r="R2413" t="str">
            <v>SB</v>
          </cell>
          <cell r="T2413" t="str">
            <v>Y</v>
          </cell>
        </row>
        <row r="2414">
          <cell r="A2414" t="str">
            <v>HI</v>
          </cell>
          <cell r="B2414" t="str">
            <v>Honolulu</v>
          </cell>
          <cell r="C2414">
            <v>19547</v>
          </cell>
          <cell r="D2414" t="str">
            <v>Hawaiian Electric Co Inc</v>
          </cell>
          <cell r="E2414">
            <v>56330</v>
          </cell>
          <cell r="F2414" t="str">
            <v>Ewa Nui Substation DG</v>
          </cell>
          <cell r="G2414">
            <v>22</v>
          </cell>
          <cell r="H2414" t="str">
            <v>DG2</v>
          </cell>
          <cell r="I2414">
            <v>1.6</v>
          </cell>
          <cell r="J2414">
            <v>1.64</v>
          </cell>
          <cell r="K2414">
            <v>1.64</v>
          </cell>
          <cell r="M2414" t="str">
            <v>IC</v>
          </cell>
          <cell r="N2414" t="str">
            <v>DFO</v>
          </cell>
          <cell r="P2414">
            <v>10</v>
          </cell>
          <cell r="Q2414">
            <v>2005</v>
          </cell>
          <cell r="R2414" t="str">
            <v>SB</v>
          </cell>
          <cell r="T2414" t="str">
            <v>Y</v>
          </cell>
        </row>
        <row r="2415">
          <cell r="A2415" t="str">
            <v>HI</v>
          </cell>
          <cell r="B2415" t="str">
            <v>Honolulu</v>
          </cell>
          <cell r="C2415">
            <v>19547</v>
          </cell>
          <cell r="D2415" t="str">
            <v>Hawaiian Electric Co Inc</v>
          </cell>
          <cell r="E2415">
            <v>56330</v>
          </cell>
          <cell r="F2415" t="str">
            <v>Ewa Nui Substation DG</v>
          </cell>
          <cell r="G2415">
            <v>22</v>
          </cell>
          <cell r="H2415" t="str">
            <v>DG3</v>
          </cell>
          <cell r="I2415">
            <v>1.6</v>
          </cell>
          <cell r="J2415">
            <v>1.64</v>
          </cell>
          <cell r="K2415">
            <v>1.64</v>
          </cell>
          <cell r="M2415" t="str">
            <v>IC</v>
          </cell>
          <cell r="N2415" t="str">
            <v>DFO</v>
          </cell>
          <cell r="P2415">
            <v>10</v>
          </cell>
          <cell r="Q2415">
            <v>2005</v>
          </cell>
          <cell r="R2415" t="str">
            <v>SB</v>
          </cell>
          <cell r="T2415" t="str">
            <v>Y</v>
          </cell>
        </row>
        <row r="2416">
          <cell r="A2416" t="str">
            <v>HI</v>
          </cell>
          <cell r="B2416" t="str">
            <v>Honolulu</v>
          </cell>
          <cell r="C2416">
            <v>19547</v>
          </cell>
          <cell r="D2416" t="str">
            <v>Hawaiian Electric Co Inc</v>
          </cell>
          <cell r="E2416">
            <v>56331</v>
          </cell>
          <cell r="F2416" t="str">
            <v>Iwilei Tank Farm DG</v>
          </cell>
          <cell r="G2416">
            <v>22</v>
          </cell>
          <cell r="H2416" t="str">
            <v>DG1</v>
          </cell>
          <cell r="I2416">
            <v>1.6</v>
          </cell>
          <cell r="J2416">
            <v>1.64</v>
          </cell>
          <cell r="K2416">
            <v>1.64</v>
          </cell>
          <cell r="M2416" t="str">
            <v>IC</v>
          </cell>
          <cell r="N2416" t="str">
            <v>DFO</v>
          </cell>
          <cell r="P2416">
            <v>11</v>
          </cell>
          <cell r="Q2416">
            <v>2005</v>
          </cell>
          <cell r="R2416" t="str">
            <v>SB</v>
          </cell>
          <cell r="T2416" t="str">
            <v>Y</v>
          </cell>
        </row>
        <row r="2417">
          <cell r="A2417" t="str">
            <v>HI</v>
          </cell>
          <cell r="B2417" t="str">
            <v>Honolulu</v>
          </cell>
          <cell r="C2417">
            <v>19547</v>
          </cell>
          <cell r="D2417" t="str">
            <v>Hawaiian Electric Co Inc</v>
          </cell>
          <cell r="E2417">
            <v>56331</v>
          </cell>
          <cell r="F2417" t="str">
            <v>Iwilei Tank Farm DG</v>
          </cell>
          <cell r="G2417">
            <v>22</v>
          </cell>
          <cell r="H2417" t="str">
            <v>DG2</v>
          </cell>
          <cell r="I2417">
            <v>1.6</v>
          </cell>
          <cell r="J2417">
            <v>1.64</v>
          </cell>
          <cell r="K2417">
            <v>1.64</v>
          </cell>
          <cell r="M2417" t="str">
            <v>IC</v>
          </cell>
          <cell r="N2417" t="str">
            <v>DFO</v>
          </cell>
          <cell r="P2417">
            <v>11</v>
          </cell>
          <cell r="Q2417">
            <v>2005</v>
          </cell>
          <cell r="R2417" t="str">
            <v>SB</v>
          </cell>
          <cell r="T2417" t="str">
            <v>Y</v>
          </cell>
        </row>
        <row r="2418">
          <cell r="A2418" t="str">
            <v>HI</v>
          </cell>
          <cell r="B2418" t="str">
            <v>Honolulu</v>
          </cell>
          <cell r="C2418">
            <v>19547</v>
          </cell>
          <cell r="D2418" t="str">
            <v>Hawaiian Electric Co Inc</v>
          </cell>
          <cell r="E2418">
            <v>56331</v>
          </cell>
          <cell r="F2418" t="str">
            <v>Iwilei Tank Farm DG</v>
          </cell>
          <cell r="G2418">
            <v>22</v>
          </cell>
          <cell r="H2418" t="str">
            <v>DG3</v>
          </cell>
          <cell r="I2418">
            <v>1.6</v>
          </cell>
          <cell r="J2418">
            <v>1.64</v>
          </cell>
          <cell r="K2418">
            <v>1.64</v>
          </cell>
          <cell r="M2418" t="str">
            <v>IC</v>
          </cell>
          <cell r="N2418" t="str">
            <v>DFO</v>
          </cell>
          <cell r="P2418">
            <v>11</v>
          </cell>
          <cell r="Q2418">
            <v>2005</v>
          </cell>
          <cell r="R2418" t="str">
            <v>SB</v>
          </cell>
          <cell r="T2418" t="str">
            <v>Y</v>
          </cell>
        </row>
        <row r="2419">
          <cell r="A2419" t="str">
            <v>HI</v>
          </cell>
          <cell r="B2419" t="str">
            <v>Honolulu</v>
          </cell>
          <cell r="C2419">
            <v>19547</v>
          </cell>
          <cell r="D2419" t="str">
            <v>Hawaiian Electric Co Inc</v>
          </cell>
          <cell r="E2419">
            <v>56332</v>
          </cell>
          <cell r="F2419" t="str">
            <v>Helemano Substation DG</v>
          </cell>
          <cell r="G2419">
            <v>22</v>
          </cell>
          <cell r="H2419" t="str">
            <v>DG1</v>
          </cell>
          <cell r="I2419">
            <v>1.6</v>
          </cell>
          <cell r="J2419">
            <v>1.64</v>
          </cell>
          <cell r="K2419">
            <v>1.64</v>
          </cell>
          <cell r="M2419" t="str">
            <v>IC</v>
          </cell>
          <cell r="N2419" t="str">
            <v>DFO</v>
          </cell>
          <cell r="P2419">
            <v>11</v>
          </cell>
          <cell r="Q2419">
            <v>2005</v>
          </cell>
          <cell r="R2419" t="str">
            <v>SB</v>
          </cell>
          <cell r="T2419" t="str">
            <v>Y</v>
          </cell>
        </row>
        <row r="2420">
          <cell r="A2420" t="str">
            <v>HI</v>
          </cell>
          <cell r="B2420" t="str">
            <v>Honolulu</v>
          </cell>
          <cell r="C2420">
            <v>19547</v>
          </cell>
          <cell r="D2420" t="str">
            <v>Hawaiian Electric Co Inc</v>
          </cell>
          <cell r="E2420">
            <v>56332</v>
          </cell>
          <cell r="F2420" t="str">
            <v>Helemano Substation DG</v>
          </cell>
          <cell r="G2420">
            <v>22</v>
          </cell>
          <cell r="H2420" t="str">
            <v>DG2</v>
          </cell>
          <cell r="I2420">
            <v>1.6</v>
          </cell>
          <cell r="J2420">
            <v>1.64</v>
          </cell>
          <cell r="K2420">
            <v>1.64</v>
          </cell>
          <cell r="M2420" t="str">
            <v>IC</v>
          </cell>
          <cell r="N2420" t="str">
            <v>DFO</v>
          </cell>
          <cell r="P2420">
            <v>11</v>
          </cell>
          <cell r="Q2420">
            <v>2005</v>
          </cell>
          <cell r="R2420" t="str">
            <v>SB</v>
          </cell>
          <cell r="T2420" t="str">
            <v>Y</v>
          </cell>
        </row>
        <row r="2421">
          <cell r="A2421" t="str">
            <v>HI</v>
          </cell>
          <cell r="B2421" t="str">
            <v>Honolulu</v>
          </cell>
          <cell r="C2421">
            <v>19547</v>
          </cell>
          <cell r="D2421" t="str">
            <v>Hawaiian Electric Co Inc</v>
          </cell>
          <cell r="E2421">
            <v>56332</v>
          </cell>
          <cell r="F2421" t="str">
            <v>Helemano Substation DG</v>
          </cell>
          <cell r="G2421">
            <v>22</v>
          </cell>
          <cell r="H2421" t="str">
            <v>DG3</v>
          </cell>
          <cell r="I2421">
            <v>1.6</v>
          </cell>
          <cell r="J2421">
            <v>1.64</v>
          </cell>
          <cell r="K2421">
            <v>1.64</v>
          </cell>
          <cell r="M2421" t="str">
            <v>IC</v>
          </cell>
          <cell r="N2421" t="str">
            <v>DFO</v>
          </cell>
          <cell r="P2421">
            <v>11</v>
          </cell>
          <cell r="Q2421">
            <v>2005</v>
          </cell>
          <cell r="R2421" t="str">
            <v>SB</v>
          </cell>
          <cell r="T2421" t="str">
            <v>Y</v>
          </cell>
        </row>
        <row r="2422">
          <cell r="A2422" t="str">
            <v>IA</v>
          </cell>
          <cell r="B2422" t="str">
            <v>Kossuth</v>
          </cell>
          <cell r="C2422">
            <v>309</v>
          </cell>
          <cell r="D2422" t="str">
            <v>Algona City of</v>
          </cell>
          <cell r="E2422">
            <v>1120</v>
          </cell>
          <cell r="F2422" t="str">
            <v>Algona</v>
          </cell>
          <cell r="G2422">
            <v>22</v>
          </cell>
          <cell r="H2422" t="str">
            <v>6</v>
          </cell>
          <cell r="I2422">
            <v>3.2</v>
          </cell>
          <cell r="J2422">
            <v>3.2</v>
          </cell>
          <cell r="K2422">
            <v>3.2</v>
          </cell>
          <cell r="M2422" t="str">
            <v>IC</v>
          </cell>
          <cell r="N2422" t="str">
            <v>DFO</v>
          </cell>
          <cell r="O2422" t="str">
            <v>NG</v>
          </cell>
          <cell r="P2422">
            <v>12</v>
          </cell>
          <cell r="Q2422">
            <v>1965</v>
          </cell>
          <cell r="R2422" t="str">
            <v>OP</v>
          </cell>
          <cell r="T2422" t="str">
            <v>N</v>
          </cell>
        </row>
        <row r="2423">
          <cell r="A2423" t="str">
            <v>IA</v>
          </cell>
          <cell r="B2423" t="str">
            <v>Kossuth</v>
          </cell>
          <cell r="C2423">
            <v>309</v>
          </cell>
          <cell r="D2423" t="str">
            <v>Algona City of</v>
          </cell>
          <cell r="E2423">
            <v>1120</v>
          </cell>
          <cell r="F2423" t="str">
            <v>Algona</v>
          </cell>
          <cell r="G2423">
            <v>22</v>
          </cell>
          <cell r="H2423" t="str">
            <v>7</v>
          </cell>
          <cell r="I2423">
            <v>4.0999999999999996</v>
          </cell>
          <cell r="J2423">
            <v>4.0999999999999996</v>
          </cell>
          <cell r="K2423">
            <v>4.0999999999999996</v>
          </cell>
          <cell r="M2423" t="str">
            <v>IC</v>
          </cell>
          <cell r="N2423" t="str">
            <v>DFO</v>
          </cell>
          <cell r="O2423" t="str">
            <v>NG</v>
          </cell>
          <cell r="P2423">
            <v>9</v>
          </cell>
          <cell r="Q2423">
            <v>1970</v>
          </cell>
          <cell r="R2423" t="str">
            <v>OP</v>
          </cell>
          <cell r="T2423" t="str">
            <v>N</v>
          </cell>
        </row>
        <row r="2424">
          <cell r="A2424" t="str">
            <v>IA</v>
          </cell>
          <cell r="B2424" t="str">
            <v>Kossuth</v>
          </cell>
          <cell r="C2424">
            <v>309</v>
          </cell>
          <cell r="D2424" t="str">
            <v>Algona City of</v>
          </cell>
          <cell r="E2424">
            <v>1120</v>
          </cell>
          <cell r="F2424" t="str">
            <v>Algona</v>
          </cell>
          <cell r="G2424">
            <v>22</v>
          </cell>
          <cell r="H2424" t="str">
            <v>8</v>
          </cell>
          <cell r="I2424">
            <v>4.4000000000000004</v>
          </cell>
          <cell r="J2424">
            <v>4.4000000000000004</v>
          </cell>
          <cell r="K2424">
            <v>4.4000000000000004</v>
          </cell>
          <cell r="M2424" t="str">
            <v>IC</v>
          </cell>
          <cell r="N2424" t="str">
            <v>DFO</v>
          </cell>
          <cell r="P2424">
            <v>11</v>
          </cell>
          <cell r="Q2424">
            <v>1994</v>
          </cell>
          <cell r="R2424" t="str">
            <v>OP</v>
          </cell>
          <cell r="T2424" t="str">
            <v>N</v>
          </cell>
        </row>
        <row r="2425">
          <cell r="A2425" t="str">
            <v>IA</v>
          </cell>
          <cell r="B2425" t="str">
            <v>Kossuth</v>
          </cell>
          <cell r="C2425">
            <v>309</v>
          </cell>
          <cell r="D2425" t="str">
            <v>Algona City of</v>
          </cell>
          <cell r="E2425">
            <v>1120</v>
          </cell>
          <cell r="F2425" t="str">
            <v>Algona</v>
          </cell>
          <cell r="G2425">
            <v>22</v>
          </cell>
          <cell r="H2425" t="str">
            <v>9</v>
          </cell>
          <cell r="I2425">
            <v>4.4000000000000004</v>
          </cell>
          <cell r="J2425">
            <v>4.4000000000000004</v>
          </cell>
          <cell r="K2425">
            <v>4.4000000000000004</v>
          </cell>
          <cell r="M2425" t="str">
            <v>IC</v>
          </cell>
          <cell r="N2425" t="str">
            <v>DFO</v>
          </cell>
          <cell r="P2425">
            <v>11</v>
          </cell>
          <cell r="Q2425">
            <v>1994</v>
          </cell>
          <cell r="R2425" t="str">
            <v>OP</v>
          </cell>
          <cell r="T2425" t="str">
            <v>N</v>
          </cell>
        </row>
        <row r="2426">
          <cell r="A2426" t="str">
            <v>IA</v>
          </cell>
          <cell r="B2426" t="str">
            <v>Dubuque</v>
          </cell>
          <cell r="C2426">
            <v>361</v>
          </cell>
          <cell r="D2426" t="str">
            <v>Industrial Energy Applications Inc</v>
          </cell>
          <cell r="E2426">
            <v>54710</v>
          </cell>
          <cell r="F2426" t="str">
            <v>Alliant SBD 9205 A Y McDonald</v>
          </cell>
          <cell r="G2426">
            <v>22</v>
          </cell>
          <cell r="H2426" t="str">
            <v>0001</v>
          </cell>
          <cell r="I2426">
            <v>1.6</v>
          </cell>
          <cell r="J2426">
            <v>1.6</v>
          </cell>
          <cell r="K2426">
            <v>1.6</v>
          </cell>
          <cell r="M2426" t="str">
            <v>IC</v>
          </cell>
          <cell r="N2426" t="str">
            <v>DFO</v>
          </cell>
          <cell r="P2426">
            <v>7</v>
          </cell>
          <cell r="Q2426">
            <v>1993</v>
          </cell>
          <cell r="R2426" t="str">
            <v>SB</v>
          </cell>
          <cell r="S2426">
            <v>0</v>
          </cell>
          <cell r="T2426" t="str">
            <v>Y</v>
          </cell>
        </row>
        <row r="2427">
          <cell r="A2427" t="str">
            <v>IA</v>
          </cell>
          <cell r="B2427" t="str">
            <v>Dubuque</v>
          </cell>
          <cell r="C2427">
            <v>361</v>
          </cell>
          <cell r="D2427" t="str">
            <v>Industrial Energy Applications Inc</v>
          </cell>
          <cell r="E2427">
            <v>54710</v>
          </cell>
          <cell r="F2427" t="str">
            <v>Alliant SBD 9205 A Y McDonald</v>
          </cell>
          <cell r="G2427">
            <v>22</v>
          </cell>
          <cell r="H2427" t="str">
            <v>0002</v>
          </cell>
          <cell r="I2427">
            <v>1.3</v>
          </cell>
          <cell r="J2427">
            <v>1.36</v>
          </cell>
          <cell r="K2427">
            <v>1.36</v>
          </cell>
          <cell r="M2427" t="str">
            <v>IC</v>
          </cell>
          <cell r="N2427" t="str">
            <v>DFO</v>
          </cell>
          <cell r="P2427">
            <v>3</v>
          </cell>
          <cell r="Q2427">
            <v>1990</v>
          </cell>
          <cell r="R2427" t="str">
            <v>SB</v>
          </cell>
          <cell r="S2427">
            <v>0</v>
          </cell>
          <cell r="T2427" t="str">
            <v>Y</v>
          </cell>
        </row>
        <row r="2428">
          <cell r="A2428" t="str">
            <v>IA</v>
          </cell>
          <cell r="B2428" t="str">
            <v>Allamakee</v>
          </cell>
          <cell r="C2428">
            <v>361</v>
          </cell>
          <cell r="D2428" t="str">
            <v>Industrial Energy Applications Inc</v>
          </cell>
          <cell r="E2428">
            <v>54712</v>
          </cell>
          <cell r="F2428" t="str">
            <v>Alliant SBD 9201 Norplex</v>
          </cell>
          <cell r="G2428">
            <v>22</v>
          </cell>
          <cell r="H2428" t="str">
            <v>0044</v>
          </cell>
          <cell r="I2428">
            <v>1.1000000000000001</v>
          </cell>
          <cell r="J2428">
            <v>1.1399999999999999</v>
          </cell>
          <cell r="K2428">
            <v>1.1399999999999999</v>
          </cell>
          <cell r="M2428" t="str">
            <v>IC</v>
          </cell>
          <cell r="N2428" t="str">
            <v>DFO</v>
          </cell>
          <cell r="P2428">
            <v>12</v>
          </cell>
          <cell r="Q2428">
            <v>1988</v>
          </cell>
          <cell r="R2428" t="str">
            <v>SB</v>
          </cell>
          <cell r="S2428">
            <v>0</v>
          </cell>
          <cell r="T2428" t="str">
            <v>Y</v>
          </cell>
        </row>
        <row r="2429">
          <cell r="A2429" t="str">
            <v>IA</v>
          </cell>
          <cell r="B2429" t="str">
            <v>Linn</v>
          </cell>
          <cell r="C2429">
            <v>361</v>
          </cell>
          <cell r="D2429" t="str">
            <v>Industrial Energy Applications Inc</v>
          </cell>
          <cell r="E2429">
            <v>54714</v>
          </cell>
          <cell r="F2429" t="str">
            <v>Alliant SBD 8501 Aegon USA</v>
          </cell>
          <cell r="G2429">
            <v>22</v>
          </cell>
          <cell r="H2429" t="str">
            <v>1265</v>
          </cell>
          <cell r="I2429">
            <v>1</v>
          </cell>
          <cell r="J2429">
            <v>1</v>
          </cell>
          <cell r="K2429">
            <v>1</v>
          </cell>
          <cell r="M2429" t="str">
            <v>IC</v>
          </cell>
          <cell r="N2429" t="str">
            <v>DFO</v>
          </cell>
          <cell r="P2429">
            <v>6</v>
          </cell>
          <cell r="Q2429">
            <v>1985</v>
          </cell>
          <cell r="R2429" t="str">
            <v>SB</v>
          </cell>
          <cell r="S2429">
            <v>0</v>
          </cell>
          <cell r="T2429" t="str">
            <v>Y</v>
          </cell>
        </row>
        <row r="2430">
          <cell r="A2430" t="str">
            <v>IA</v>
          </cell>
          <cell r="B2430" t="str">
            <v>Linn</v>
          </cell>
          <cell r="C2430">
            <v>361</v>
          </cell>
          <cell r="D2430" t="str">
            <v>Industrial Energy Applications Inc</v>
          </cell>
          <cell r="E2430">
            <v>54714</v>
          </cell>
          <cell r="F2430" t="str">
            <v>Alliant SBD 8501 Aegon USA</v>
          </cell>
          <cell r="G2430">
            <v>22</v>
          </cell>
          <cell r="H2430" t="str">
            <v>1270</v>
          </cell>
          <cell r="I2430">
            <v>1</v>
          </cell>
          <cell r="J2430">
            <v>1</v>
          </cell>
          <cell r="K2430">
            <v>1</v>
          </cell>
          <cell r="M2430" t="str">
            <v>IC</v>
          </cell>
          <cell r="N2430" t="str">
            <v>DFO</v>
          </cell>
          <cell r="P2430">
            <v>6</v>
          </cell>
          <cell r="Q2430">
            <v>1985</v>
          </cell>
          <cell r="R2430" t="str">
            <v>SB</v>
          </cell>
          <cell r="S2430">
            <v>0</v>
          </cell>
          <cell r="T2430" t="str">
            <v>Y</v>
          </cell>
        </row>
        <row r="2431">
          <cell r="A2431" t="str">
            <v>IA</v>
          </cell>
          <cell r="B2431" t="str">
            <v>Linn</v>
          </cell>
          <cell r="C2431">
            <v>361</v>
          </cell>
          <cell r="D2431" t="str">
            <v>Industrial Energy Applications Inc</v>
          </cell>
          <cell r="E2431">
            <v>54714</v>
          </cell>
          <cell r="F2431" t="str">
            <v>Alliant SBD 8501 Aegon USA</v>
          </cell>
          <cell r="G2431">
            <v>22</v>
          </cell>
          <cell r="H2431" t="str">
            <v>1794</v>
          </cell>
          <cell r="I2431">
            <v>1.1000000000000001</v>
          </cell>
          <cell r="J2431">
            <v>1.1000000000000001</v>
          </cell>
          <cell r="K2431">
            <v>1.1000000000000001</v>
          </cell>
          <cell r="M2431" t="str">
            <v>IC</v>
          </cell>
          <cell r="N2431" t="str">
            <v>DFO</v>
          </cell>
          <cell r="P2431">
            <v>6</v>
          </cell>
          <cell r="Q2431">
            <v>1987</v>
          </cell>
          <cell r="R2431" t="str">
            <v>SB</v>
          </cell>
          <cell r="S2431">
            <v>0</v>
          </cell>
          <cell r="T2431" t="str">
            <v>Y</v>
          </cell>
        </row>
        <row r="2432">
          <cell r="A2432" t="str">
            <v>IA</v>
          </cell>
          <cell r="B2432" t="str">
            <v>Marshall</v>
          </cell>
          <cell r="C2432">
            <v>361</v>
          </cell>
          <cell r="D2432" t="str">
            <v>Industrial Energy Applications Inc</v>
          </cell>
          <cell r="E2432">
            <v>54715</v>
          </cell>
          <cell r="F2432" t="str">
            <v>Alliant SBD 9107 Swift</v>
          </cell>
          <cell r="G2432">
            <v>22</v>
          </cell>
          <cell r="H2432" t="str">
            <v>2665</v>
          </cell>
          <cell r="I2432">
            <v>1.6</v>
          </cell>
          <cell r="J2432">
            <v>1.6</v>
          </cell>
          <cell r="K2432">
            <v>1.6</v>
          </cell>
          <cell r="M2432" t="str">
            <v>IC</v>
          </cell>
          <cell r="N2432" t="str">
            <v>DFO</v>
          </cell>
          <cell r="P2432">
            <v>8</v>
          </cell>
          <cell r="Q2432">
            <v>1992</v>
          </cell>
          <cell r="R2432" t="str">
            <v>SB</v>
          </cell>
          <cell r="S2432">
            <v>0</v>
          </cell>
          <cell r="T2432" t="str">
            <v>Y</v>
          </cell>
        </row>
        <row r="2433">
          <cell r="A2433" t="str">
            <v>IA</v>
          </cell>
          <cell r="B2433" t="str">
            <v>Marshall</v>
          </cell>
          <cell r="C2433">
            <v>361</v>
          </cell>
          <cell r="D2433" t="str">
            <v>Industrial Energy Applications Inc</v>
          </cell>
          <cell r="E2433">
            <v>54715</v>
          </cell>
          <cell r="F2433" t="str">
            <v>Alliant SBD 9107 Swift</v>
          </cell>
          <cell r="G2433">
            <v>22</v>
          </cell>
          <cell r="H2433" t="str">
            <v>2688</v>
          </cell>
          <cell r="I2433">
            <v>1.6</v>
          </cell>
          <cell r="J2433">
            <v>1.6</v>
          </cell>
          <cell r="K2433">
            <v>1.6</v>
          </cell>
          <cell r="M2433" t="str">
            <v>IC</v>
          </cell>
          <cell r="N2433" t="str">
            <v>DFO</v>
          </cell>
          <cell r="P2433">
            <v>8</v>
          </cell>
          <cell r="Q2433">
            <v>1992</v>
          </cell>
          <cell r="R2433" t="str">
            <v>SB</v>
          </cell>
          <cell r="S2433">
            <v>0</v>
          </cell>
          <cell r="T2433" t="str">
            <v>Y</v>
          </cell>
        </row>
        <row r="2434">
          <cell r="A2434" t="str">
            <v>IA</v>
          </cell>
          <cell r="B2434" t="str">
            <v>Marshall</v>
          </cell>
          <cell r="C2434">
            <v>361</v>
          </cell>
          <cell r="D2434" t="str">
            <v>Industrial Energy Applications Inc</v>
          </cell>
          <cell r="E2434">
            <v>54715</v>
          </cell>
          <cell r="F2434" t="str">
            <v>Alliant SBD 9107 Swift</v>
          </cell>
          <cell r="G2434">
            <v>22</v>
          </cell>
          <cell r="H2434" t="str">
            <v>2689</v>
          </cell>
          <cell r="I2434">
            <v>1.6</v>
          </cell>
          <cell r="J2434">
            <v>1.6</v>
          </cell>
          <cell r="K2434">
            <v>1.6</v>
          </cell>
          <cell r="M2434" t="str">
            <v>IC</v>
          </cell>
          <cell r="N2434" t="str">
            <v>DFO</v>
          </cell>
          <cell r="P2434">
            <v>8</v>
          </cell>
          <cell r="Q2434">
            <v>1992</v>
          </cell>
          <cell r="R2434" t="str">
            <v>SB</v>
          </cell>
          <cell r="S2434">
            <v>0</v>
          </cell>
          <cell r="T2434" t="str">
            <v>Y</v>
          </cell>
        </row>
        <row r="2435">
          <cell r="A2435" t="str">
            <v>IA</v>
          </cell>
          <cell r="B2435" t="str">
            <v>Marshall</v>
          </cell>
          <cell r="C2435">
            <v>361</v>
          </cell>
          <cell r="D2435" t="str">
            <v>Industrial Energy Applications Inc</v>
          </cell>
          <cell r="E2435">
            <v>54715</v>
          </cell>
          <cell r="F2435" t="str">
            <v>Alliant SBD 9107 Swift</v>
          </cell>
          <cell r="G2435">
            <v>22</v>
          </cell>
          <cell r="H2435" t="str">
            <v>4644</v>
          </cell>
          <cell r="I2435">
            <v>1.6</v>
          </cell>
          <cell r="J2435">
            <v>1.6</v>
          </cell>
          <cell r="K2435">
            <v>1.6</v>
          </cell>
          <cell r="M2435" t="str">
            <v>IC</v>
          </cell>
          <cell r="N2435" t="str">
            <v>DFO</v>
          </cell>
          <cell r="P2435">
            <v>8</v>
          </cell>
          <cell r="Q2435">
            <v>1992</v>
          </cell>
          <cell r="R2435" t="str">
            <v>SB</v>
          </cell>
          <cell r="T2435" t="str">
            <v>Y</v>
          </cell>
        </row>
        <row r="2436">
          <cell r="A2436" t="str">
            <v>IA</v>
          </cell>
          <cell r="B2436" t="str">
            <v>Marshall</v>
          </cell>
          <cell r="C2436">
            <v>361</v>
          </cell>
          <cell r="D2436" t="str">
            <v>Industrial Energy Applications Inc</v>
          </cell>
          <cell r="E2436">
            <v>54715</v>
          </cell>
          <cell r="F2436" t="str">
            <v>Alliant SBD 9107 Swift</v>
          </cell>
          <cell r="G2436">
            <v>22</v>
          </cell>
          <cell r="H2436" t="str">
            <v>4658</v>
          </cell>
          <cell r="I2436">
            <v>1.6</v>
          </cell>
          <cell r="J2436">
            <v>1.6</v>
          </cell>
          <cell r="K2436">
            <v>1.6</v>
          </cell>
          <cell r="M2436" t="str">
            <v>IC</v>
          </cell>
          <cell r="N2436" t="str">
            <v>DFO</v>
          </cell>
          <cell r="P2436">
            <v>6</v>
          </cell>
          <cell r="Q2436">
            <v>1996</v>
          </cell>
          <cell r="R2436" t="str">
            <v>SB</v>
          </cell>
          <cell r="T2436" t="str">
            <v>Y</v>
          </cell>
        </row>
        <row r="2437">
          <cell r="A2437" t="str">
            <v>IA</v>
          </cell>
          <cell r="B2437" t="str">
            <v>Marshall</v>
          </cell>
          <cell r="C2437">
            <v>361</v>
          </cell>
          <cell r="D2437" t="str">
            <v>Industrial Energy Applications Inc</v>
          </cell>
          <cell r="E2437">
            <v>54715</v>
          </cell>
          <cell r="F2437" t="str">
            <v>Alliant SBD 9107 Swift</v>
          </cell>
          <cell r="G2437">
            <v>22</v>
          </cell>
          <cell r="H2437" t="str">
            <v>4659</v>
          </cell>
          <cell r="I2437">
            <v>1.6</v>
          </cell>
          <cell r="J2437">
            <v>1.6</v>
          </cell>
          <cell r="K2437">
            <v>1.6</v>
          </cell>
          <cell r="M2437" t="str">
            <v>IC</v>
          </cell>
          <cell r="N2437" t="str">
            <v>DFO</v>
          </cell>
          <cell r="P2437">
            <v>4</v>
          </cell>
          <cell r="Q2437">
            <v>1998</v>
          </cell>
          <cell r="R2437" t="str">
            <v>SB</v>
          </cell>
          <cell r="T2437" t="str">
            <v>Y</v>
          </cell>
        </row>
        <row r="2438">
          <cell r="A2438" t="str">
            <v>IA</v>
          </cell>
          <cell r="B2438" t="str">
            <v>Marshall</v>
          </cell>
          <cell r="C2438">
            <v>361</v>
          </cell>
          <cell r="D2438" t="str">
            <v>Industrial Energy Applications Inc</v>
          </cell>
          <cell r="E2438">
            <v>54715</v>
          </cell>
          <cell r="F2438" t="str">
            <v>Alliant SBD 9107 Swift</v>
          </cell>
          <cell r="G2438">
            <v>22</v>
          </cell>
          <cell r="H2438" t="str">
            <v>4660</v>
          </cell>
          <cell r="I2438">
            <v>1.8</v>
          </cell>
          <cell r="J2438">
            <v>1.83</v>
          </cell>
          <cell r="K2438">
            <v>1.83</v>
          </cell>
          <cell r="M2438" t="str">
            <v>IC</v>
          </cell>
          <cell r="N2438" t="str">
            <v>DFO</v>
          </cell>
          <cell r="P2438">
            <v>6</v>
          </cell>
          <cell r="Q2438">
            <v>2000</v>
          </cell>
          <cell r="R2438" t="str">
            <v>SB</v>
          </cell>
          <cell r="T2438" t="str">
            <v>Y</v>
          </cell>
        </row>
        <row r="2439">
          <cell r="A2439" t="str">
            <v>IA</v>
          </cell>
          <cell r="B2439" t="str">
            <v>Linn</v>
          </cell>
          <cell r="C2439">
            <v>361</v>
          </cell>
          <cell r="D2439" t="str">
            <v>Industrial Energy Applications Inc</v>
          </cell>
          <cell r="E2439">
            <v>54716</v>
          </cell>
          <cell r="F2439" t="str">
            <v>Alliant SBD 8602 Marion Sub</v>
          </cell>
          <cell r="G2439">
            <v>22</v>
          </cell>
          <cell r="H2439" t="str">
            <v>1536</v>
          </cell>
          <cell r="I2439">
            <v>1.5</v>
          </cell>
          <cell r="J2439">
            <v>1.5</v>
          </cell>
          <cell r="K2439">
            <v>1.5</v>
          </cell>
          <cell r="M2439" t="str">
            <v>IC</v>
          </cell>
          <cell r="N2439" t="str">
            <v>DFO</v>
          </cell>
          <cell r="P2439">
            <v>8</v>
          </cell>
          <cell r="Q2439">
            <v>1986</v>
          </cell>
          <cell r="R2439" t="str">
            <v>SB</v>
          </cell>
          <cell r="S2439">
            <v>0</v>
          </cell>
          <cell r="T2439" t="str">
            <v>Y</v>
          </cell>
        </row>
        <row r="2440">
          <cell r="A2440" t="str">
            <v>IA</v>
          </cell>
          <cell r="B2440" t="str">
            <v>Linn</v>
          </cell>
          <cell r="C2440">
            <v>361</v>
          </cell>
          <cell r="D2440" t="str">
            <v>Industrial Energy Applications Inc</v>
          </cell>
          <cell r="E2440">
            <v>54716</v>
          </cell>
          <cell r="F2440" t="str">
            <v>Alliant SBD 8602 Marion Sub</v>
          </cell>
          <cell r="G2440">
            <v>22</v>
          </cell>
          <cell r="H2440" t="str">
            <v>2734</v>
          </cell>
          <cell r="I2440">
            <v>1.5</v>
          </cell>
          <cell r="J2440">
            <v>1.5</v>
          </cell>
          <cell r="K2440">
            <v>1.5</v>
          </cell>
          <cell r="M2440" t="str">
            <v>IC</v>
          </cell>
          <cell r="N2440" t="str">
            <v>DFO</v>
          </cell>
          <cell r="P2440">
            <v>8</v>
          </cell>
          <cell r="Q2440">
            <v>1986</v>
          </cell>
          <cell r="R2440" t="str">
            <v>SB</v>
          </cell>
          <cell r="S2440">
            <v>0</v>
          </cell>
          <cell r="T2440" t="str">
            <v>Y</v>
          </cell>
        </row>
        <row r="2441">
          <cell r="A2441" t="str">
            <v>IA</v>
          </cell>
          <cell r="B2441" t="str">
            <v>Linn</v>
          </cell>
          <cell r="C2441">
            <v>361</v>
          </cell>
          <cell r="D2441" t="str">
            <v>Industrial Energy Applications Inc</v>
          </cell>
          <cell r="E2441">
            <v>54716</v>
          </cell>
          <cell r="F2441" t="str">
            <v>Alliant SBD 8602 Marion Sub</v>
          </cell>
          <cell r="G2441">
            <v>22</v>
          </cell>
          <cell r="H2441" t="str">
            <v>2741</v>
          </cell>
          <cell r="I2441">
            <v>1.1000000000000001</v>
          </cell>
          <cell r="J2441">
            <v>1.1000000000000001</v>
          </cell>
          <cell r="K2441">
            <v>1.1000000000000001</v>
          </cell>
          <cell r="M2441" t="str">
            <v>IC</v>
          </cell>
          <cell r="N2441" t="str">
            <v>DFO</v>
          </cell>
          <cell r="P2441">
            <v>8</v>
          </cell>
          <cell r="Q2441">
            <v>1986</v>
          </cell>
          <cell r="R2441" t="str">
            <v>SB</v>
          </cell>
          <cell r="S2441">
            <v>0</v>
          </cell>
          <cell r="T2441" t="str">
            <v>Y</v>
          </cell>
        </row>
        <row r="2442">
          <cell r="A2442" t="str">
            <v>IA</v>
          </cell>
          <cell r="B2442" t="str">
            <v>Linn</v>
          </cell>
          <cell r="C2442">
            <v>361</v>
          </cell>
          <cell r="D2442" t="str">
            <v>Industrial Energy Applications Inc</v>
          </cell>
          <cell r="E2442">
            <v>54716</v>
          </cell>
          <cell r="F2442" t="str">
            <v>Alliant SBD 8602 Marion Sub</v>
          </cell>
          <cell r="G2442">
            <v>22</v>
          </cell>
          <cell r="H2442" t="str">
            <v>2785</v>
          </cell>
          <cell r="I2442">
            <v>1.5</v>
          </cell>
          <cell r="J2442">
            <v>1.5</v>
          </cell>
          <cell r="K2442">
            <v>1.5</v>
          </cell>
          <cell r="M2442" t="str">
            <v>IC</v>
          </cell>
          <cell r="N2442" t="str">
            <v>DFO</v>
          </cell>
          <cell r="P2442">
            <v>8</v>
          </cell>
          <cell r="Q2442">
            <v>1986</v>
          </cell>
          <cell r="R2442" t="str">
            <v>SB</v>
          </cell>
          <cell r="S2442">
            <v>0</v>
          </cell>
          <cell r="T2442" t="str">
            <v>Y</v>
          </cell>
        </row>
        <row r="2443">
          <cell r="A2443" t="str">
            <v>IA</v>
          </cell>
          <cell r="B2443" t="str">
            <v>Linn</v>
          </cell>
          <cell r="C2443">
            <v>361</v>
          </cell>
          <cell r="D2443" t="str">
            <v>Industrial Energy Applications Inc</v>
          </cell>
          <cell r="E2443">
            <v>54717</v>
          </cell>
          <cell r="F2443" t="str">
            <v>Alliant SBD 9106 Rockwell CR</v>
          </cell>
          <cell r="G2443">
            <v>22</v>
          </cell>
          <cell r="H2443" t="str">
            <v>2671</v>
          </cell>
          <cell r="I2443">
            <v>1.6</v>
          </cell>
          <cell r="J2443">
            <v>1.6</v>
          </cell>
          <cell r="K2443">
            <v>1.6</v>
          </cell>
          <cell r="M2443" t="str">
            <v>IC</v>
          </cell>
          <cell r="N2443" t="str">
            <v>DFO</v>
          </cell>
          <cell r="P2443">
            <v>6</v>
          </cell>
          <cell r="Q2443">
            <v>1992</v>
          </cell>
          <cell r="R2443" t="str">
            <v>SB</v>
          </cell>
          <cell r="S2443">
            <v>0</v>
          </cell>
          <cell r="T2443" t="str">
            <v>Y</v>
          </cell>
        </row>
        <row r="2444">
          <cell r="A2444" t="str">
            <v>IA</v>
          </cell>
          <cell r="B2444" t="str">
            <v>Linn</v>
          </cell>
          <cell r="C2444">
            <v>361</v>
          </cell>
          <cell r="D2444" t="str">
            <v>Industrial Energy Applications Inc</v>
          </cell>
          <cell r="E2444">
            <v>54717</v>
          </cell>
          <cell r="F2444" t="str">
            <v>Alliant SBD 9106 Rockwell CR</v>
          </cell>
          <cell r="G2444">
            <v>22</v>
          </cell>
          <cell r="H2444" t="str">
            <v>2672</v>
          </cell>
          <cell r="I2444">
            <v>1.6</v>
          </cell>
          <cell r="J2444">
            <v>1.6</v>
          </cell>
          <cell r="K2444">
            <v>1.6</v>
          </cell>
          <cell r="M2444" t="str">
            <v>IC</v>
          </cell>
          <cell r="N2444" t="str">
            <v>DFO</v>
          </cell>
          <cell r="P2444">
            <v>6</v>
          </cell>
          <cell r="Q2444">
            <v>1992</v>
          </cell>
          <cell r="R2444" t="str">
            <v>SB</v>
          </cell>
          <cell r="S2444">
            <v>0</v>
          </cell>
          <cell r="T2444" t="str">
            <v>Y</v>
          </cell>
        </row>
        <row r="2445">
          <cell r="A2445" t="str">
            <v>IA</v>
          </cell>
          <cell r="B2445" t="str">
            <v>Linn</v>
          </cell>
          <cell r="C2445">
            <v>361</v>
          </cell>
          <cell r="D2445" t="str">
            <v>Industrial Energy Applications Inc</v>
          </cell>
          <cell r="E2445">
            <v>54717</v>
          </cell>
          <cell r="F2445" t="str">
            <v>Alliant SBD 9106 Rockwell CR</v>
          </cell>
          <cell r="G2445">
            <v>22</v>
          </cell>
          <cell r="H2445" t="str">
            <v>2675</v>
          </cell>
          <cell r="I2445">
            <v>1.6</v>
          </cell>
          <cell r="J2445">
            <v>1.6</v>
          </cell>
          <cell r="K2445">
            <v>1.6</v>
          </cell>
          <cell r="M2445" t="str">
            <v>IC</v>
          </cell>
          <cell r="N2445" t="str">
            <v>DFO</v>
          </cell>
          <cell r="P2445">
            <v>6</v>
          </cell>
          <cell r="Q2445">
            <v>1992</v>
          </cell>
          <cell r="R2445" t="str">
            <v>SB</v>
          </cell>
          <cell r="S2445">
            <v>0</v>
          </cell>
          <cell r="T2445" t="str">
            <v>Y</v>
          </cell>
        </row>
        <row r="2446">
          <cell r="A2446" t="str">
            <v>IA</v>
          </cell>
          <cell r="B2446" t="str">
            <v>Linn</v>
          </cell>
          <cell r="C2446">
            <v>361</v>
          </cell>
          <cell r="D2446" t="str">
            <v>Industrial Energy Applications Inc</v>
          </cell>
          <cell r="E2446">
            <v>54717</v>
          </cell>
          <cell r="F2446" t="str">
            <v>Alliant SBD 9106 Rockwell CR</v>
          </cell>
          <cell r="G2446">
            <v>22</v>
          </cell>
          <cell r="H2446" t="str">
            <v>2678</v>
          </cell>
          <cell r="I2446">
            <v>1.6</v>
          </cell>
          <cell r="J2446">
            <v>1.6</v>
          </cell>
          <cell r="K2446">
            <v>1.6</v>
          </cell>
          <cell r="M2446" t="str">
            <v>IC</v>
          </cell>
          <cell r="N2446" t="str">
            <v>DFO</v>
          </cell>
          <cell r="P2446">
            <v>6</v>
          </cell>
          <cell r="Q2446">
            <v>1992</v>
          </cell>
          <cell r="R2446" t="str">
            <v>SB</v>
          </cell>
          <cell r="S2446">
            <v>0</v>
          </cell>
          <cell r="T2446" t="str">
            <v>Y</v>
          </cell>
        </row>
        <row r="2447">
          <cell r="A2447" t="str">
            <v>IA</v>
          </cell>
          <cell r="B2447" t="str">
            <v>Linn</v>
          </cell>
          <cell r="C2447">
            <v>361</v>
          </cell>
          <cell r="D2447" t="str">
            <v>Industrial Energy Applications Inc</v>
          </cell>
          <cell r="E2447">
            <v>54717</v>
          </cell>
          <cell r="F2447" t="str">
            <v>Alliant SBD 9106 Rockwell CR</v>
          </cell>
          <cell r="G2447">
            <v>22</v>
          </cell>
          <cell r="H2447" t="str">
            <v>2679</v>
          </cell>
          <cell r="I2447">
            <v>1.6</v>
          </cell>
          <cell r="J2447">
            <v>1.6</v>
          </cell>
          <cell r="K2447">
            <v>1.6</v>
          </cell>
          <cell r="M2447" t="str">
            <v>IC</v>
          </cell>
          <cell r="N2447" t="str">
            <v>DFO</v>
          </cell>
          <cell r="P2447">
            <v>6</v>
          </cell>
          <cell r="Q2447">
            <v>1992</v>
          </cell>
          <cell r="R2447" t="str">
            <v>SB</v>
          </cell>
          <cell r="S2447">
            <v>0</v>
          </cell>
          <cell r="T2447" t="str">
            <v>Y</v>
          </cell>
        </row>
        <row r="2448">
          <cell r="A2448" t="str">
            <v>IA</v>
          </cell>
          <cell r="B2448" t="str">
            <v>Linn</v>
          </cell>
          <cell r="C2448">
            <v>361</v>
          </cell>
          <cell r="D2448" t="str">
            <v>Industrial Energy Applications Inc</v>
          </cell>
          <cell r="E2448">
            <v>54717</v>
          </cell>
          <cell r="F2448" t="str">
            <v>Alliant SBD 9106 Rockwell CR</v>
          </cell>
          <cell r="G2448">
            <v>22</v>
          </cell>
          <cell r="H2448" t="str">
            <v>2682</v>
          </cell>
          <cell r="I2448">
            <v>1.6</v>
          </cell>
          <cell r="J2448">
            <v>1.6</v>
          </cell>
          <cell r="K2448">
            <v>1.6</v>
          </cell>
          <cell r="M2448" t="str">
            <v>IC</v>
          </cell>
          <cell r="N2448" t="str">
            <v>DFO</v>
          </cell>
          <cell r="P2448">
            <v>6</v>
          </cell>
          <cell r="Q2448">
            <v>1992</v>
          </cell>
          <cell r="R2448" t="str">
            <v>SB</v>
          </cell>
          <cell r="S2448">
            <v>0</v>
          </cell>
          <cell r="T2448" t="str">
            <v>Y</v>
          </cell>
        </row>
        <row r="2449">
          <cell r="A2449" t="str">
            <v>IA</v>
          </cell>
          <cell r="B2449" t="str">
            <v>Linn</v>
          </cell>
          <cell r="C2449">
            <v>361</v>
          </cell>
          <cell r="D2449" t="str">
            <v>Industrial Energy Applications Inc</v>
          </cell>
          <cell r="E2449">
            <v>54717</v>
          </cell>
          <cell r="F2449" t="str">
            <v>Alliant SBD 9106 Rockwell CR</v>
          </cell>
          <cell r="G2449">
            <v>22</v>
          </cell>
          <cell r="H2449" t="str">
            <v>2683</v>
          </cell>
          <cell r="I2449">
            <v>1.6</v>
          </cell>
          <cell r="J2449">
            <v>1.6</v>
          </cell>
          <cell r="K2449">
            <v>1.6</v>
          </cell>
          <cell r="M2449" t="str">
            <v>IC</v>
          </cell>
          <cell r="N2449" t="str">
            <v>DFO</v>
          </cell>
          <cell r="P2449">
            <v>6</v>
          </cell>
          <cell r="Q2449">
            <v>1992</v>
          </cell>
          <cell r="R2449" t="str">
            <v>SB</v>
          </cell>
          <cell r="S2449">
            <v>0</v>
          </cell>
          <cell r="T2449" t="str">
            <v>Y</v>
          </cell>
        </row>
        <row r="2450">
          <cell r="A2450" t="str">
            <v>IA</v>
          </cell>
          <cell r="B2450" t="str">
            <v>Linn</v>
          </cell>
          <cell r="C2450">
            <v>361</v>
          </cell>
          <cell r="D2450" t="str">
            <v>Industrial Energy Applications Inc</v>
          </cell>
          <cell r="E2450">
            <v>54717</v>
          </cell>
          <cell r="F2450" t="str">
            <v>Alliant SBD 9106 Rockwell CR</v>
          </cell>
          <cell r="G2450">
            <v>22</v>
          </cell>
          <cell r="H2450" t="str">
            <v>2684</v>
          </cell>
          <cell r="I2450">
            <v>1.6</v>
          </cell>
          <cell r="J2450">
            <v>1.6</v>
          </cell>
          <cell r="K2450">
            <v>1.6</v>
          </cell>
          <cell r="M2450" t="str">
            <v>IC</v>
          </cell>
          <cell r="N2450" t="str">
            <v>DFO</v>
          </cell>
          <cell r="P2450">
            <v>6</v>
          </cell>
          <cell r="Q2450">
            <v>1992</v>
          </cell>
          <cell r="R2450" t="str">
            <v>SB</v>
          </cell>
          <cell r="S2450">
            <v>0</v>
          </cell>
          <cell r="T2450" t="str">
            <v>Y</v>
          </cell>
        </row>
        <row r="2451">
          <cell r="A2451" t="str">
            <v>IA</v>
          </cell>
          <cell r="B2451" t="str">
            <v>Linn</v>
          </cell>
          <cell r="C2451">
            <v>361</v>
          </cell>
          <cell r="D2451" t="str">
            <v>Industrial Energy Applications Inc</v>
          </cell>
          <cell r="E2451">
            <v>54717</v>
          </cell>
          <cell r="F2451" t="str">
            <v>Alliant SBD 9106 Rockwell CR</v>
          </cell>
          <cell r="G2451">
            <v>22</v>
          </cell>
          <cell r="H2451" t="str">
            <v>2685</v>
          </cell>
          <cell r="I2451">
            <v>1.6</v>
          </cell>
          <cell r="J2451">
            <v>1.6</v>
          </cell>
          <cell r="K2451">
            <v>1.6</v>
          </cell>
          <cell r="M2451" t="str">
            <v>IC</v>
          </cell>
          <cell r="N2451" t="str">
            <v>DFO</v>
          </cell>
          <cell r="P2451">
            <v>6</v>
          </cell>
          <cell r="Q2451">
            <v>1992</v>
          </cell>
          <cell r="R2451" t="str">
            <v>SB</v>
          </cell>
          <cell r="S2451">
            <v>0</v>
          </cell>
          <cell r="T2451" t="str">
            <v>Y</v>
          </cell>
        </row>
        <row r="2452">
          <cell r="A2452" t="str">
            <v>IA</v>
          </cell>
          <cell r="B2452" t="str">
            <v>Linn</v>
          </cell>
          <cell r="C2452">
            <v>361</v>
          </cell>
          <cell r="D2452" t="str">
            <v>Industrial Energy Applications Inc</v>
          </cell>
          <cell r="E2452">
            <v>54717</v>
          </cell>
          <cell r="F2452" t="str">
            <v>Alliant SBD 9106 Rockwell CR</v>
          </cell>
          <cell r="G2452">
            <v>22</v>
          </cell>
          <cell r="H2452" t="str">
            <v>2690</v>
          </cell>
          <cell r="I2452">
            <v>1.6</v>
          </cell>
          <cell r="J2452">
            <v>1.6</v>
          </cell>
          <cell r="K2452">
            <v>1.6</v>
          </cell>
          <cell r="M2452" t="str">
            <v>IC</v>
          </cell>
          <cell r="N2452" t="str">
            <v>DFO</v>
          </cell>
          <cell r="P2452">
            <v>6</v>
          </cell>
          <cell r="Q2452">
            <v>1992</v>
          </cell>
          <cell r="R2452" t="str">
            <v>SB</v>
          </cell>
          <cell r="S2452">
            <v>0</v>
          </cell>
          <cell r="T2452" t="str">
            <v>Y</v>
          </cell>
        </row>
        <row r="2453">
          <cell r="A2453" t="str">
            <v>IA</v>
          </cell>
          <cell r="B2453" t="str">
            <v>Howard</v>
          </cell>
          <cell r="C2453">
            <v>361</v>
          </cell>
          <cell r="D2453" t="str">
            <v>Industrial Energy Applications Inc</v>
          </cell>
          <cell r="E2453">
            <v>54718</v>
          </cell>
          <cell r="F2453" t="str">
            <v>Alliant SBD 9206 Donaldson</v>
          </cell>
          <cell r="G2453">
            <v>22</v>
          </cell>
          <cell r="H2453" t="str">
            <v>4632</v>
          </cell>
          <cell r="I2453">
            <v>1.6</v>
          </cell>
          <cell r="J2453">
            <v>1.6</v>
          </cell>
          <cell r="K2453">
            <v>1.6</v>
          </cell>
          <cell r="M2453" t="str">
            <v>IC</v>
          </cell>
          <cell r="N2453" t="str">
            <v>DFO</v>
          </cell>
          <cell r="P2453">
            <v>11</v>
          </cell>
          <cell r="Q2453">
            <v>1995</v>
          </cell>
          <cell r="R2453" t="str">
            <v>SB</v>
          </cell>
          <cell r="T2453" t="str">
            <v>Y</v>
          </cell>
        </row>
        <row r="2454">
          <cell r="A2454" t="str">
            <v>IA</v>
          </cell>
          <cell r="B2454" t="str">
            <v>Linn</v>
          </cell>
          <cell r="C2454">
            <v>361</v>
          </cell>
          <cell r="D2454" t="str">
            <v>Industrial Energy Applications Inc</v>
          </cell>
          <cell r="E2454">
            <v>54719</v>
          </cell>
          <cell r="F2454" t="str">
            <v>Alliant SBD 9203 Profol</v>
          </cell>
          <cell r="G2454">
            <v>22</v>
          </cell>
          <cell r="H2454" t="str">
            <v>6916</v>
          </cell>
          <cell r="I2454">
            <v>1.8</v>
          </cell>
          <cell r="J2454">
            <v>1.83</v>
          </cell>
          <cell r="K2454">
            <v>1.83</v>
          </cell>
          <cell r="M2454" t="str">
            <v>IC</v>
          </cell>
          <cell r="N2454" t="str">
            <v>DFO</v>
          </cell>
          <cell r="P2454">
            <v>9</v>
          </cell>
          <cell r="Q2454">
            <v>1996</v>
          </cell>
          <cell r="R2454" t="str">
            <v>SB</v>
          </cell>
          <cell r="T2454" t="str">
            <v>Y</v>
          </cell>
        </row>
        <row r="2455">
          <cell r="A2455" t="str">
            <v>IA</v>
          </cell>
          <cell r="B2455" t="str">
            <v>Linn</v>
          </cell>
          <cell r="C2455">
            <v>361</v>
          </cell>
          <cell r="D2455" t="str">
            <v>Industrial Energy Applications Inc</v>
          </cell>
          <cell r="E2455">
            <v>54719</v>
          </cell>
          <cell r="F2455" t="str">
            <v>Alliant SBD 9203 Profol</v>
          </cell>
          <cell r="G2455">
            <v>22</v>
          </cell>
          <cell r="H2455" t="str">
            <v>6917</v>
          </cell>
          <cell r="I2455">
            <v>1.8</v>
          </cell>
          <cell r="J2455">
            <v>1.83</v>
          </cell>
          <cell r="K2455">
            <v>1.83</v>
          </cell>
          <cell r="M2455" t="str">
            <v>IC</v>
          </cell>
          <cell r="N2455" t="str">
            <v>DFO</v>
          </cell>
          <cell r="P2455">
            <v>2</v>
          </cell>
          <cell r="Q2455">
            <v>2001</v>
          </cell>
          <cell r="R2455" t="str">
            <v>SB</v>
          </cell>
          <cell r="T2455" t="str">
            <v>Y</v>
          </cell>
        </row>
        <row r="2456">
          <cell r="A2456" t="str">
            <v>IA</v>
          </cell>
          <cell r="B2456" t="str">
            <v>Iowa</v>
          </cell>
          <cell r="C2456">
            <v>361</v>
          </cell>
          <cell r="D2456" t="str">
            <v>Industrial Energy Applications Inc</v>
          </cell>
          <cell r="E2456">
            <v>54720</v>
          </cell>
          <cell r="F2456" t="str">
            <v>Alliant SBD 8601 ACG</v>
          </cell>
          <cell r="G2456">
            <v>22</v>
          </cell>
          <cell r="H2456" t="str">
            <v>2736</v>
          </cell>
          <cell r="I2456">
            <v>1.5</v>
          </cell>
          <cell r="J2456">
            <v>1.5</v>
          </cell>
          <cell r="K2456">
            <v>1.5</v>
          </cell>
          <cell r="M2456" t="str">
            <v>IC</v>
          </cell>
          <cell r="N2456" t="str">
            <v>DFO</v>
          </cell>
          <cell r="P2456">
            <v>8</v>
          </cell>
          <cell r="Q2456">
            <v>1986</v>
          </cell>
          <cell r="R2456" t="str">
            <v>SB</v>
          </cell>
          <cell r="S2456">
            <v>0</v>
          </cell>
          <cell r="T2456" t="str">
            <v>Y</v>
          </cell>
        </row>
        <row r="2457">
          <cell r="A2457" t="str">
            <v>IA</v>
          </cell>
          <cell r="B2457" t="str">
            <v>Iowa</v>
          </cell>
          <cell r="C2457">
            <v>361</v>
          </cell>
          <cell r="D2457" t="str">
            <v>Industrial Energy Applications Inc</v>
          </cell>
          <cell r="E2457">
            <v>54720</v>
          </cell>
          <cell r="F2457" t="str">
            <v>Alliant SBD 8601 ACG</v>
          </cell>
          <cell r="G2457">
            <v>22</v>
          </cell>
          <cell r="H2457" t="str">
            <v>3489</v>
          </cell>
          <cell r="I2457">
            <v>1</v>
          </cell>
          <cell r="J2457">
            <v>1</v>
          </cell>
          <cell r="K2457">
            <v>1</v>
          </cell>
          <cell r="M2457" t="str">
            <v>IC</v>
          </cell>
          <cell r="N2457" t="str">
            <v>DFO</v>
          </cell>
          <cell r="P2457">
            <v>1</v>
          </cell>
          <cell r="Q2457">
            <v>1991</v>
          </cell>
          <cell r="R2457" t="str">
            <v>SB</v>
          </cell>
          <cell r="S2457">
            <v>0</v>
          </cell>
          <cell r="T2457" t="str">
            <v>Y</v>
          </cell>
        </row>
        <row r="2458">
          <cell r="A2458" t="str">
            <v>IA</v>
          </cell>
          <cell r="B2458" t="str">
            <v>Iowa</v>
          </cell>
          <cell r="C2458">
            <v>361</v>
          </cell>
          <cell r="D2458" t="str">
            <v>Industrial Energy Applications Inc</v>
          </cell>
          <cell r="E2458">
            <v>54720</v>
          </cell>
          <cell r="F2458" t="str">
            <v>Alliant SBD 8601 ACG</v>
          </cell>
          <cell r="G2458">
            <v>22</v>
          </cell>
          <cell r="H2458" t="str">
            <v>7164</v>
          </cell>
          <cell r="I2458">
            <v>1.1000000000000001</v>
          </cell>
          <cell r="J2458">
            <v>1.1399999999999999</v>
          </cell>
          <cell r="K2458">
            <v>1.1399999999999999</v>
          </cell>
          <cell r="M2458" t="str">
            <v>IC</v>
          </cell>
          <cell r="N2458" t="str">
            <v>DFO</v>
          </cell>
          <cell r="P2458">
            <v>5</v>
          </cell>
          <cell r="Q2458">
            <v>1996</v>
          </cell>
          <cell r="R2458" t="str">
            <v>SB</v>
          </cell>
          <cell r="S2458">
            <v>0</v>
          </cell>
          <cell r="T2458" t="str">
            <v>Y</v>
          </cell>
        </row>
        <row r="2459">
          <cell r="A2459" t="str">
            <v>IA</v>
          </cell>
          <cell r="B2459" t="str">
            <v>Dubuque</v>
          </cell>
          <cell r="C2459">
            <v>361</v>
          </cell>
          <cell r="D2459" t="str">
            <v>Industrial Energy Applications Inc</v>
          </cell>
          <cell r="E2459">
            <v>54735</v>
          </cell>
          <cell r="F2459" t="str">
            <v>Alliant SBD 9301 Swiss</v>
          </cell>
          <cell r="G2459">
            <v>22</v>
          </cell>
          <cell r="H2459" t="str">
            <v>0079</v>
          </cell>
          <cell r="I2459">
            <v>1.8</v>
          </cell>
          <cell r="J2459">
            <v>1.83</v>
          </cell>
          <cell r="K2459">
            <v>1.83</v>
          </cell>
          <cell r="M2459" t="str">
            <v>IC</v>
          </cell>
          <cell r="N2459" t="str">
            <v>DFO</v>
          </cell>
          <cell r="P2459">
            <v>7</v>
          </cell>
          <cell r="Q2459">
            <v>1993</v>
          </cell>
          <cell r="R2459" t="str">
            <v>SB</v>
          </cell>
          <cell r="S2459">
            <v>0</v>
          </cell>
          <cell r="T2459" t="str">
            <v>Y</v>
          </cell>
        </row>
        <row r="2460">
          <cell r="A2460" t="str">
            <v>IA</v>
          </cell>
          <cell r="B2460" t="str">
            <v>Dubuque</v>
          </cell>
          <cell r="C2460">
            <v>361</v>
          </cell>
          <cell r="D2460" t="str">
            <v>Industrial Energy Applications Inc</v>
          </cell>
          <cell r="E2460">
            <v>54735</v>
          </cell>
          <cell r="F2460" t="str">
            <v>Alliant SBD 9301 Swiss</v>
          </cell>
          <cell r="G2460">
            <v>22</v>
          </cell>
          <cell r="H2460" t="str">
            <v>0080</v>
          </cell>
          <cell r="I2460">
            <v>1.1000000000000001</v>
          </cell>
          <cell r="J2460">
            <v>1.1399999999999999</v>
          </cell>
          <cell r="K2460">
            <v>1.1399999999999999</v>
          </cell>
          <cell r="M2460" t="str">
            <v>IC</v>
          </cell>
          <cell r="N2460" t="str">
            <v>DFO</v>
          </cell>
          <cell r="P2460">
            <v>11</v>
          </cell>
          <cell r="Q2460">
            <v>1998</v>
          </cell>
          <cell r="R2460" t="str">
            <v>SB</v>
          </cell>
          <cell r="T2460" t="str">
            <v>Y</v>
          </cell>
        </row>
        <row r="2461">
          <cell r="A2461" t="str">
            <v>IA</v>
          </cell>
          <cell r="B2461" t="str">
            <v>Linn</v>
          </cell>
          <cell r="C2461">
            <v>361</v>
          </cell>
          <cell r="D2461" t="str">
            <v>Industrial Energy Applications Inc</v>
          </cell>
          <cell r="E2461">
            <v>54929</v>
          </cell>
          <cell r="F2461" t="str">
            <v>Alliant SBD 9403 Aegon DC</v>
          </cell>
          <cell r="G2461">
            <v>22</v>
          </cell>
          <cell r="H2461" t="str">
            <v>6111</v>
          </cell>
          <cell r="I2461">
            <v>1.1000000000000001</v>
          </cell>
          <cell r="J2461">
            <v>1.1000000000000001</v>
          </cell>
          <cell r="K2461">
            <v>1.1000000000000001</v>
          </cell>
          <cell r="M2461" t="str">
            <v>IC</v>
          </cell>
          <cell r="N2461" t="str">
            <v>DFO</v>
          </cell>
          <cell r="P2461">
            <v>1</v>
          </cell>
          <cell r="Q2461">
            <v>1995</v>
          </cell>
          <cell r="R2461" t="str">
            <v>SB</v>
          </cell>
          <cell r="T2461" t="str">
            <v>Y</v>
          </cell>
        </row>
        <row r="2462">
          <cell r="A2462" t="str">
            <v>IA</v>
          </cell>
          <cell r="B2462" t="str">
            <v>Linn</v>
          </cell>
          <cell r="C2462">
            <v>361</v>
          </cell>
          <cell r="D2462" t="str">
            <v>Industrial Energy Applications Inc</v>
          </cell>
          <cell r="E2462">
            <v>54929</v>
          </cell>
          <cell r="F2462" t="str">
            <v>Alliant SBD 9403 Aegon DC</v>
          </cell>
          <cell r="G2462">
            <v>22</v>
          </cell>
          <cell r="H2462" t="str">
            <v>6112</v>
          </cell>
          <cell r="I2462">
            <v>1.5</v>
          </cell>
          <cell r="J2462">
            <v>1.5</v>
          </cell>
          <cell r="K2462">
            <v>1.5</v>
          </cell>
          <cell r="M2462" t="str">
            <v>IC</v>
          </cell>
          <cell r="N2462" t="str">
            <v>DFO</v>
          </cell>
          <cell r="P2462">
            <v>12</v>
          </cell>
          <cell r="Q2462">
            <v>2003</v>
          </cell>
          <cell r="R2462" t="str">
            <v>SB</v>
          </cell>
          <cell r="T2462" t="str">
            <v>Y</v>
          </cell>
        </row>
        <row r="2463">
          <cell r="A2463" t="str">
            <v>IA</v>
          </cell>
          <cell r="B2463" t="str">
            <v>Lee</v>
          </cell>
          <cell r="C2463">
            <v>361</v>
          </cell>
          <cell r="D2463" t="str">
            <v>Industrial Energy Applications Inc</v>
          </cell>
          <cell r="E2463">
            <v>54930</v>
          </cell>
          <cell r="F2463" t="str">
            <v>Alliant SBD 9402 Climax</v>
          </cell>
          <cell r="G2463">
            <v>22</v>
          </cell>
          <cell r="H2463" t="str">
            <v>5100</v>
          </cell>
          <cell r="I2463">
            <v>1.6</v>
          </cell>
          <cell r="J2463">
            <v>1.6</v>
          </cell>
          <cell r="K2463">
            <v>1.6</v>
          </cell>
          <cell r="M2463" t="str">
            <v>IC</v>
          </cell>
          <cell r="N2463" t="str">
            <v>DFO</v>
          </cell>
          <cell r="P2463">
            <v>7</v>
          </cell>
          <cell r="Q2463">
            <v>1995</v>
          </cell>
          <cell r="R2463" t="str">
            <v>SB</v>
          </cell>
          <cell r="S2463">
            <v>0</v>
          </cell>
          <cell r="T2463" t="str">
            <v>Y</v>
          </cell>
        </row>
        <row r="2464">
          <cell r="A2464" t="str">
            <v>IA</v>
          </cell>
          <cell r="B2464" t="str">
            <v>Lee</v>
          </cell>
          <cell r="C2464">
            <v>361</v>
          </cell>
          <cell r="D2464" t="str">
            <v>Industrial Energy Applications Inc</v>
          </cell>
          <cell r="E2464">
            <v>54930</v>
          </cell>
          <cell r="F2464" t="str">
            <v>Alliant SBD 9402 Climax</v>
          </cell>
          <cell r="G2464">
            <v>22</v>
          </cell>
          <cell r="H2464" t="str">
            <v>5200</v>
          </cell>
          <cell r="I2464">
            <v>1.6</v>
          </cell>
          <cell r="J2464">
            <v>1.6</v>
          </cell>
          <cell r="K2464">
            <v>1.6</v>
          </cell>
          <cell r="M2464" t="str">
            <v>IC</v>
          </cell>
          <cell r="N2464" t="str">
            <v>DFO</v>
          </cell>
          <cell r="P2464">
            <v>7</v>
          </cell>
          <cell r="Q2464">
            <v>1995</v>
          </cell>
          <cell r="R2464" t="str">
            <v>SB</v>
          </cell>
          <cell r="S2464">
            <v>0</v>
          </cell>
          <cell r="T2464" t="str">
            <v>Y</v>
          </cell>
        </row>
        <row r="2465">
          <cell r="A2465" t="str">
            <v>IA</v>
          </cell>
          <cell r="B2465" t="str">
            <v>Lee</v>
          </cell>
          <cell r="C2465">
            <v>361</v>
          </cell>
          <cell r="D2465" t="str">
            <v>Industrial Energy Applications Inc</v>
          </cell>
          <cell r="E2465">
            <v>54930</v>
          </cell>
          <cell r="F2465" t="str">
            <v>Alliant SBD 9402 Climax</v>
          </cell>
          <cell r="G2465">
            <v>22</v>
          </cell>
          <cell r="H2465" t="str">
            <v>5300</v>
          </cell>
          <cell r="I2465">
            <v>1.6</v>
          </cell>
          <cell r="J2465">
            <v>1.6</v>
          </cell>
          <cell r="K2465">
            <v>1.6</v>
          </cell>
          <cell r="M2465" t="str">
            <v>IC</v>
          </cell>
          <cell r="N2465" t="str">
            <v>DFO</v>
          </cell>
          <cell r="P2465">
            <v>7</v>
          </cell>
          <cell r="Q2465">
            <v>1995</v>
          </cell>
          <cell r="R2465" t="str">
            <v>SB</v>
          </cell>
          <cell r="S2465">
            <v>0</v>
          </cell>
          <cell r="T2465" t="str">
            <v>Y</v>
          </cell>
        </row>
        <row r="2466">
          <cell r="A2466" t="str">
            <v>IA</v>
          </cell>
          <cell r="B2466" t="str">
            <v>Lee</v>
          </cell>
          <cell r="C2466">
            <v>361</v>
          </cell>
          <cell r="D2466" t="str">
            <v>Industrial Energy Applications Inc</v>
          </cell>
          <cell r="E2466">
            <v>54930</v>
          </cell>
          <cell r="F2466" t="str">
            <v>Alliant SBD 9402 Climax</v>
          </cell>
          <cell r="G2466">
            <v>22</v>
          </cell>
          <cell r="H2466" t="str">
            <v>5400</v>
          </cell>
          <cell r="I2466">
            <v>1.6</v>
          </cell>
          <cell r="J2466">
            <v>1.6</v>
          </cell>
          <cell r="K2466">
            <v>1.6</v>
          </cell>
          <cell r="M2466" t="str">
            <v>IC</v>
          </cell>
          <cell r="N2466" t="str">
            <v>DFO</v>
          </cell>
          <cell r="P2466">
            <v>7</v>
          </cell>
          <cell r="Q2466">
            <v>1995</v>
          </cell>
          <cell r="R2466" t="str">
            <v>SB</v>
          </cell>
          <cell r="S2466">
            <v>0</v>
          </cell>
          <cell r="T2466" t="str">
            <v>Y</v>
          </cell>
        </row>
        <row r="2467">
          <cell r="A2467" t="str">
            <v>IA</v>
          </cell>
          <cell r="B2467" t="str">
            <v>Lee</v>
          </cell>
          <cell r="C2467">
            <v>361</v>
          </cell>
          <cell r="D2467" t="str">
            <v>Industrial Energy Applications Inc</v>
          </cell>
          <cell r="E2467">
            <v>54930</v>
          </cell>
          <cell r="F2467" t="str">
            <v>Alliant SBD 9402 Climax</v>
          </cell>
          <cell r="G2467">
            <v>22</v>
          </cell>
          <cell r="H2467" t="str">
            <v>5500</v>
          </cell>
          <cell r="I2467">
            <v>1.6</v>
          </cell>
          <cell r="J2467">
            <v>1.6</v>
          </cell>
          <cell r="K2467">
            <v>1.6</v>
          </cell>
          <cell r="M2467" t="str">
            <v>IC</v>
          </cell>
          <cell r="N2467" t="str">
            <v>DFO</v>
          </cell>
          <cell r="P2467">
            <v>7</v>
          </cell>
          <cell r="Q2467">
            <v>1995</v>
          </cell>
          <cell r="R2467" t="str">
            <v>SB</v>
          </cell>
          <cell r="S2467">
            <v>0</v>
          </cell>
          <cell r="T2467" t="str">
            <v>Y</v>
          </cell>
        </row>
        <row r="2468">
          <cell r="A2468" t="str">
            <v>IA</v>
          </cell>
          <cell r="B2468" t="str">
            <v>Linn</v>
          </cell>
          <cell r="C2468">
            <v>361</v>
          </cell>
          <cell r="D2468" t="str">
            <v>Industrial Energy Applications Inc</v>
          </cell>
          <cell r="E2468">
            <v>54967</v>
          </cell>
          <cell r="F2468" t="str">
            <v>Alliant SBD 9302 Aegon NP</v>
          </cell>
          <cell r="G2468">
            <v>22</v>
          </cell>
          <cell r="H2468" t="str">
            <v>7906</v>
          </cell>
          <cell r="I2468">
            <v>1.2</v>
          </cell>
          <cell r="J2468">
            <v>1.25</v>
          </cell>
          <cell r="K2468">
            <v>1.25</v>
          </cell>
          <cell r="M2468" t="str">
            <v>IC</v>
          </cell>
          <cell r="N2468" t="str">
            <v>DFO</v>
          </cell>
          <cell r="P2468">
            <v>7</v>
          </cell>
          <cell r="Q2468">
            <v>1995</v>
          </cell>
          <cell r="R2468" t="str">
            <v>SB</v>
          </cell>
          <cell r="T2468" t="str">
            <v>Y</v>
          </cell>
        </row>
        <row r="2469">
          <cell r="A2469" t="str">
            <v>IA</v>
          </cell>
          <cell r="B2469" t="str">
            <v>Wright</v>
          </cell>
          <cell r="C2469">
            <v>361</v>
          </cell>
          <cell r="D2469" t="str">
            <v>Industrial Energy Applications Inc</v>
          </cell>
          <cell r="E2469">
            <v>54968</v>
          </cell>
          <cell r="F2469" t="str">
            <v>Alliant SBD 9502 Eaton</v>
          </cell>
          <cell r="G2469">
            <v>22</v>
          </cell>
          <cell r="H2469" t="str">
            <v>0385</v>
          </cell>
          <cell r="I2469">
            <v>1.8</v>
          </cell>
          <cell r="J2469">
            <v>1.8</v>
          </cell>
          <cell r="K2469">
            <v>1.8</v>
          </cell>
          <cell r="M2469" t="str">
            <v>IC</v>
          </cell>
          <cell r="N2469" t="str">
            <v>DFO</v>
          </cell>
          <cell r="P2469">
            <v>12</v>
          </cell>
          <cell r="Q2469">
            <v>1995</v>
          </cell>
          <cell r="R2469" t="str">
            <v>SB</v>
          </cell>
          <cell r="T2469" t="str">
            <v>Y</v>
          </cell>
        </row>
        <row r="2470">
          <cell r="A2470" t="str">
            <v>IA</v>
          </cell>
          <cell r="B2470" t="str">
            <v>Wright</v>
          </cell>
          <cell r="C2470">
            <v>361</v>
          </cell>
          <cell r="D2470" t="str">
            <v>Industrial Energy Applications Inc</v>
          </cell>
          <cell r="E2470">
            <v>54968</v>
          </cell>
          <cell r="F2470" t="str">
            <v>Alliant SBD 9502 Eaton</v>
          </cell>
          <cell r="G2470">
            <v>22</v>
          </cell>
          <cell r="H2470" t="str">
            <v>0386</v>
          </cell>
          <cell r="I2470">
            <v>1.8</v>
          </cell>
          <cell r="J2470">
            <v>1.8</v>
          </cell>
          <cell r="K2470">
            <v>1.8</v>
          </cell>
          <cell r="M2470" t="str">
            <v>IC</v>
          </cell>
          <cell r="N2470" t="str">
            <v>DFO</v>
          </cell>
          <cell r="P2470">
            <v>12</v>
          </cell>
          <cell r="Q2470">
            <v>1995</v>
          </cell>
          <cell r="R2470" t="str">
            <v>SB</v>
          </cell>
          <cell r="T2470" t="str">
            <v>Y</v>
          </cell>
        </row>
        <row r="2471">
          <cell r="A2471" t="str">
            <v>IA</v>
          </cell>
          <cell r="B2471" t="str">
            <v>Wright</v>
          </cell>
          <cell r="C2471">
            <v>361</v>
          </cell>
          <cell r="D2471" t="str">
            <v>Industrial Energy Applications Inc</v>
          </cell>
          <cell r="E2471">
            <v>54968</v>
          </cell>
          <cell r="F2471" t="str">
            <v>Alliant SBD 9502 Eaton</v>
          </cell>
          <cell r="G2471">
            <v>22</v>
          </cell>
          <cell r="H2471" t="str">
            <v>5824</v>
          </cell>
          <cell r="I2471">
            <v>1.8</v>
          </cell>
          <cell r="J2471">
            <v>1.8</v>
          </cell>
          <cell r="K2471">
            <v>1.8</v>
          </cell>
          <cell r="M2471" t="str">
            <v>IC</v>
          </cell>
          <cell r="N2471" t="str">
            <v>DFO</v>
          </cell>
          <cell r="P2471">
            <v>5</v>
          </cell>
          <cell r="Q2471">
            <v>2000</v>
          </cell>
          <cell r="R2471" t="str">
            <v>SB</v>
          </cell>
          <cell r="T2471" t="str">
            <v>Y</v>
          </cell>
        </row>
        <row r="2472">
          <cell r="A2472" t="str">
            <v>IA</v>
          </cell>
          <cell r="B2472" t="str">
            <v>Linn</v>
          </cell>
          <cell r="C2472">
            <v>361</v>
          </cell>
          <cell r="D2472" t="str">
            <v>Industrial Energy Applications Inc</v>
          </cell>
          <cell r="E2472">
            <v>55315</v>
          </cell>
          <cell r="F2472" t="str">
            <v>Alliant SBD 9702 Cedar Graphics</v>
          </cell>
          <cell r="G2472">
            <v>22</v>
          </cell>
          <cell r="H2472" t="str">
            <v>GEN1</v>
          </cell>
          <cell r="I2472">
            <v>1</v>
          </cell>
          <cell r="J2472">
            <v>1</v>
          </cell>
          <cell r="K2472">
            <v>1</v>
          </cell>
          <cell r="M2472" t="str">
            <v>IC</v>
          </cell>
          <cell r="N2472" t="str">
            <v>DFO</v>
          </cell>
          <cell r="P2472">
            <v>5</v>
          </cell>
          <cell r="Q2472">
            <v>1997</v>
          </cell>
          <cell r="R2472" t="str">
            <v>SB</v>
          </cell>
          <cell r="T2472" t="str">
            <v>Y</v>
          </cell>
        </row>
        <row r="2473">
          <cell r="A2473" t="str">
            <v>IA</v>
          </cell>
          <cell r="B2473" t="str">
            <v>Linn</v>
          </cell>
          <cell r="C2473">
            <v>361</v>
          </cell>
          <cell r="D2473" t="str">
            <v>Industrial Energy Applications Inc</v>
          </cell>
          <cell r="E2473">
            <v>55996</v>
          </cell>
          <cell r="F2473" t="str">
            <v>Alliant SBD0201 Penford Produc</v>
          </cell>
          <cell r="G2473">
            <v>22</v>
          </cell>
          <cell r="H2473" t="str">
            <v>01</v>
          </cell>
          <cell r="I2473">
            <v>1.8</v>
          </cell>
          <cell r="J2473">
            <v>1.8</v>
          </cell>
          <cell r="K2473">
            <v>1.8</v>
          </cell>
          <cell r="M2473" t="str">
            <v>IC</v>
          </cell>
          <cell r="N2473" t="str">
            <v>DFO</v>
          </cell>
          <cell r="P2473">
            <v>6</v>
          </cell>
          <cell r="Q2473">
            <v>2003</v>
          </cell>
          <cell r="R2473" t="str">
            <v>SB</v>
          </cell>
          <cell r="T2473" t="str">
            <v>Y</v>
          </cell>
        </row>
        <row r="2474">
          <cell r="A2474" t="str">
            <v>IA</v>
          </cell>
          <cell r="B2474" t="str">
            <v>Linn</v>
          </cell>
          <cell r="C2474">
            <v>361</v>
          </cell>
          <cell r="D2474" t="str">
            <v>Industrial Energy Applications Inc</v>
          </cell>
          <cell r="E2474">
            <v>55996</v>
          </cell>
          <cell r="F2474" t="str">
            <v>Alliant SBD0201 Penford Produc</v>
          </cell>
          <cell r="G2474">
            <v>22</v>
          </cell>
          <cell r="H2474" t="str">
            <v>02</v>
          </cell>
          <cell r="I2474">
            <v>1.6</v>
          </cell>
          <cell r="J2474">
            <v>1.6</v>
          </cell>
          <cell r="K2474">
            <v>1.6</v>
          </cell>
          <cell r="M2474" t="str">
            <v>IC</v>
          </cell>
          <cell r="N2474" t="str">
            <v>DFO</v>
          </cell>
          <cell r="P2474">
            <v>6</v>
          </cell>
          <cell r="Q2474">
            <v>2003</v>
          </cell>
          <cell r="R2474" t="str">
            <v>SB</v>
          </cell>
          <cell r="T2474" t="str">
            <v>Y</v>
          </cell>
        </row>
        <row r="2475">
          <cell r="A2475" t="str">
            <v>IA</v>
          </cell>
          <cell r="B2475" t="str">
            <v>Linn</v>
          </cell>
          <cell r="C2475">
            <v>361</v>
          </cell>
          <cell r="D2475" t="str">
            <v>Industrial Energy Applications Inc</v>
          </cell>
          <cell r="E2475">
            <v>55996</v>
          </cell>
          <cell r="F2475" t="str">
            <v>Alliant SBD0201 Penford Produc</v>
          </cell>
          <cell r="G2475">
            <v>22</v>
          </cell>
          <cell r="H2475" t="str">
            <v>03</v>
          </cell>
          <cell r="I2475">
            <v>1.6</v>
          </cell>
          <cell r="J2475">
            <v>1.6</v>
          </cell>
          <cell r="K2475">
            <v>1.6</v>
          </cell>
          <cell r="M2475" t="str">
            <v>IC</v>
          </cell>
          <cell r="N2475" t="str">
            <v>DFO</v>
          </cell>
          <cell r="P2475">
            <v>6</v>
          </cell>
          <cell r="Q2475">
            <v>2003</v>
          </cell>
          <cell r="R2475" t="str">
            <v>SB</v>
          </cell>
          <cell r="T2475" t="str">
            <v>Y</v>
          </cell>
        </row>
        <row r="2476">
          <cell r="A2476" t="str">
            <v>IA</v>
          </cell>
          <cell r="B2476" t="str">
            <v>Linn</v>
          </cell>
          <cell r="C2476">
            <v>361</v>
          </cell>
          <cell r="D2476" t="str">
            <v>Industrial Energy Applications Inc</v>
          </cell>
          <cell r="E2476">
            <v>55996</v>
          </cell>
          <cell r="F2476" t="str">
            <v>Alliant SBD0201 Penford Produc</v>
          </cell>
          <cell r="G2476">
            <v>22</v>
          </cell>
          <cell r="H2476" t="str">
            <v>04</v>
          </cell>
          <cell r="I2476">
            <v>1.1000000000000001</v>
          </cell>
          <cell r="J2476">
            <v>1.1000000000000001</v>
          </cell>
          <cell r="K2476">
            <v>1.1000000000000001</v>
          </cell>
          <cell r="M2476" t="str">
            <v>IC</v>
          </cell>
          <cell r="N2476" t="str">
            <v>DFO</v>
          </cell>
          <cell r="P2476">
            <v>6</v>
          </cell>
          <cell r="Q2476">
            <v>2003</v>
          </cell>
          <cell r="R2476" t="str">
            <v>SB</v>
          </cell>
          <cell r="T2476" t="str">
            <v>Y</v>
          </cell>
        </row>
        <row r="2477">
          <cell r="A2477" t="str">
            <v>IA</v>
          </cell>
          <cell r="B2477" t="str">
            <v>Linn</v>
          </cell>
          <cell r="C2477">
            <v>361</v>
          </cell>
          <cell r="D2477" t="str">
            <v>Industrial Energy Applications Inc</v>
          </cell>
          <cell r="E2477">
            <v>56072</v>
          </cell>
          <cell r="F2477" t="str">
            <v>Alliant SBD 9801 Aegon Martha's Way</v>
          </cell>
          <cell r="G2477">
            <v>22</v>
          </cell>
          <cell r="H2477" t="str">
            <v>01</v>
          </cell>
          <cell r="I2477">
            <v>1.1000000000000001</v>
          </cell>
          <cell r="J2477">
            <v>1</v>
          </cell>
          <cell r="K2477">
            <v>1</v>
          </cell>
          <cell r="M2477" t="str">
            <v>IC</v>
          </cell>
          <cell r="N2477" t="str">
            <v>DFO</v>
          </cell>
          <cell r="P2477">
            <v>8</v>
          </cell>
          <cell r="Q2477">
            <v>1998</v>
          </cell>
          <cell r="R2477" t="str">
            <v>SB</v>
          </cell>
          <cell r="T2477" t="str">
            <v>Y</v>
          </cell>
        </row>
        <row r="2478">
          <cell r="A2478" t="str">
            <v>IA</v>
          </cell>
          <cell r="B2478" t="str">
            <v>Linn</v>
          </cell>
          <cell r="C2478">
            <v>361</v>
          </cell>
          <cell r="D2478" t="str">
            <v>Industrial Energy Applications Inc</v>
          </cell>
          <cell r="E2478">
            <v>56074</v>
          </cell>
          <cell r="F2478" t="str">
            <v>Alliant SBD 9901 GE Capital</v>
          </cell>
          <cell r="G2478">
            <v>22</v>
          </cell>
          <cell r="H2478" t="str">
            <v>01</v>
          </cell>
          <cell r="I2478">
            <v>1.1000000000000001</v>
          </cell>
          <cell r="J2478">
            <v>1.1399999999999999</v>
          </cell>
          <cell r="K2478">
            <v>1.1399999999999999</v>
          </cell>
          <cell r="M2478" t="str">
            <v>IC</v>
          </cell>
          <cell r="N2478" t="str">
            <v>DFO</v>
          </cell>
          <cell r="P2478">
            <v>12</v>
          </cell>
          <cell r="Q2478">
            <v>2000</v>
          </cell>
          <cell r="R2478" t="str">
            <v>SB</v>
          </cell>
          <cell r="T2478" t="str">
            <v>Y</v>
          </cell>
        </row>
        <row r="2479">
          <cell r="A2479" t="str">
            <v>IA</v>
          </cell>
          <cell r="B2479" t="str">
            <v>Buena Vista</v>
          </cell>
          <cell r="C2479">
            <v>405</v>
          </cell>
          <cell r="D2479" t="str">
            <v>Alta City of</v>
          </cell>
          <cell r="E2479">
            <v>1121</v>
          </cell>
          <cell r="F2479" t="str">
            <v>Alta Municipal Utilities</v>
          </cell>
          <cell r="G2479">
            <v>22</v>
          </cell>
          <cell r="H2479" t="str">
            <v>1</v>
          </cell>
          <cell r="I2479">
            <v>1</v>
          </cell>
          <cell r="J2479">
            <v>0.9</v>
          </cell>
          <cell r="K2479">
            <v>1</v>
          </cell>
          <cell r="M2479" t="str">
            <v>IC</v>
          </cell>
          <cell r="N2479" t="str">
            <v>DFO</v>
          </cell>
          <cell r="P2479">
            <v>88</v>
          </cell>
          <cell r="Q2479">
            <v>1947</v>
          </cell>
          <cell r="R2479" t="str">
            <v>SB</v>
          </cell>
          <cell r="T2479" t="str">
            <v>N</v>
          </cell>
        </row>
        <row r="2480">
          <cell r="A2480" t="str">
            <v>IA</v>
          </cell>
          <cell r="B2480" t="str">
            <v>Buena Vista</v>
          </cell>
          <cell r="C2480">
            <v>405</v>
          </cell>
          <cell r="D2480" t="str">
            <v>Alta City of</v>
          </cell>
          <cell r="E2480">
            <v>1121</v>
          </cell>
          <cell r="F2480" t="str">
            <v>Alta Municipal Utilities</v>
          </cell>
          <cell r="G2480">
            <v>22</v>
          </cell>
          <cell r="H2480" t="str">
            <v>3</v>
          </cell>
          <cell r="I2480">
            <v>1.1000000000000001</v>
          </cell>
          <cell r="J2480">
            <v>1</v>
          </cell>
          <cell r="K2480">
            <v>1.1000000000000001</v>
          </cell>
          <cell r="M2480" t="str">
            <v>IC</v>
          </cell>
          <cell r="N2480" t="str">
            <v>DFO</v>
          </cell>
          <cell r="O2480" t="str">
            <v>NG</v>
          </cell>
          <cell r="P2480">
            <v>6</v>
          </cell>
          <cell r="Q2480">
            <v>1990</v>
          </cell>
          <cell r="R2480" t="str">
            <v>SB</v>
          </cell>
          <cell r="T2480" t="str">
            <v>N</v>
          </cell>
        </row>
        <row r="2481">
          <cell r="A2481" t="str">
            <v>IA</v>
          </cell>
          <cell r="B2481" t="str">
            <v>Cass</v>
          </cell>
          <cell r="C2481">
            <v>682</v>
          </cell>
          <cell r="D2481" t="str">
            <v>Anita City of</v>
          </cell>
          <cell r="E2481">
            <v>1123</v>
          </cell>
          <cell r="F2481" t="str">
            <v>Anita</v>
          </cell>
          <cell r="G2481">
            <v>22</v>
          </cell>
          <cell r="H2481" t="str">
            <v>2</v>
          </cell>
          <cell r="I2481">
            <v>0.2</v>
          </cell>
          <cell r="J2481">
            <v>0.1</v>
          </cell>
          <cell r="K2481">
            <v>0.2</v>
          </cell>
          <cell r="M2481" t="str">
            <v>IC</v>
          </cell>
          <cell r="N2481" t="str">
            <v>DFO</v>
          </cell>
          <cell r="P2481">
            <v>10</v>
          </cell>
          <cell r="Q2481">
            <v>1939</v>
          </cell>
          <cell r="R2481" t="str">
            <v>OP</v>
          </cell>
          <cell r="T2481" t="str">
            <v>N</v>
          </cell>
        </row>
        <row r="2482">
          <cell r="A2482" t="str">
            <v>IA</v>
          </cell>
          <cell r="B2482" t="str">
            <v>Cass</v>
          </cell>
          <cell r="C2482">
            <v>682</v>
          </cell>
          <cell r="D2482" t="str">
            <v>Anita City of</v>
          </cell>
          <cell r="E2482">
            <v>1123</v>
          </cell>
          <cell r="F2482" t="str">
            <v>Anita</v>
          </cell>
          <cell r="G2482">
            <v>22</v>
          </cell>
          <cell r="H2482" t="str">
            <v>3</v>
          </cell>
          <cell r="I2482">
            <v>0.3</v>
          </cell>
          <cell r="J2482">
            <v>0.2</v>
          </cell>
          <cell r="K2482">
            <v>0.3</v>
          </cell>
          <cell r="M2482" t="str">
            <v>IC</v>
          </cell>
          <cell r="N2482" t="str">
            <v>DFO</v>
          </cell>
          <cell r="P2482">
            <v>3</v>
          </cell>
          <cell r="Q2482">
            <v>1951</v>
          </cell>
          <cell r="R2482" t="str">
            <v>OP</v>
          </cell>
          <cell r="T2482" t="str">
            <v>N</v>
          </cell>
        </row>
        <row r="2483">
          <cell r="A2483" t="str">
            <v>IA</v>
          </cell>
          <cell r="B2483" t="str">
            <v>Cass</v>
          </cell>
          <cell r="C2483">
            <v>682</v>
          </cell>
          <cell r="D2483" t="str">
            <v>Anita City of</v>
          </cell>
          <cell r="E2483">
            <v>1123</v>
          </cell>
          <cell r="F2483" t="str">
            <v>Anita</v>
          </cell>
          <cell r="G2483">
            <v>22</v>
          </cell>
          <cell r="H2483" t="str">
            <v>4</v>
          </cell>
          <cell r="I2483">
            <v>0.2</v>
          </cell>
          <cell r="J2483">
            <v>0.2</v>
          </cell>
          <cell r="K2483">
            <v>0.2</v>
          </cell>
          <cell r="M2483" t="str">
            <v>IC</v>
          </cell>
          <cell r="N2483" t="str">
            <v>DFO</v>
          </cell>
          <cell r="P2483">
            <v>4</v>
          </cell>
          <cell r="Q2483">
            <v>2000</v>
          </cell>
          <cell r="R2483" t="str">
            <v>OP</v>
          </cell>
          <cell r="T2483" t="str">
            <v>N</v>
          </cell>
        </row>
        <row r="2484">
          <cell r="A2484" t="str">
            <v>IA</v>
          </cell>
          <cell r="B2484" t="str">
            <v>Cass</v>
          </cell>
          <cell r="C2484">
            <v>682</v>
          </cell>
          <cell r="D2484" t="str">
            <v>Anita City of</v>
          </cell>
          <cell r="E2484">
            <v>1123</v>
          </cell>
          <cell r="F2484" t="str">
            <v>Anita</v>
          </cell>
          <cell r="G2484">
            <v>22</v>
          </cell>
          <cell r="H2484" t="str">
            <v>5</v>
          </cell>
          <cell r="I2484">
            <v>0.2</v>
          </cell>
          <cell r="J2484">
            <v>0.2</v>
          </cell>
          <cell r="K2484">
            <v>0.2</v>
          </cell>
          <cell r="M2484" t="str">
            <v>IC</v>
          </cell>
          <cell r="N2484" t="str">
            <v>DFO</v>
          </cell>
          <cell r="P2484">
            <v>4</v>
          </cell>
          <cell r="Q2484">
            <v>2000</v>
          </cell>
          <cell r="R2484" t="str">
            <v>OP</v>
          </cell>
          <cell r="T2484" t="str">
            <v>N</v>
          </cell>
        </row>
        <row r="2485">
          <cell r="A2485" t="str">
            <v>IA</v>
          </cell>
          <cell r="B2485" t="str">
            <v>Cass</v>
          </cell>
          <cell r="C2485">
            <v>682</v>
          </cell>
          <cell r="D2485" t="str">
            <v>Anita City of</v>
          </cell>
          <cell r="E2485">
            <v>1123</v>
          </cell>
          <cell r="F2485" t="str">
            <v>Anita</v>
          </cell>
          <cell r="G2485">
            <v>22</v>
          </cell>
          <cell r="H2485" t="str">
            <v>6</v>
          </cell>
          <cell r="I2485">
            <v>2</v>
          </cell>
          <cell r="J2485">
            <v>2</v>
          </cell>
          <cell r="K2485">
            <v>2</v>
          </cell>
          <cell r="M2485" t="str">
            <v>IC</v>
          </cell>
          <cell r="N2485" t="str">
            <v>DFO</v>
          </cell>
          <cell r="P2485">
            <v>4</v>
          </cell>
          <cell r="Q2485">
            <v>2003</v>
          </cell>
          <cell r="R2485" t="str">
            <v>OP</v>
          </cell>
          <cell r="T2485" t="str">
            <v>N</v>
          </cell>
        </row>
        <row r="2486">
          <cell r="A2486" t="str">
            <v>IA</v>
          </cell>
          <cell r="B2486" t="str">
            <v>Cass</v>
          </cell>
          <cell r="C2486">
            <v>965</v>
          </cell>
          <cell r="D2486" t="str">
            <v>Atlantic Municipal Utilities</v>
          </cell>
          <cell r="E2486">
            <v>1124</v>
          </cell>
          <cell r="F2486" t="str">
            <v>Atlantic</v>
          </cell>
          <cell r="G2486">
            <v>22</v>
          </cell>
          <cell r="H2486" t="str">
            <v>1</v>
          </cell>
          <cell r="I2486">
            <v>5.3</v>
          </cell>
          <cell r="J2486">
            <v>4.4000000000000004</v>
          </cell>
          <cell r="K2486">
            <v>4.4000000000000004</v>
          </cell>
          <cell r="M2486" t="str">
            <v>IC</v>
          </cell>
          <cell r="N2486" t="str">
            <v>DFO</v>
          </cell>
          <cell r="O2486" t="str">
            <v>NG</v>
          </cell>
          <cell r="P2486">
            <v>9</v>
          </cell>
          <cell r="Q2486">
            <v>1966</v>
          </cell>
          <cell r="R2486" t="str">
            <v>OP</v>
          </cell>
          <cell r="T2486" t="str">
            <v>N</v>
          </cell>
        </row>
        <row r="2487">
          <cell r="A2487" t="str">
            <v>IA</v>
          </cell>
          <cell r="B2487" t="str">
            <v>Kossuth</v>
          </cell>
          <cell r="C2487">
            <v>1172</v>
          </cell>
          <cell r="D2487" t="str">
            <v>Bancroft Municipal Utilities</v>
          </cell>
          <cell r="E2487">
            <v>1125</v>
          </cell>
          <cell r="F2487" t="str">
            <v>Bancroft</v>
          </cell>
          <cell r="G2487">
            <v>22</v>
          </cell>
          <cell r="H2487" t="str">
            <v>4</v>
          </cell>
          <cell r="I2487">
            <v>0.3</v>
          </cell>
          <cell r="J2487">
            <v>0.3</v>
          </cell>
          <cell r="K2487">
            <v>0.3</v>
          </cell>
          <cell r="M2487" t="str">
            <v>IC</v>
          </cell>
          <cell r="N2487" t="str">
            <v>DFO</v>
          </cell>
          <cell r="P2487">
            <v>99</v>
          </cell>
          <cell r="Q2487">
            <v>1948</v>
          </cell>
          <cell r="R2487" t="str">
            <v>OP</v>
          </cell>
          <cell r="T2487" t="str">
            <v>N</v>
          </cell>
        </row>
        <row r="2488">
          <cell r="A2488" t="str">
            <v>IA</v>
          </cell>
          <cell r="B2488" t="str">
            <v>Kossuth</v>
          </cell>
          <cell r="C2488">
            <v>1172</v>
          </cell>
          <cell r="D2488" t="str">
            <v>Bancroft Municipal Utilities</v>
          </cell>
          <cell r="E2488">
            <v>1125</v>
          </cell>
          <cell r="F2488" t="str">
            <v>Bancroft</v>
          </cell>
          <cell r="G2488">
            <v>22</v>
          </cell>
          <cell r="H2488" t="str">
            <v>5</v>
          </cell>
          <cell r="I2488">
            <v>0.6</v>
          </cell>
          <cell r="J2488">
            <v>0.5</v>
          </cell>
          <cell r="K2488">
            <v>0.5</v>
          </cell>
          <cell r="M2488" t="str">
            <v>IC</v>
          </cell>
          <cell r="N2488" t="str">
            <v>DFO</v>
          </cell>
          <cell r="P2488">
            <v>99</v>
          </cell>
          <cell r="Q2488">
            <v>1954</v>
          </cell>
          <cell r="R2488" t="str">
            <v>OP</v>
          </cell>
          <cell r="T2488" t="str">
            <v>N</v>
          </cell>
        </row>
        <row r="2489">
          <cell r="A2489" t="str">
            <v>IA</v>
          </cell>
          <cell r="B2489" t="str">
            <v>Kossuth</v>
          </cell>
          <cell r="C2489">
            <v>1172</v>
          </cell>
          <cell r="D2489" t="str">
            <v>Bancroft Municipal Utilities</v>
          </cell>
          <cell r="E2489">
            <v>1125</v>
          </cell>
          <cell r="F2489" t="str">
            <v>Bancroft</v>
          </cell>
          <cell r="G2489">
            <v>22</v>
          </cell>
          <cell r="H2489" t="str">
            <v>6</v>
          </cell>
          <cell r="I2489">
            <v>1.8</v>
          </cell>
          <cell r="J2489">
            <v>1.7</v>
          </cell>
          <cell r="K2489">
            <v>1.8</v>
          </cell>
          <cell r="M2489" t="str">
            <v>IC</v>
          </cell>
          <cell r="N2489" t="str">
            <v>DFO</v>
          </cell>
          <cell r="P2489">
            <v>3</v>
          </cell>
          <cell r="Q2489">
            <v>2001</v>
          </cell>
          <cell r="R2489" t="str">
            <v>OP</v>
          </cell>
          <cell r="T2489" t="str">
            <v>N</v>
          </cell>
        </row>
        <row r="2490">
          <cell r="A2490" t="str">
            <v>IA</v>
          </cell>
          <cell r="B2490" t="str">
            <v>Kossuth</v>
          </cell>
          <cell r="C2490">
            <v>1172</v>
          </cell>
          <cell r="D2490" t="str">
            <v>Bancroft Municipal Utilities</v>
          </cell>
          <cell r="E2490">
            <v>1125</v>
          </cell>
          <cell r="F2490" t="str">
            <v>Bancroft</v>
          </cell>
          <cell r="G2490">
            <v>22</v>
          </cell>
          <cell r="H2490" t="str">
            <v>7</v>
          </cell>
          <cell r="I2490">
            <v>1.8</v>
          </cell>
          <cell r="J2490">
            <v>1.8</v>
          </cell>
          <cell r="K2490">
            <v>1.8</v>
          </cell>
          <cell r="M2490" t="str">
            <v>IC</v>
          </cell>
          <cell r="N2490" t="str">
            <v>DFO</v>
          </cell>
          <cell r="P2490">
            <v>6</v>
          </cell>
          <cell r="Q2490">
            <v>2001</v>
          </cell>
          <cell r="R2490" t="str">
            <v>OP</v>
          </cell>
          <cell r="T2490" t="str">
            <v>N</v>
          </cell>
        </row>
        <row r="2491">
          <cell r="A2491" t="str">
            <v>IA</v>
          </cell>
          <cell r="B2491" t="str">
            <v>Jackson</v>
          </cell>
          <cell r="C2491">
            <v>1515</v>
          </cell>
          <cell r="D2491" t="str">
            <v>Bellevue City of</v>
          </cell>
          <cell r="E2491">
            <v>1126</v>
          </cell>
          <cell r="F2491" t="str">
            <v>Bellevue</v>
          </cell>
          <cell r="G2491">
            <v>22</v>
          </cell>
          <cell r="H2491" t="str">
            <v>1</v>
          </cell>
          <cell r="I2491">
            <v>0.6</v>
          </cell>
          <cell r="J2491">
            <v>0.5</v>
          </cell>
          <cell r="K2491">
            <v>0.5</v>
          </cell>
          <cell r="M2491" t="str">
            <v>IC</v>
          </cell>
          <cell r="N2491" t="str">
            <v>DFO</v>
          </cell>
          <cell r="P2491">
            <v>88</v>
          </cell>
          <cell r="Q2491">
            <v>1947</v>
          </cell>
          <cell r="R2491" t="str">
            <v>SB</v>
          </cell>
          <cell r="T2491" t="str">
            <v>N</v>
          </cell>
        </row>
        <row r="2492">
          <cell r="A2492" t="str">
            <v>IA</v>
          </cell>
          <cell r="B2492" t="str">
            <v>Jackson</v>
          </cell>
          <cell r="C2492">
            <v>1515</v>
          </cell>
          <cell r="D2492" t="str">
            <v>Bellevue City of</v>
          </cell>
          <cell r="E2492">
            <v>1126</v>
          </cell>
          <cell r="F2492" t="str">
            <v>Bellevue</v>
          </cell>
          <cell r="G2492">
            <v>22</v>
          </cell>
          <cell r="H2492" t="str">
            <v>2</v>
          </cell>
          <cell r="I2492">
            <v>1.6</v>
          </cell>
          <cell r="J2492">
            <v>1.6</v>
          </cell>
          <cell r="K2492">
            <v>1.6</v>
          </cell>
          <cell r="M2492" t="str">
            <v>IC</v>
          </cell>
          <cell r="N2492" t="str">
            <v>DFO</v>
          </cell>
          <cell r="P2492">
            <v>5</v>
          </cell>
          <cell r="Q2492">
            <v>1992</v>
          </cell>
          <cell r="R2492" t="str">
            <v>SB</v>
          </cell>
          <cell r="T2492" t="str">
            <v>N</v>
          </cell>
        </row>
        <row r="2493">
          <cell r="A2493" t="str">
            <v>IA</v>
          </cell>
          <cell r="B2493" t="str">
            <v>Jackson</v>
          </cell>
          <cell r="C2493">
            <v>1515</v>
          </cell>
          <cell r="D2493" t="str">
            <v>Bellevue City of</v>
          </cell>
          <cell r="E2493">
            <v>1126</v>
          </cell>
          <cell r="F2493" t="str">
            <v>Bellevue</v>
          </cell>
          <cell r="G2493">
            <v>22</v>
          </cell>
          <cell r="H2493" t="str">
            <v>3</v>
          </cell>
          <cell r="I2493">
            <v>1.8</v>
          </cell>
          <cell r="J2493">
            <v>1.7</v>
          </cell>
          <cell r="K2493">
            <v>1.8</v>
          </cell>
          <cell r="M2493" t="str">
            <v>IC</v>
          </cell>
          <cell r="N2493" t="str">
            <v>DFO</v>
          </cell>
          <cell r="P2493">
            <v>5</v>
          </cell>
          <cell r="Q2493">
            <v>2001</v>
          </cell>
          <cell r="R2493" t="str">
            <v>SB</v>
          </cell>
          <cell r="T2493" t="str">
            <v>N</v>
          </cell>
        </row>
        <row r="2494">
          <cell r="A2494" t="str">
            <v>IA</v>
          </cell>
          <cell r="B2494" t="str">
            <v>Jackson</v>
          </cell>
          <cell r="C2494">
            <v>1515</v>
          </cell>
          <cell r="D2494" t="str">
            <v>Bellevue City of</v>
          </cell>
          <cell r="E2494">
            <v>1126</v>
          </cell>
          <cell r="F2494" t="str">
            <v>Bellevue</v>
          </cell>
          <cell r="G2494">
            <v>22</v>
          </cell>
          <cell r="H2494" t="str">
            <v>4</v>
          </cell>
          <cell r="I2494">
            <v>0.7</v>
          </cell>
          <cell r="J2494">
            <v>0.6</v>
          </cell>
          <cell r="K2494">
            <v>0.6</v>
          </cell>
          <cell r="M2494" t="str">
            <v>IC</v>
          </cell>
          <cell r="N2494" t="str">
            <v>DFO</v>
          </cell>
          <cell r="P2494">
            <v>88</v>
          </cell>
          <cell r="Q2494">
            <v>1963</v>
          </cell>
          <cell r="R2494" t="str">
            <v>SB</v>
          </cell>
          <cell r="T2494" t="str">
            <v>N</v>
          </cell>
        </row>
        <row r="2495">
          <cell r="A2495" t="str">
            <v>IA</v>
          </cell>
          <cell r="B2495" t="str">
            <v>Jackson</v>
          </cell>
          <cell r="C2495">
            <v>1515</v>
          </cell>
          <cell r="D2495" t="str">
            <v>Bellevue City of</v>
          </cell>
          <cell r="E2495">
            <v>1126</v>
          </cell>
          <cell r="F2495" t="str">
            <v>Bellevue</v>
          </cell>
          <cell r="G2495">
            <v>22</v>
          </cell>
          <cell r="H2495" t="str">
            <v>5</v>
          </cell>
          <cell r="I2495">
            <v>0.9</v>
          </cell>
          <cell r="J2495">
            <v>0.7</v>
          </cell>
          <cell r="K2495">
            <v>0.7</v>
          </cell>
          <cell r="M2495" t="str">
            <v>IC</v>
          </cell>
          <cell r="N2495" t="str">
            <v>DFO</v>
          </cell>
          <cell r="P2495">
            <v>88</v>
          </cell>
          <cell r="Q2495">
            <v>1953</v>
          </cell>
          <cell r="R2495" t="str">
            <v>SB</v>
          </cell>
          <cell r="T2495" t="str">
            <v>N</v>
          </cell>
        </row>
        <row r="2496">
          <cell r="A2496" t="str">
            <v>IA</v>
          </cell>
          <cell r="B2496" t="str">
            <v>Jackson</v>
          </cell>
          <cell r="C2496">
            <v>1515</v>
          </cell>
          <cell r="D2496" t="str">
            <v>Bellevue City of</v>
          </cell>
          <cell r="E2496">
            <v>1126</v>
          </cell>
          <cell r="F2496" t="str">
            <v>Bellevue</v>
          </cell>
          <cell r="G2496">
            <v>22</v>
          </cell>
          <cell r="H2496" t="str">
            <v>6</v>
          </cell>
          <cell r="I2496">
            <v>3</v>
          </cell>
          <cell r="J2496">
            <v>2.4</v>
          </cell>
          <cell r="K2496">
            <v>2.4</v>
          </cell>
          <cell r="M2496" t="str">
            <v>IC</v>
          </cell>
          <cell r="N2496" t="str">
            <v>DFO</v>
          </cell>
          <cell r="O2496" t="str">
            <v>NG</v>
          </cell>
          <cell r="P2496">
            <v>88</v>
          </cell>
          <cell r="Q2496">
            <v>1971</v>
          </cell>
          <cell r="R2496" t="str">
            <v>SB</v>
          </cell>
          <cell r="T2496" t="str">
            <v>N</v>
          </cell>
        </row>
        <row r="2497">
          <cell r="A2497" t="str">
            <v>IA</v>
          </cell>
          <cell r="B2497" t="str">
            <v>Davis</v>
          </cell>
          <cell r="C2497">
            <v>1869</v>
          </cell>
          <cell r="D2497" t="str">
            <v>Bloomfield City of</v>
          </cell>
          <cell r="E2497">
            <v>1127</v>
          </cell>
          <cell r="F2497" t="str">
            <v>Bloomfield</v>
          </cell>
          <cell r="G2497">
            <v>22</v>
          </cell>
          <cell r="H2497" t="str">
            <v>2</v>
          </cell>
          <cell r="I2497">
            <v>0.3</v>
          </cell>
          <cell r="J2497">
            <v>0.2</v>
          </cell>
          <cell r="K2497">
            <v>0.2</v>
          </cell>
          <cell r="M2497" t="str">
            <v>IC</v>
          </cell>
          <cell r="N2497" t="str">
            <v>DFO</v>
          </cell>
          <cell r="P2497">
            <v>88</v>
          </cell>
          <cell r="Q2497">
            <v>1945</v>
          </cell>
          <cell r="R2497" t="str">
            <v>OP</v>
          </cell>
          <cell r="T2497" t="str">
            <v>N</v>
          </cell>
        </row>
        <row r="2498">
          <cell r="A2498" t="str">
            <v>IA</v>
          </cell>
          <cell r="B2498" t="str">
            <v>Davis</v>
          </cell>
          <cell r="C2498">
            <v>1869</v>
          </cell>
          <cell r="D2498" t="str">
            <v>Bloomfield City of</v>
          </cell>
          <cell r="E2498">
            <v>1127</v>
          </cell>
          <cell r="F2498" t="str">
            <v>Bloomfield</v>
          </cell>
          <cell r="G2498">
            <v>22</v>
          </cell>
          <cell r="H2498" t="str">
            <v>4</v>
          </cell>
          <cell r="I2498">
            <v>0.3</v>
          </cell>
          <cell r="J2498">
            <v>0.2</v>
          </cell>
          <cell r="K2498">
            <v>0.2</v>
          </cell>
          <cell r="M2498" t="str">
            <v>IC</v>
          </cell>
          <cell r="N2498" t="str">
            <v>DFO</v>
          </cell>
          <cell r="P2498">
            <v>88</v>
          </cell>
          <cell r="Q2498">
            <v>1946</v>
          </cell>
          <cell r="R2498" t="str">
            <v>OP</v>
          </cell>
          <cell r="T2498" t="str">
            <v>N</v>
          </cell>
        </row>
        <row r="2499">
          <cell r="A2499" t="str">
            <v>IA</v>
          </cell>
          <cell r="B2499" t="str">
            <v>Poweshiek</v>
          </cell>
          <cell r="C2499">
            <v>2287</v>
          </cell>
          <cell r="D2499" t="str">
            <v>Brooklyn City of</v>
          </cell>
          <cell r="E2499">
            <v>1128</v>
          </cell>
          <cell r="F2499" t="str">
            <v>Brooklyn</v>
          </cell>
          <cell r="G2499">
            <v>22</v>
          </cell>
          <cell r="H2499" t="str">
            <v>1</v>
          </cell>
          <cell r="I2499">
            <v>0.2</v>
          </cell>
          <cell r="J2499">
            <v>0.2</v>
          </cell>
          <cell r="K2499">
            <v>0.2</v>
          </cell>
          <cell r="M2499" t="str">
            <v>IC</v>
          </cell>
          <cell r="N2499" t="str">
            <v>DFO</v>
          </cell>
          <cell r="P2499">
            <v>12</v>
          </cell>
          <cell r="Q2499">
            <v>1940</v>
          </cell>
          <cell r="R2499" t="str">
            <v>OP</v>
          </cell>
          <cell r="T2499" t="str">
            <v>N</v>
          </cell>
        </row>
        <row r="2500">
          <cell r="A2500" t="str">
            <v>IA</v>
          </cell>
          <cell r="B2500" t="str">
            <v>Poweshiek</v>
          </cell>
          <cell r="C2500">
            <v>2287</v>
          </cell>
          <cell r="D2500" t="str">
            <v>Brooklyn City of</v>
          </cell>
          <cell r="E2500">
            <v>1128</v>
          </cell>
          <cell r="F2500" t="str">
            <v>Brooklyn</v>
          </cell>
          <cell r="G2500">
            <v>22</v>
          </cell>
          <cell r="H2500" t="str">
            <v>2</v>
          </cell>
          <cell r="I2500">
            <v>0.2</v>
          </cell>
          <cell r="J2500">
            <v>0.2</v>
          </cell>
          <cell r="K2500">
            <v>0.2</v>
          </cell>
          <cell r="M2500" t="str">
            <v>IC</v>
          </cell>
          <cell r="N2500" t="str">
            <v>DFO</v>
          </cell>
          <cell r="P2500">
            <v>12</v>
          </cell>
          <cell r="Q2500">
            <v>1940</v>
          </cell>
          <cell r="R2500" t="str">
            <v>OP</v>
          </cell>
          <cell r="T2500" t="str">
            <v>N</v>
          </cell>
        </row>
        <row r="2501">
          <cell r="A2501" t="str">
            <v>IA</v>
          </cell>
          <cell r="B2501" t="str">
            <v>Poweshiek</v>
          </cell>
          <cell r="C2501">
            <v>2287</v>
          </cell>
          <cell r="D2501" t="str">
            <v>Brooklyn City of</v>
          </cell>
          <cell r="E2501">
            <v>1128</v>
          </cell>
          <cell r="F2501" t="str">
            <v>Brooklyn</v>
          </cell>
          <cell r="G2501">
            <v>22</v>
          </cell>
          <cell r="H2501" t="str">
            <v>3</v>
          </cell>
          <cell r="I2501">
            <v>0.3</v>
          </cell>
          <cell r="J2501">
            <v>0.2</v>
          </cell>
          <cell r="K2501">
            <v>0.2</v>
          </cell>
          <cell r="M2501" t="str">
            <v>IC</v>
          </cell>
          <cell r="N2501" t="str">
            <v>DFO</v>
          </cell>
          <cell r="P2501">
            <v>10</v>
          </cell>
          <cell r="Q2501">
            <v>1947</v>
          </cell>
          <cell r="R2501" t="str">
            <v>OP</v>
          </cell>
          <cell r="T2501" t="str">
            <v>N</v>
          </cell>
        </row>
        <row r="2502">
          <cell r="A2502" t="str">
            <v>IA</v>
          </cell>
          <cell r="B2502" t="str">
            <v>Poweshiek</v>
          </cell>
          <cell r="C2502">
            <v>2287</v>
          </cell>
          <cell r="D2502" t="str">
            <v>Brooklyn City of</v>
          </cell>
          <cell r="E2502">
            <v>7922</v>
          </cell>
          <cell r="F2502" t="str">
            <v>North Plant</v>
          </cell>
          <cell r="G2502">
            <v>22</v>
          </cell>
          <cell r="H2502" t="str">
            <v>6</v>
          </cell>
          <cell r="I2502">
            <v>2</v>
          </cell>
          <cell r="J2502">
            <v>2</v>
          </cell>
          <cell r="K2502">
            <v>2</v>
          </cell>
          <cell r="M2502" t="str">
            <v>IC</v>
          </cell>
          <cell r="N2502" t="str">
            <v>DFO</v>
          </cell>
          <cell r="P2502">
            <v>5</v>
          </cell>
          <cell r="Q2502">
            <v>2002</v>
          </cell>
          <cell r="R2502" t="str">
            <v>OP</v>
          </cell>
          <cell r="T2502" t="str">
            <v>N</v>
          </cell>
        </row>
        <row r="2503">
          <cell r="A2503" t="str">
            <v>IA</v>
          </cell>
          <cell r="B2503" t="str">
            <v>Dubuque</v>
          </cell>
          <cell r="C2503">
            <v>3137</v>
          </cell>
          <cell r="D2503" t="str">
            <v>Cascade Municipal Utilities</v>
          </cell>
          <cell r="E2503">
            <v>1129</v>
          </cell>
          <cell r="F2503" t="str">
            <v>Cascade</v>
          </cell>
          <cell r="G2503">
            <v>22</v>
          </cell>
          <cell r="H2503" t="str">
            <v>1</v>
          </cell>
          <cell r="I2503">
            <v>0.7</v>
          </cell>
          <cell r="J2503">
            <v>0.7</v>
          </cell>
          <cell r="K2503">
            <v>0.7</v>
          </cell>
          <cell r="M2503" t="str">
            <v>IC</v>
          </cell>
          <cell r="N2503" t="str">
            <v>DFO</v>
          </cell>
          <cell r="O2503" t="str">
            <v>NG</v>
          </cell>
          <cell r="P2503">
            <v>2</v>
          </cell>
          <cell r="Q2503">
            <v>1957</v>
          </cell>
          <cell r="R2503" t="str">
            <v>OP</v>
          </cell>
          <cell r="T2503" t="str">
            <v>N</v>
          </cell>
        </row>
        <row r="2504">
          <cell r="A2504" t="str">
            <v>IA</v>
          </cell>
          <cell r="B2504" t="str">
            <v>Dubuque</v>
          </cell>
          <cell r="C2504">
            <v>3137</v>
          </cell>
          <cell r="D2504" t="str">
            <v>Cascade Municipal Utilities</v>
          </cell>
          <cell r="E2504">
            <v>1129</v>
          </cell>
          <cell r="F2504" t="str">
            <v>Cascade</v>
          </cell>
          <cell r="G2504">
            <v>22</v>
          </cell>
          <cell r="H2504" t="str">
            <v>2</v>
          </cell>
          <cell r="I2504">
            <v>2</v>
          </cell>
          <cell r="J2504">
            <v>1.9</v>
          </cell>
          <cell r="K2504">
            <v>2</v>
          </cell>
          <cell r="M2504" t="str">
            <v>IC</v>
          </cell>
          <cell r="N2504" t="str">
            <v>DFO</v>
          </cell>
          <cell r="O2504" t="str">
            <v>NG</v>
          </cell>
          <cell r="P2504">
            <v>12</v>
          </cell>
          <cell r="Q2504">
            <v>1971</v>
          </cell>
          <cell r="R2504" t="str">
            <v>OP</v>
          </cell>
          <cell r="T2504" t="str">
            <v>N</v>
          </cell>
        </row>
        <row r="2505">
          <cell r="A2505" t="str">
            <v>IA</v>
          </cell>
          <cell r="B2505" t="str">
            <v>Dubuque</v>
          </cell>
          <cell r="C2505">
            <v>3137</v>
          </cell>
          <cell r="D2505" t="str">
            <v>Cascade Municipal Utilities</v>
          </cell>
          <cell r="E2505">
            <v>1129</v>
          </cell>
          <cell r="F2505" t="str">
            <v>Cascade</v>
          </cell>
          <cell r="G2505">
            <v>22</v>
          </cell>
          <cell r="H2505" t="str">
            <v>4</v>
          </cell>
          <cell r="I2505">
            <v>0.7</v>
          </cell>
          <cell r="J2505">
            <v>0.5</v>
          </cell>
          <cell r="K2505">
            <v>0.6</v>
          </cell>
          <cell r="M2505" t="str">
            <v>IC</v>
          </cell>
          <cell r="N2505" t="str">
            <v>DFO</v>
          </cell>
          <cell r="O2505" t="str">
            <v>NG</v>
          </cell>
          <cell r="P2505">
            <v>4</v>
          </cell>
          <cell r="Q2505">
            <v>1951</v>
          </cell>
          <cell r="R2505" t="str">
            <v>OP</v>
          </cell>
          <cell r="T2505" t="str">
            <v>N</v>
          </cell>
        </row>
        <row r="2506">
          <cell r="A2506" t="str">
            <v>IA</v>
          </cell>
          <cell r="B2506" t="str">
            <v>Dubuque</v>
          </cell>
          <cell r="C2506">
            <v>3137</v>
          </cell>
          <cell r="D2506" t="str">
            <v>Cascade Municipal Utilities</v>
          </cell>
          <cell r="E2506">
            <v>1129</v>
          </cell>
          <cell r="F2506" t="str">
            <v>Cascade</v>
          </cell>
          <cell r="G2506">
            <v>22</v>
          </cell>
          <cell r="H2506" t="str">
            <v>3A</v>
          </cell>
          <cell r="I2506">
            <v>1.8</v>
          </cell>
          <cell r="J2506">
            <v>1.8</v>
          </cell>
          <cell r="K2506">
            <v>1.8</v>
          </cell>
          <cell r="M2506" t="str">
            <v>IC</v>
          </cell>
          <cell r="N2506" t="str">
            <v>DFO</v>
          </cell>
          <cell r="P2506">
            <v>1</v>
          </cell>
          <cell r="Q2506">
            <v>1998</v>
          </cell>
          <cell r="R2506" t="str">
            <v>OP</v>
          </cell>
          <cell r="T2506" t="str">
            <v>N</v>
          </cell>
        </row>
        <row r="2507">
          <cell r="A2507" t="str">
            <v>IA</v>
          </cell>
          <cell r="B2507" t="str">
            <v>Union</v>
          </cell>
          <cell r="C2507">
            <v>3258</v>
          </cell>
          <cell r="D2507" t="str">
            <v>Central Iowa Power Coop</v>
          </cell>
          <cell r="E2507">
            <v>1206</v>
          </cell>
          <cell r="F2507" t="str">
            <v>Summit Lake</v>
          </cell>
          <cell r="G2507">
            <v>22</v>
          </cell>
          <cell r="H2507" t="str">
            <v>IC1</v>
          </cell>
          <cell r="I2507">
            <v>1</v>
          </cell>
          <cell r="J2507">
            <v>1.1000000000000001</v>
          </cell>
          <cell r="K2507">
            <v>1.1000000000000001</v>
          </cell>
          <cell r="M2507" t="str">
            <v>IC</v>
          </cell>
          <cell r="N2507" t="str">
            <v>DFO</v>
          </cell>
          <cell r="P2507">
            <v>11</v>
          </cell>
          <cell r="Q2507">
            <v>1948</v>
          </cell>
          <cell r="R2507" t="str">
            <v>OP</v>
          </cell>
          <cell r="T2507" t="str">
            <v>N</v>
          </cell>
        </row>
        <row r="2508">
          <cell r="A2508" t="str">
            <v>IA</v>
          </cell>
          <cell r="B2508" t="str">
            <v>Union</v>
          </cell>
          <cell r="C2508">
            <v>3258</v>
          </cell>
          <cell r="D2508" t="str">
            <v>Central Iowa Power Coop</v>
          </cell>
          <cell r="E2508">
            <v>1206</v>
          </cell>
          <cell r="F2508" t="str">
            <v>Summit Lake</v>
          </cell>
          <cell r="G2508">
            <v>22</v>
          </cell>
          <cell r="H2508" t="str">
            <v>IC2</v>
          </cell>
          <cell r="I2508">
            <v>1</v>
          </cell>
          <cell r="J2508">
            <v>1.1000000000000001</v>
          </cell>
          <cell r="K2508">
            <v>1.1000000000000001</v>
          </cell>
          <cell r="M2508" t="str">
            <v>IC</v>
          </cell>
          <cell r="N2508" t="str">
            <v>DFO</v>
          </cell>
          <cell r="P2508">
            <v>11</v>
          </cell>
          <cell r="Q2508">
            <v>1948</v>
          </cell>
          <cell r="R2508" t="str">
            <v>OP</v>
          </cell>
          <cell r="T2508" t="str">
            <v>N</v>
          </cell>
        </row>
        <row r="2509">
          <cell r="A2509" t="str">
            <v>IA</v>
          </cell>
          <cell r="B2509" t="str">
            <v>Union</v>
          </cell>
          <cell r="C2509">
            <v>3258</v>
          </cell>
          <cell r="D2509" t="str">
            <v>Central Iowa Power Coop</v>
          </cell>
          <cell r="E2509">
            <v>1206</v>
          </cell>
          <cell r="F2509" t="str">
            <v>Summit Lake</v>
          </cell>
          <cell r="G2509">
            <v>22</v>
          </cell>
          <cell r="H2509" t="str">
            <v>IC4</v>
          </cell>
          <cell r="I2509">
            <v>1</v>
          </cell>
          <cell r="J2509">
            <v>1</v>
          </cell>
          <cell r="K2509">
            <v>1</v>
          </cell>
          <cell r="M2509" t="str">
            <v>IC</v>
          </cell>
          <cell r="N2509" t="str">
            <v>DFO</v>
          </cell>
          <cell r="P2509">
            <v>11</v>
          </cell>
          <cell r="Q2509">
            <v>1948</v>
          </cell>
          <cell r="R2509" t="str">
            <v>OP</v>
          </cell>
          <cell r="T2509" t="str">
            <v>N</v>
          </cell>
        </row>
        <row r="2510">
          <cell r="A2510" t="str">
            <v>IA</v>
          </cell>
          <cell r="B2510" t="str">
            <v>Union</v>
          </cell>
          <cell r="C2510">
            <v>3258</v>
          </cell>
          <cell r="D2510" t="str">
            <v>Central Iowa Power Coop</v>
          </cell>
          <cell r="E2510">
            <v>1206</v>
          </cell>
          <cell r="F2510" t="str">
            <v>Summit Lake</v>
          </cell>
          <cell r="G2510">
            <v>22</v>
          </cell>
          <cell r="H2510" t="str">
            <v>IC5</v>
          </cell>
          <cell r="I2510">
            <v>1</v>
          </cell>
          <cell r="J2510">
            <v>1</v>
          </cell>
          <cell r="K2510">
            <v>1</v>
          </cell>
          <cell r="M2510" t="str">
            <v>IC</v>
          </cell>
          <cell r="N2510" t="str">
            <v>DFO</v>
          </cell>
          <cell r="P2510">
            <v>11</v>
          </cell>
          <cell r="Q2510">
            <v>1948</v>
          </cell>
          <cell r="R2510" t="str">
            <v>OP</v>
          </cell>
          <cell r="T2510" t="str">
            <v>N</v>
          </cell>
        </row>
        <row r="2511">
          <cell r="A2511" t="str">
            <v>IA</v>
          </cell>
          <cell r="B2511" t="str">
            <v>Linn</v>
          </cell>
          <cell r="C2511">
            <v>3900</v>
          </cell>
          <cell r="D2511" t="str">
            <v>Coggon City of</v>
          </cell>
          <cell r="E2511">
            <v>1132</v>
          </cell>
          <cell r="F2511" t="str">
            <v>Coggon</v>
          </cell>
          <cell r="G2511">
            <v>22</v>
          </cell>
          <cell r="H2511" t="str">
            <v>4</v>
          </cell>
          <cell r="I2511">
            <v>0.6</v>
          </cell>
          <cell r="J2511">
            <v>0.6</v>
          </cell>
          <cell r="K2511">
            <v>0.6</v>
          </cell>
          <cell r="M2511" t="str">
            <v>IC</v>
          </cell>
          <cell r="N2511" t="str">
            <v>DFO</v>
          </cell>
          <cell r="P2511">
            <v>10</v>
          </cell>
          <cell r="Q2511">
            <v>1987</v>
          </cell>
          <cell r="R2511" t="str">
            <v>OP</v>
          </cell>
          <cell r="T2511" t="str">
            <v>N</v>
          </cell>
        </row>
        <row r="2512">
          <cell r="A2512" t="str">
            <v>IA</v>
          </cell>
          <cell r="B2512" t="str">
            <v>Linn</v>
          </cell>
          <cell r="C2512">
            <v>3900</v>
          </cell>
          <cell r="D2512" t="str">
            <v>Coggon City of</v>
          </cell>
          <cell r="E2512">
            <v>1132</v>
          </cell>
          <cell r="F2512" t="str">
            <v>Coggon</v>
          </cell>
          <cell r="G2512">
            <v>22</v>
          </cell>
          <cell r="H2512" t="str">
            <v>IC1</v>
          </cell>
          <cell r="I2512">
            <v>0.6</v>
          </cell>
          <cell r="J2512">
            <v>0.6</v>
          </cell>
          <cell r="K2512">
            <v>0.6</v>
          </cell>
          <cell r="M2512" t="str">
            <v>IC</v>
          </cell>
          <cell r="N2512" t="str">
            <v>DFO</v>
          </cell>
          <cell r="P2512">
            <v>10</v>
          </cell>
          <cell r="Q2512">
            <v>1957</v>
          </cell>
          <cell r="R2512" t="str">
            <v>OP</v>
          </cell>
          <cell r="T2512" t="str">
            <v>N</v>
          </cell>
        </row>
        <row r="2513">
          <cell r="A2513" t="str">
            <v>IA</v>
          </cell>
          <cell r="B2513" t="str">
            <v>Linn</v>
          </cell>
          <cell r="C2513">
            <v>3900</v>
          </cell>
          <cell r="D2513" t="str">
            <v>Coggon City of</v>
          </cell>
          <cell r="E2513">
            <v>1132</v>
          </cell>
          <cell r="F2513" t="str">
            <v>Coggon</v>
          </cell>
          <cell r="G2513">
            <v>22</v>
          </cell>
          <cell r="H2513" t="str">
            <v>IC5</v>
          </cell>
          <cell r="I2513">
            <v>2</v>
          </cell>
          <cell r="J2513">
            <v>2</v>
          </cell>
          <cell r="K2513">
            <v>2</v>
          </cell>
          <cell r="M2513" t="str">
            <v>IC</v>
          </cell>
          <cell r="N2513" t="str">
            <v>DFO</v>
          </cell>
          <cell r="P2513">
            <v>6</v>
          </cell>
          <cell r="Q2513">
            <v>2003</v>
          </cell>
          <cell r="R2513" t="str">
            <v>OP</v>
          </cell>
          <cell r="T2513" t="str">
            <v>N</v>
          </cell>
        </row>
        <row r="2514">
          <cell r="A2514" t="str">
            <v>IA</v>
          </cell>
          <cell r="B2514" t="str">
            <v>Carroll</v>
          </cell>
          <cell r="C2514">
            <v>4305</v>
          </cell>
          <cell r="D2514" t="str">
            <v>Coon Rapids City of</v>
          </cell>
          <cell r="E2514">
            <v>7847</v>
          </cell>
          <cell r="F2514" t="str">
            <v>Coon Rapids II</v>
          </cell>
          <cell r="G2514">
            <v>22</v>
          </cell>
          <cell r="H2514" t="str">
            <v>1</v>
          </cell>
          <cell r="I2514">
            <v>1.8</v>
          </cell>
          <cell r="J2514">
            <v>1.7</v>
          </cell>
          <cell r="K2514">
            <v>1.8</v>
          </cell>
          <cell r="M2514" t="str">
            <v>IC</v>
          </cell>
          <cell r="N2514" t="str">
            <v>DFO</v>
          </cell>
          <cell r="P2514">
            <v>10</v>
          </cell>
          <cell r="Q2514">
            <v>2001</v>
          </cell>
          <cell r="R2514" t="str">
            <v>SB</v>
          </cell>
          <cell r="T2514" t="str">
            <v>N</v>
          </cell>
        </row>
        <row r="2515">
          <cell r="A2515" t="str">
            <v>IA</v>
          </cell>
          <cell r="B2515" t="str">
            <v>Carroll</v>
          </cell>
          <cell r="C2515">
            <v>4305</v>
          </cell>
          <cell r="D2515" t="str">
            <v>Coon Rapids City of</v>
          </cell>
          <cell r="E2515">
            <v>7847</v>
          </cell>
          <cell r="F2515" t="str">
            <v>Coon Rapids II</v>
          </cell>
          <cell r="G2515">
            <v>22</v>
          </cell>
          <cell r="H2515" t="str">
            <v>2</v>
          </cell>
          <cell r="I2515">
            <v>1.8</v>
          </cell>
          <cell r="J2515">
            <v>1.7</v>
          </cell>
          <cell r="K2515">
            <v>1.8</v>
          </cell>
          <cell r="M2515" t="str">
            <v>IC</v>
          </cell>
          <cell r="N2515" t="str">
            <v>DFO</v>
          </cell>
          <cell r="P2515">
            <v>10</v>
          </cell>
          <cell r="Q2515">
            <v>2001</v>
          </cell>
          <cell r="R2515" t="str">
            <v>SB</v>
          </cell>
          <cell r="T2515" t="str">
            <v>N</v>
          </cell>
        </row>
        <row r="2516">
          <cell r="A2516" t="str">
            <v>IA</v>
          </cell>
          <cell r="B2516" t="str">
            <v>Carroll</v>
          </cell>
          <cell r="C2516">
            <v>4305</v>
          </cell>
          <cell r="D2516" t="str">
            <v>Coon Rapids City of</v>
          </cell>
          <cell r="E2516">
            <v>7847</v>
          </cell>
          <cell r="F2516" t="str">
            <v>Coon Rapids II</v>
          </cell>
          <cell r="G2516">
            <v>22</v>
          </cell>
          <cell r="H2516" t="str">
            <v>3</v>
          </cell>
          <cell r="I2516">
            <v>1.8</v>
          </cell>
          <cell r="J2516">
            <v>1.7</v>
          </cell>
          <cell r="K2516">
            <v>1.8</v>
          </cell>
          <cell r="M2516" t="str">
            <v>IC</v>
          </cell>
          <cell r="N2516" t="str">
            <v>DFO</v>
          </cell>
          <cell r="P2516">
            <v>10</v>
          </cell>
          <cell r="Q2516">
            <v>2001</v>
          </cell>
          <cell r="R2516" t="str">
            <v>SB</v>
          </cell>
          <cell r="T2516" t="str">
            <v>N</v>
          </cell>
        </row>
        <row r="2517">
          <cell r="A2517" t="str">
            <v>IA</v>
          </cell>
          <cell r="B2517" t="str">
            <v>Adams</v>
          </cell>
          <cell r="C2517">
            <v>4375</v>
          </cell>
          <cell r="D2517" t="str">
            <v>Corning City of</v>
          </cell>
          <cell r="E2517">
            <v>1134</v>
          </cell>
          <cell r="F2517" t="str">
            <v>Corning</v>
          </cell>
          <cell r="G2517">
            <v>22</v>
          </cell>
          <cell r="H2517" t="str">
            <v>1</v>
          </cell>
          <cell r="I2517">
            <v>0.6</v>
          </cell>
          <cell r="J2517">
            <v>0.6</v>
          </cell>
          <cell r="K2517">
            <v>0.6</v>
          </cell>
          <cell r="M2517" t="str">
            <v>IC</v>
          </cell>
          <cell r="N2517" t="str">
            <v>DFO</v>
          </cell>
          <cell r="P2517">
            <v>7</v>
          </cell>
          <cell r="Q2517">
            <v>1945</v>
          </cell>
          <cell r="R2517" t="str">
            <v>OP</v>
          </cell>
          <cell r="T2517" t="str">
            <v>N</v>
          </cell>
        </row>
        <row r="2518">
          <cell r="A2518" t="str">
            <v>IA</v>
          </cell>
          <cell r="B2518" t="str">
            <v>Adams</v>
          </cell>
          <cell r="C2518">
            <v>4375</v>
          </cell>
          <cell r="D2518" t="str">
            <v>Corning City of</v>
          </cell>
          <cell r="E2518">
            <v>1134</v>
          </cell>
          <cell r="F2518" t="str">
            <v>Corning</v>
          </cell>
          <cell r="G2518">
            <v>22</v>
          </cell>
          <cell r="H2518" t="str">
            <v>2</v>
          </cell>
          <cell r="I2518">
            <v>0.9</v>
          </cell>
          <cell r="J2518">
            <v>0.9</v>
          </cell>
          <cell r="K2518">
            <v>0.9</v>
          </cell>
          <cell r="M2518" t="str">
            <v>IC</v>
          </cell>
          <cell r="N2518" t="str">
            <v>DFO</v>
          </cell>
          <cell r="P2518">
            <v>7</v>
          </cell>
          <cell r="Q2518">
            <v>1950</v>
          </cell>
          <cell r="R2518" t="str">
            <v>OP</v>
          </cell>
          <cell r="T2518" t="str">
            <v>N</v>
          </cell>
        </row>
        <row r="2519">
          <cell r="A2519" t="str">
            <v>IA</v>
          </cell>
          <cell r="B2519" t="str">
            <v>Adams</v>
          </cell>
          <cell r="C2519">
            <v>4375</v>
          </cell>
          <cell r="D2519" t="str">
            <v>Corning City of</v>
          </cell>
          <cell r="E2519">
            <v>1134</v>
          </cell>
          <cell r="F2519" t="str">
            <v>Corning</v>
          </cell>
          <cell r="G2519">
            <v>22</v>
          </cell>
          <cell r="H2519" t="str">
            <v>3</v>
          </cell>
          <cell r="I2519">
            <v>1.3</v>
          </cell>
          <cell r="J2519">
            <v>1.3</v>
          </cell>
          <cell r="K2519">
            <v>1.3</v>
          </cell>
          <cell r="M2519" t="str">
            <v>IC</v>
          </cell>
          <cell r="N2519" t="str">
            <v>DFO</v>
          </cell>
          <cell r="P2519">
            <v>7</v>
          </cell>
          <cell r="Q2519">
            <v>1955</v>
          </cell>
          <cell r="R2519" t="str">
            <v>OP</v>
          </cell>
          <cell r="T2519" t="str">
            <v>N</v>
          </cell>
        </row>
        <row r="2520">
          <cell r="A2520" t="str">
            <v>IA</v>
          </cell>
          <cell r="B2520" t="str">
            <v>Adams</v>
          </cell>
          <cell r="C2520">
            <v>4375</v>
          </cell>
          <cell r="D2520" t="str">
            <v>Corning City of</v>
          </cell>
          <cell r="E2520">
            <v>1134</v>
          </cell>
          <cell r="F2520" t="str">
            <v>Corning</v>
          </cell>
          <cell r="G2520">
            <v>22</v>
          </cell>
          <cell r="H2520" t="str">
            <v>4</v>
          </cell>
          <cell r="I2520">
            <v>0.4</v>
          </cell>
          <cell r="J2520">
            <v>0.4</v>
          </cell>
          <cell r="K2520">
            <v>0.4</v>
          </cell>
          <cell r="M2520" t="str">
            <v>IC</v>
          </cell>
          <cell r="N2520" t="str">
            <v>DFO</v>
          </cell>
          <cell r="P2520">
            <v>7</v>
          </cell>
          <cell r="Q2520">
            <v>1938</v>
          </cell>
          <cell r="R2520" t="str">
            <v>OP</v>
          </cell>
          <cell r="T2520" t="str">
            <v>N</v>
          </cell>
        </row>
        <row r="2521">
          <cell r="A2521" t="str">
            <v>IA</v>
          </cell>
          <cell r="B2521" t="str">
            <v>Adams</v>
          </cell>
          <cell r="C2521">
            <v>4375</v>
          </cell>
          <cell r="D2521" t="str">
            <v>Corning City of</v>
          </cell>
          <cell r="E2521">
            <v>1134</v>
          </cell>
          <cell r="F2521" t="str">
            <v>Corning</v>
          </cell>
          <cell r="G2521">
            <v>22</v>
          </cell>
          <cell r="H2521" t="str">
            <v>5</v>
          </cell>
          <cell r="I2521">
            <v>2.8</v>
          </cell>
          <cell r="J2521">
            <v>2.8</v>
          </cell>
          <cell r="K2521">
            <v>2.8</v>
          </cell>
          <cell r="M2521" t="str">
            <v>IC</v>
          </cell>
          <cell r="N2521" t="str">
            <v>DFO</v>
          </cell>
          <cell r="P2521">
            <v>6</v>
          </cell>
          <cell r="Q2521">
            <v>1975</v>
          </cell>
          <cell r="R2521" t="str">
            <v>OP</v>
          </cell>
          <cell r="T2521" t="str">
            <v>N</v>
          </cell>
        </row>
        <row r="2522">
          <cell r="A2522" t="str">
            <v>IA</v>
          </cell>
          <cell r="B2522" t="str">
            <v>Webster</v>
          </cell>
          <cell r="C2522">
            <v>4919</v>
          </cell>
          <cell r="D2522" t="str">
            <v>Dayton City of</v>
          </cell>
          <cell r="E2522">
            <v>1135</v>
          </cell>
          <cell r="F2522" t="str">
            <v>Dayton</v>
          </cell>
          <cell r="G2522">
            <v>22</v>
          </cell>
          <cell r="H2522" t="str">
            <v>5</v>
          </cell>
          <cell r="I2522">
            <v>1.8</v>
          </cell>
          <cell r="J2522">
            <v>1.8</v>
          </cell>
          <cell r="K2522">
            <v>1.8</v>
          </cell>
          <cell r="M2522" t="str">
            <v>IC</v>
          </cell>
          <cell r="N2522" t="str">
            <v>DFO</v>
          </cell>
          <cell r="P2522">
            <v>10</v>
          </cell>
          <cell r="Q2522">
            <v>2000</v>
          </cell>
          <cell r="R2522" t="str">
            <v>OP</v>
          </cell>
          <cell r="T2522" t="str">
            <v>N</v>
          </cell>
        </row>
        <row r="2523">
          <cell r="A2523" t="str">
            <v>IA</v>
          </cell>
          <cell r="B2523" t="str">
            <v>Crawford</v>
          </cell>
          <cell r="C2523">
            <v>5056</v>
          </cell>
          <cell r="D2523" t="str">
            <v>Denison City of</v>
          </cell>
          <cell r="E2523">
            <v>7853</v>
          </cell>
          <cell r="F2523" t="str">
            <v>West Receiving</v>
          </cell>
          <cell r="G2523">
            <v>22</v>
          </cell>
          <cell r="H2523" t="str">
            <v>1</v>
          </cell>
          <cell r="I2523">
            <v>2</v>
          </cell>
          <cell r="J2523">
            <v>1.82</v>
          </cell>
          <cell r="K2523">
            <v>1.82</v>
          </cell>
          <cell r="M2523" t="str">
            <v>IC</v>
          </cell>
          <cell r="N2523" t="str">
            <v>DFO</v>
          </cell>
          <cell r="P2523">
            <v>4</v>
          </cell>
          <cell r="Q2523">
            <v>1998</v>
          </cell>
          <cell r="R2523" t="str">
            <v>OP</v>
          </cell>
          <cell r="T2523" t="str">
            <v>N</v>
          </cell>
        </row>
        <row r="2524">
          <cell r="A2524" t="str">
            <v>IA</v>
          </cell>
          <cell r="B2524" t="str">
            <v>Grundy</v>
          </cell>
          <cell r="C2524">
            <v>5155</v>
          </cell>
          <cell r="D2524" t="str">
            <v>Dike City of</v>
          </cell>
          <cell r="E2524">
            <v>56194</v>
          </cell>
          <cell r="F2524" t="str">
            <v>City of Dike Power Plant</v>
          </cell>
          <cell r="G2524">
            <v>22</v>
          </cell>
          <cell r="H2524" t="str">
            <v>001</v>
          </cell>
          <cell r="I2524">
            <v>2.2000000000000002</v>
          </cell>
          <cell r="J2524">
            <v>2.2000000000000002</v>
          </cell>
          <cell r="K2524">
            <v>2.2000000000000002</v>
          </cell>
          <cell r="M2524" t="str">
            <v>IC</v>
          </cell>
          <cell r="N2524" t="str">
            <v>DFO</v>
          </cell>
          <cell r="P2524">
            <v>6</v>
          </cell>
          <cell r="Q2524">
            <v>2005</v>
          </cell>
          <cell r="R2524" t="str">
            <v>OP</v>
          </cell>
          <cell r="T2524" t="str">
            <v>N</v>
          </cell>
        </row>
        <row r="2525">
          <cell r="A2525" t="str">
            <v>IA</v>
          </cell>
          <cell r="B2525" t="str">
            <v>Cedar</v>
          </cell>
          <cell r="C2525">
            <v>5529</v>
          </cell>
          <cell r="D2525" t="str">
            <v>Durant City of</v>
          </cell>
          <cell r="E2525">
            <v>6220</v>
          </cell>
          <cell r="F2525" t="str">
            <v>Durant</v>
          </cell>
          <cell r="G2525">
            <v>22</v>
          </cell>
          <cell r="H2525" t="str">
            <v>4</v>
          </cell>
          <cell r="I2525">
            <v>0.5</v>
          </cell>
          <cell r="J2525">
            <v>0.5</v>
          </cell>
          <cell r="K2525">
            <v>0.5</v>
          </cell>
          <cell r="M2525" t="str">
            <v>IC</v>
          </cell>
          <cell r="N2525" t="str">
            <v>DFO</v>
          </cell>
          <cell r="P2525">
            <v>88</v>
          </cell>
          <cell r="Q2525">
            <v>1954</v>
          </cell>
          <cell r="R2525" t="str">
            <v>SB</v>
          </cell>
          <cell r="T2525" t="str">
            <v>N</v>
          </cell>
        </row>
        <row r="2526">
          <cell r="A2526" t="str">
            <v>IA</v>
          </cell>
          <cell r="B2526" t="str">
            <v>Cedar</v>
          </cell>
          <cell r="C2526">
            <v>5529</v>
          </cell>
          <cell r="D2526" t="str">
            <v>Durant City of</v>
          </cell>
          <cell r="E2526">
            <v>6220</v>
          </cell>
          <cell r="F2526" t="str">
            <v>Durant</v>
          </cell>
          <cell r="G2526">
            <v>22</v>
          </cell>
          <cell r="H2526" t="str">
            <v>5</v>
          </cell>
          <cell r="I2526">
            <v>0.5</v>
          </cell>
          <cell r="J2526">
            <v>0.5</v>
          </cell>
          <cell r="K2526">
            <v>0.5</v>
          </cell>
          <cell r="M2526" t="str">
            <v>IC</v>
          </cell>
          <cell r="N2526" t="str">
            <v>DFO</v>
          </cell>
          <cell r="P2526">
            <v>88</v>
          </cell>
          <cell r="Q2526">
            <v>1958</v>
          </cell>
          <cell r="R2526" t="str">
            <v>SB</v>
          </cell>
          <cell r="T2526" t="str">
            <v>N</v>
          </cell>
        </row>
        <row r="2527">
          <cell r="A2527" t="str">
            <v>IA</v>
          </cell>
          <cell r="B2527" t="str">
            <v>Cedar</v>
          </cell>
          <cell r="C2527">
            <v>5529</v>
          </cell>
          <cell r="D2527" t="str">
            <v>Durant City of</v>
          </cell>
          <cell r="E2527">
            <v>6220</v>
          </cell>
          <cell r="F2527" t="str">
            <v>Durant</v>
          </cell>
          <cell r="G2527">
            <v>22</v>
          </cell>
          <cell r="H2527" t="str">
            <v>7</v>
          </cell>
          <cell r="I2527">
            <v>1.8</v>
          </cell>
          <cell r="J2527">
            <v>1.8</v>
          </cell>
          <cell r="K2527">
            <v>1.8</v>
          </cell>
          <cell r="M2527" t="str">
            <v>IC</v>
          </cell>
          <cell r="N2527" t="str">
            <v>DFO</v>
          </cell>
          <cell r="P2527">
            <v>1</v>
          </cell>
          <cell r="Q2527">
            <v>1998</v>
          </cell>
          <cell r="R2527" t="str">
            <v>BU</v>
          </cell>
          <cell r="T2527" t="str">
            <v>N</v>
          </cell>
        </row>
        <row r="2528">
          <cell r="A2528" t="str">
            <v>IA</v>
          </cell>
          <cell r="B2528" t="str">
            <v>Cedar</v>
          </cell>
          <cell r="C2528">
            <v>5529</v>
          </cell>
          <cell r="D2528" t="str">
            <v>Durant City of</v>
          </cell>
          <cell r="E2528">
            <v>6220</v>
          </cell>
          <cell r="F2528" t="str">
            <v>Durant</v>
          </cell>
          <cell r="G2528">
            <v>22</v>
          </cell>
          <cell r="H2528" t="str">
            <v>6A</v>
          </cell>
          <cell r="I2528">
            <v>2</v>
          </cell>
          <cell r="J2528">
            <v>2.0699999999999998</v>
          </cell>
          <cell r="K2528">
            <v>2.0699999999999998</v>
          </cell>
          <cell r="M2528" t="str">
            <v>IC</v>
          </cell>
          <cell r="N2528" t="str">
            <v>DFO</v>
          </cell>
          <cell r="O2528" t="str">
            <v>NG</v>
          </cell>
          <cell r="P2528">
            <v>7</v>
          </cell>
          <cell r="Q2528">
            <v>1970</v>
          </cell>
          <cell r="R2528" t="str">
            <v>BU</v>
          </cell>
          <cell r="T2528" t="str">
            <v>N</v>
          </cell>
        </row>
        <row r="2529">
          <cell r="A2529" t="str">
            <v>IA</v>
          </cell>
          <cell r="B2529" t="str">
            <v>Delaware</v>
          </cell>
          <cell r="C2529">
            <v>5563</v>
          </cell>
          <cell r="D2529" t="str">
            <v>Earlville City of</v>
          </cell>
          <cell r="E2529">
            <v>7865</v>
          </cell>
          <cell r="F2529" t="str">
            <v>Earlville</v>
          </cell>
          <cell r="G2529">
            <v>22</v>
          </cell>
          <cell r="H2529" t="str">
            <v>1</v>
          </cell>
          <cell r="I2529">
            <v>1.8</v>
          </cell>
          <cell r="J2529">
            <v>1.7</v>
          </cell>
          <cell r="K2529">
            <v>1.8</v>
          </cell>
          <cell r="M2529" t="str">
            <v>IC</v>
          </cell>
          <cell r="N2529" t="str">
            <v>DFO</v>
          </cell>
          <cell r="P2529">
            <v>7</v>
          </cell>
          <cell r="Q2529">
            <v>2001</v>
          </cell>
          <cell r="R2529" t="str">
            <v>OP</v>
          </cell>
          <cell r="T2529" t="str">
            <v>N</v>
          </cell>
        </row>
        <row r="2530">
          <cell r="A2530" t="str">
            <v>IA</v>
          </cell>
          <cell r="B2530" t="str">
            <v>Emmet</v>
          </cell>
          <cell r="C2530">
            <v>5998</v>
          </cell>
          <cell r="D2530" t="str">
            <v>Estherville City of</v>
          </cell>
          <cell r="E2530">
            <v>1137</v>
          </cell>
          <cell r="F2530" t="str">
            <v>Estherville</v>
          </cell>
          <cell r="G2530">
            <v>22</v>
          </cell>
          <cell r="H2530" t="str">
            <v>2</v>
          </cell>
          <cell r="I2530">
            <v>1.6</v>
          </cell>
          <cell r="J2530">
            <v>1.1000000000000001</v>
          </cell>
          <cell r="K2530">
            <v>1.1000000000000001</v>
          </cell>
          <cell r="M2530" t="str">
            <v>IC</v>
          </cell>
          <cell r="N2530" t="str">
            <v>DFO</v>
          </cell>
          <cell r="P2530">
            <v>12</v>
          </cell>
          <cell r="Q2530">
            <v>1946</v>
          </cell>
          <cell r="R2530" t="str">
            <v>OP</v>
          </cell>
          <cell r="T2530" t="str">
            <v>N</v>
          </cell>
        </row>
        <row r="2531">
          <cell r="A2531" t="str">
            <v>IA</v>
          </cell>
          <cell r="B2531" t="str">
            <v>Emmet</v>
          </cell>
          <cell r="C2531">
            <v>5998</v>
          </cell>
          <cell r="D2531" t="str">
            <v>Estherville City of</v>
          </cell>
          <cell r="E2531">
            <v>1137</v>
          </cell>
          <cell r="F2531" t="str">
            <v>Estherville</v>
          </cell>
          <cell r="G2531">
            <v>22</v>
          </cell>
          <cell r="H2531" t="str">
            <v>6</v>
          </cell>
          <cell r="I2531">
            <v>2</v>
          </cell>
          <cell r="J2531">
            <v>1.7</v>
          </cell>
          <cell r="K2531">
            <v>1.7</v>
          </cell>
          <cell r="M2531" t="str">
            <v>IC</v>
          </cell>
          <cell r="N2531" t="str">
            <v>DFO</v>
          </cell>
          <cell r="P2531">
            <v>1</v>
          </cell>
          <cell r="Q2531">
            <v>1950</v>
          </cell>
          <cell r="R2531" t="str">
            <v>OP</v>
          </cell>
          <cell r="T2531" t="str">
            <v>N</v>
          </cell>
        </row>
        <row r="2532">
          <cell r="A2532" t="str">
            <v>IA</v>
          </cell>
          <cell r="B2532" t="str">
            <v>Winnebago</v>
          </cell>
          <cell r="C2532">
            <v>6579</v>
          </cell>
          <cell r="D2532" t="str">
            <v>Forest City City of</v>
          </cell>
          <cell r="E2532">
            <v>1138</v>
          </cell>
          <cell r="F2532" t="str">
            <v>Forest City</v>
          </cell>
          <cell r="G2532">
            <v>22</v>
          </cell>
          <cell r="H2532" t="str">
            <v>1</v>
          </cell>
          <cell r="I2532">
            <v>1.2</v>
          </cell>
          <cell r="J2532">
            <v>1.29</v>
          </cell>
          <cell r="K2532">
            <v>1.29</v>
          </cell>
          <cell r="M2532" t="str">
            <v>IC</v>
          </cell>
          <cell r="N2532" t="str">
            <v>DFO</v>
          </cell>
          <cell r="P2532">
            <v>1</v>
          </cell>
          <cell r="Q2532">
            <v>1958</v>
          </cell>
          <cell r="R2532" t="str">
            <v>OP</v>
          </cell>
          <cell r="T2532" t="str">
            <v>N</v>
          </cell>
        </row>
        <row r="2533">
          <cell r="A2533" t="str">
            <v>IA</v>
          </cell>
          <cell r="B2533" t="str">
            <v>Winnebago</v>
          </cell>
          <cell r="C2533">
            <v>6579</v>
          </cell>
          <cell r="D2533" t="str">
            <v>Forest City City of</v>
          </cell>
          <cell r="E2533">
            <v>1138</v>
          </cell>
          <cell r="F2533" t="str">
            <v>Forest City</v>
          </cell>
          <cell r="G2533">
            <v>22</v>
          </cell>
          <cell r="H2533" t="str">
            <v>2</v>
          </cell>
          <cell r="I2533">
            <v>2.7</v>
          </cell>
          <cell r="J2533">
            <v>2.23</v>
          </cell>
          <cell r="K2533">
            <v>2.23</v>
          </cell>
          <cell r="M2533" t="str">
            <v>IC</v>
          </cell>
          <cell r="N2533" t="str">
            <v>DFO</v>
          </cell>
          <cell r="P2533">
            <v>1</v>
          </cell>
          <cell r="Q2533">
            <v>1965</v>
          </cell>
          <cell r="R2533" t="str">
            <v>OP</v>
          </cell>
          <cell r="T2533" t="str">
            <v>N</v>
          </cell>
        </row>
        <row r="2534">
          <cell r="A2534" t="str">
            <v>IA</v>
          </cell>
          <cell r="B2534" t="str">
            <v>Winnebago</v>
          </cell>
          <cell r="C2534">
            <v>6579</v>
          </cell>
          <cell r="D2534" t="str">
            <v>Forest City City of</v>
          </cell>
          <cell r="E2534">
            <v>1138</v>
          </cell>
          <cell r="F2534" t="str">
            <v>Forest City</v>
          </cell>
          <cell r="G2534">
            <v>22</v>
          </cell>
          <cell r="H2534" t="str">
            <v>3</v>
          </cell>
          <cell r="I2534">
            <v>3.5</v>
          </cell>
          <cell r="J2534">
            <v>3.31</v>
          </cell>
          <cell r="K2534">
            <v>3.31</v>
          </cell>
          <cell r="M2534" t="str">
            <v>IC</v>
          </cell>
          <cell r="N2534" t="str">
            <v>DFO</v>
          </cell>
          <cell r="P2534">
            <v>1</v>
          </cell>
          <cell r="Q2534">
            <v>1968</v>
          </cell>
          <cell r="R2534" t="str">
            <v>OP</v>
          </cell>
          <cell r="T2534" t="str">
            <v>N</v>
          </cell>
        </row>
        <row r="2535">
          <cell r="A2535" t="str">
            <v>IA</v>
          </cell>
          <cell r="B2535" t="str">
            <v>Winnebago</v>
          </cell>
          <cell r="C2535">
            <v>6579</v>
          </cell>
          <cell r="D2535" t="str">
            <v>Forest City City of</v>
          </cell>
          <cell r="E2535">
            <v>1138</v>
          </cell>
          <cell r="F2535" t="str">
            <v>Forest City</v>
          </cell>
          <cell r="G2535">
            <v>22</v>
          </cell>
          <cell r="H2535" t="str">
            <v>4</v>
          </cell>
          <cell r="I2535">
            <v>6.3</v>
          </cell>
          <cell r="J2535">
            <v>6.27</v>
          </cell>
          <cell r="K2535">
            <v>6.27</v>
          </cell>
          <cell r="M2535" t="str">
            <v>IC</v>
          </cell>
          <cell r="N2535" t="str">
            <v>DFO</v>
          </cell>
          <cell r="P2535">
            <v>1</v>
          </cell>
          <cell r="Q2535">
            <v>1946</v>
          </cell>
          <cell r="R2535" t="str">
            <v>OP</v>
          </cell>
          <cell r="T2535" t="str">
            <v>N</v>
          </cell>
        </row>
        <row r="2536">
          <cell r="A2536" t="str">
            <v>IA</v>
          </cell>
          <cell r="B2536" t="str">
            <v>Winnebago</v>
          </cell>
          <cell r="C2536">
            <v>6579</v>
          </cell>
          <cell r="D2536" t="str">
            <v>Forest City City of</v>
          </cell>
          <cell r="E2536">
            <v>1138</v>
          </cell>
          <cell r="F2536" t="str">
            <v>Forest City</v>
          </cell>
          <cell r="G2536">
            <v>22</v>
          </cell>
          <cell r="H2536" t="str">
            <v>5</v>
          </cell>
          <cell r="I2536">
            <v>0.7</v>
          </cell>
          <cell r="J2536">
            <v>0.7</v>
          </cell>
          <cell r="K2536">
            <v>0.7</v>
          </cell>
          <cell r="M2536" t="str">
            <v>IC</v>
          </cell>
          <cell r="N2536" t="str">
            <v>DFO</v>
          </cell>
          <cell r="P2536">
            <v>1</v>
          </cell>
          <cell r="Q2536">
            <v>1950</v>
          </cell>
          <cell r="R2536" t="str">
            <v>OP</v>
          </cell>
          <cell r="T2536" t="str">
            <v>N</v>
          </cell>
        </row>
        <row r="2537">
          <cell r="A2537" t="str">
            <v>IA</v>
          </cell>
          <cell r="B2537" t="str">
            <v>Winnebago</v>
          </cell>
          <cell r="C2537">
            <v>6579</v>
          </cell>
          <cell r="D2537" t="str">
            <v>Forest City City of</v>
          </cell>
          <cell r="E2537">
            <v>1138</v>
          </cell>
          <cell r="F2537" t="str">
            <v>Forest City</v>
          </cell>
          <cell r="G2537">
            <v>22</v>
          </cell>
          <cell r="H2537" t="str">
            <v>6</v>
          </cell>
          <cell r="I2537">
            <v>7.6</v>
          </cell>
          <cell r="J2537">
            <v>7.5</v>
          </cell>
          <cell r="K2537">
            <v>7.5</v>
          </cell>
          <cell r="M2537" t="str">
            <v>IC</v>
          </cell>
          <cell r="N2537" t="str">
            <v>DFO</v>
          </cell>
          <cell r="P2537">
            <v>4</v>
          </cell>
          <cell r="Q2537">
            <v>2000</v>
          </cell>
          <cell r="R2537" t="str">
            <v>OP</v>
          </cell>
          <cell r="T2537" t="str">
            <v>N</v>
          </cell>
        </row>
        <row r="2538">
          <cell r="A2538" t="str">
            <v>IA</v>
          </cell>
          <cell r="B2538" t="str">
            <v>Webster</v>
          </cell>
          <cell r="C2538">
            <v>7424</v>
          </cell>
          <cell r="D2538" t="str">
            <v>Gowrie Municipal Utilities</v>
          </cell>
          <cell r="E2538">
            <v>1141</v>
          </cell>
          <cell r="F2538" t="str">
            <v>Gowrie</v>
          </cell>
          <cell r="G2538">
            <v>22</v>
          </cell>
          <cell r="H2538" t="str">
            <v>1</v>
          </cell>
          <cell r="I2538">
            <v>1.2</v>
          </cell>
          <cell r="J2538">
            <v>1.1000000000000001</v>
          </cell>
          <cell r="K2538">
            <v>1.1000000000000001</v>
          </cell>
          <cell r="M2538" t="str">
            <v>IC</v>
          </cell>
          <cell r="N2538" t="str">
            <v>DFO</v>
          </cell>
          <cell r="P2538">
            <v>7</v>
          </cell>
          <cell r="Q2538">
            <v>1959</v>
          </cell>
          <cell r="R2538" t="str">
            <v>OP</v>
          </cell>
          <cell r="T2538" t="str">
            <v>N</v>
          </cell>
        </row>
        <row r="2539">
          <cell r="A2539" t="str">
            <v>IA</v>
          </cell>
          <cell r="B2539" t="str">
            <v>Webster</v>
          </cell>
          <cell r="C2539">
            <v>7424</v>
          </cell>
          <cell r="D2539" t="str">
            <v>Gowrie Municipal Utilities</v>
          </cell>
          <cell r="E2539">
            <v>1141</v>
          </cell>
          <cell r="F2539" t="str">
            <v>Gowrie</v>
          </cell>
          <cell r="G2539">
            <v>22</v>
          </cell>
          <cell r="H2539" t="str">
            <v>2</v>
          </cell>
          <cell r="I2539">
            <v>1.2</v>
          </cell>
          <cell r="J2539">
            <v>1.1000000000000001</v>
          </cell>
          <cell r="K2539">
            <v>1.1000000000000001</v>
          </cell>
          <cell r="M2539" t="str">
            <v>IC</v>
          </cell>
          <cell r="N2539" t="str">
            <v>DFO</v>
          </cell>
          <cell r="P2539">
            <v>7</v>
          </cell>
          <cell r="Q2539">
            <v>1968</v>
          </cell>
          <cell r="R2539" t="str">
            <v>OP</v>
          </cell>
          <cell r="T2539" t="str">
            <v>N</v>
          </cell>
        </row>
        <row r="2540">
          <cell r="A2540" t="str">
            <v>IA</v>
          </cell>
          <cell r="B2540" t="str">
            <v>Palo Alto</v>
          </cell>
          <cell r="C2540">
            <v>7443</v>
          </cell>
          <cell r="D2540" t="str">
            <v>Graettinger City of</v>
          </cell>
          <cell r="E2540">
            <v>1142</v>
          </cell>
          <cell r="F2540" t="str">
            <v>Graettinger</v>
          </cell>
          <cell r="G2540">
            <v>22</v>
          </cell>
          <cell r="H2540" t="str">
            <v>4</v>
          </cell>
          <cell r="I2540">
            <v>0.5</v>
          </cell>
          <cell r="J2540">
            <v>0.5</v>
          </cell>
          <cell r="K2540">
            <v>0.5</v>
          </cell>
          <cell r="M2540" t="str">
            <v>IC</v>
          </cell>
          <cell r="N2540" t="str">
            <v>DFO</v>
          </cell>
          <cell r="P2540">
            <v>8</v>
          </cell>
          <cell r="Q2540">
            <v>1957</v>
          </cell>
          <cell r="R2540" t="str">
            <v>OP</v>
          </cell>
          <cell r="T2540" t="str">
            <v>N</v>
          </cell>
        </row>
        <row r="2541">
          <cell r="A2541" t="str">
            <v>IA</v>
          </cell>
          <cell r="B2541" t="str">
            <v>Palo Alto</v>
          </cell>
          <cell r="C2541">
            <v>7443</v>
          </cell>
          <cell r="D2541" t="str">
            <v>Graettinger City of</v>
          </cell>
          <cell r="E2541">
            <v>1142</v>
          </cell>
          <cell r="F2541" t="str">
            <v>Graettinger</v>
          </cell>
          <cell r="G2541">
            <v>22</v>
          </cell>
          <cell r="H2541" t="str">
            <v>5</v>
          </cell>
          <cell r="I2541">
            <v>1.1000000000000001</v>
          </cell>
          <cell r="J2541">
            <v>1.1000000000000001</v>
          </cell>
          <cell r="K2541">
            <v>1.1000000000000001</v>
          </cell>
          <cell r="M2541" t="str">
            <v>IC</v>
          </cell>
          <cell r="N2541" t="str">
            <v>DFO</v>
          </cell>
          <cell r="P2541">
            <v>12</v>
          </cell>
          <cell r="Q2541">
            <v>1990</v>
          </cell>
          <cell r="R2541" t="str">
            <v>OP</v>
          </cell>
          <cell r="T2541" t="str">
            <v>N</v>
          </cell>
        </row>
        <row r="2542">
          <cell r="A2542" t="str">
            <v>IA</v>
          </cell>
          <cell r="B2542" t="str">
            <v>Palo Alto</v>
          </cell>
          <cell r="C2542">
            <v>7443</v>
          </cell>
          <cell r="D2542" t="str">
            <v>Graettinger City of</v>
          </cell>
          <cell r="E2542">
            <v>1142</v>
          </cell>
          <cell r="F2542" t="str">
            <v>Graettinger</v>
          </cell>
          <cell r="G2542">
            <v>22</v>
          </cell>
          <cell r="H2542" t="str">
            <v>6</v>
          </cell>
          <cell r="I2542">
            <v>2</v>
          </cell>
          <cell r="J2542">
            <v>2</v>
          </cell>
          <cell r="K2542">
            <v>2</v>
          </cell>
          <cell r="M2542" t="str">
            <v>IC</v>
          </cell>
          <cell r="N2542" t="str">
            <v>DFO</v>
          </cell>
          <cell r="P2542">
            <v>2</v>
          </cell>
          <cell r="Q2542">
            <v>2002</v>
          </cell>
          <cell r="R2542" t="str">
            <v>OP</v>
          </cell>
          <cell r="T2542" t="str">
            <v>N</v>
          </cell>
        </row>
        <row r="2543">
          <cell r="A2543" t="str">
            <v>IA</v>
          </cell>
          <cell r="B2543" t="str">
            <v>Greene</v>
          </cell>
          <cell r="C2543">
            <v>7486</v>
          </cell>
          <cell r="D2543" t="str">
            <v>Grand Junction City of</v>
          </cell>
          <cell r="E2543">
            <v>1143</v>
          </cell>
          <cell r="F2543" t="str">
            <v>Grand Junction</v>
          </cell>
          <cell r="G2543">
            <v>22</v>
          </cell>
          <cell r="H2543" t="str">
            <v>2</v>
          </cell>
          <cell r="I2543">
            <v>1.7</v>
          </cell>
          <cell r="J2543">
            <v>1.6</v>
          </cell>
          <cell r="K2543">
            <v>1.6</v>
          </cell>
          <cell r="M2543" t="str">
            <v>IC</v>
          </cell>
          <cell r="N2543" t="str">
            <v>DFO</v>
          </cell>
          <cell r="P2543">
            <v>12</v>
          </cell>
          <cell r="Q2543">
            <v>1994</v>
          </cell>
          <cell r="R2543" t="str">
            <v>OP</v>
          </cell>
          <cell r="T2543" t="str">
            <v>N</v>
          </cell>
        </row>
        <row r="2544">
          <cell r="A2544" t="str">
            <v>IA</v>
          </cell>
          <cell r="B2544" t="str">
            <v>Adair</v>
          </cell>
          <cell r="C2544">
            <v>7626</v>
          </cell>
          <cell r="D2544" t="str">
            <v>Greenfield City of</v>
          </cell>
          <cell r="E2544">
            <v>1144</v>
          </cell>
          <cell r="F2544" t="str">
            <v>Greenfield</v>
          </cell>
          <cell r="G2544">
            <v>22</v>
          </cell>
          <cell r="H2544" t="str">
            <v>3</v>
          </cell>
          <cell r="I2544">
            <v>1.3</v>
          </cell>
          <cell r="J2544">
            <v>1</v>
          </cell>
          <cell r="K2544">
            <v>1.1000000000000001</v>
          </cell>
          <cell r="M2544" t="str">
            <v>IC</v>
          </cell>
          <cell r="N2544" t="str">
            <v>DFO</v>
          </cell>
          <cell r="P2544">
            <v>7</v>
          </cell>
          <cell r="Q2544">
            <v>1952</v>
          </cell>
          <cell r="R2544" t="str">
            <v>OP</v>
          </cell>
          <cell r="T2544" t="str">
            <v>N</v>
          </cell>
        </row>
        <row r="2545">
          <cell r="A2545" t="str">
            <v>IA</v>
          </cell>
          <cell r="B2545" t="str">
            <v>Adair</v>
          </cell>
          <cell r="C2545">
            <v>7626</v>
          </cell>
          <cell r="D2545" t="str">
            <v>Greenfield City of</v>
          </cell>
          <cell r="E2545">
            <v>1144</v>
          </cell>
          <cell r="F2545" t="str">
            <v>Greenfield</v>
          </cell>
          <cell r="G2545">
            <v>22</v>
          </cell>
          <cell r="H2545" t="str">
            <v>4</v>
          </cell>
          <cell r="I2545">
            <v>1.8</v>
          </cell>
          <cell r="J2545">
            <v>1.8</v>
          </cell>
          <cell r="K2545">
            <v>1.9</v>
          </cell>
          <cell r="M2545" t="str">
            <v>IC</v>
          </cell>
          <cell r="N2545" t="str">
            <v>DFO</v>
          </cell>
          <cell r="P2545">
            <v>8</v>
          </cell>
          <cell r="Q2545">
            <v>1961</v>
          </cell>
          <cell r="R2545" t="str">
            <v>OP</v>
          </cell>
          <cell r="T2545" t="str">
            <v>N</v>
          </cell>
        </row>
        <row r="2546">
          <cell r="A2546" t="str">
            <v>IA</v>
          </cell>
          <cell r="B2546" t="str">
            <v>Adair</v>
          </cell>
          <cell r="C2546">
            <v>7626</v>
          </cell>
          <cell r="D2546" t="str">
            <v>Greenfield City of</v>
          </cell>
          <cell r="E2546">
            <v>1144</v>
          </cell>
          <cell r="F2546" t="str">
            <v>Greenfield</v>
          </cell>
          <cell r="G2546">
            <v>22</v>
          </cell>
          <cell r="H2546" t="str">
            <v>5</v>
          </cell>
          <cell r="I2546">
            <v>3</v>
          </cell>
          <cell r="J2546">
            <v>2.7</v>
          </cell>
          <cell r="K2546">
            <v>2.8</v>
          </cell>
          <cell r="M2546" t="str">
            <v>IC</v>
          </cell>
          <cell r="N2546" t="str">
            <v>DFO</v>
          </cell>
          <cell r="P2546">
            <v>7</v>
          </cell>
          <cell r="Q2546">
            <v>1973</v>
          </cell>
          <cell r="R2546" t="str">
            <v>OP</v>
          </cell>
          <cell r="T2546" t="str">
            <v>N</v>
          </cell>
        </row>
        <row r="2547">
          <cell r="A2547" t="str">
            <v>IA</v>
          </cell>
          <cell r="B2547" t="str">
            <v>Adair</v>
          </cell>
          <cell r="C2547">
            <v>7626</v>
          </cell>
          <cell r="D2547" t="str">
            <v>Greenfield City of</v>
          </cell>
          <cell r="E2547">
            <v>7856</v>
          </cell>
          <cell r="F2547" t="str">
            <v>North</v>
          </cell>
          <cell r="G2547">
            <v>22</v>
          </cell>
          <cell r="H2547" t="str">
            <v>1</v>
          </cell>
          <cell r="I2547">
            <v>1.8</v>
          </cell>
          <cell r="J2547">
            <v>1.8</v>
          </cell>
          <cell r="K2547">
            <v>1.8</v>
          </cell>
          <cell r="M2547" t="str">
            <v>IC</v>
          </cell>
          <cell r="N2547" t="str">
            <v>DFO</v>
          </cell>
          <cell r="P2547">
            <v>1</v>
          </cell>
          <cell r="Q2547">
            <v>2002</v>
          </cell>
          <cell r="R2547" t="str">
            <v>OP</v>
          </cell>
          <cell r="T2547" t="str">
            <v>N</v>
          </cell>
        </row>
        <row r="2548">
          <cell r="A2548" t="str">
            <v>IA</v>
          </cell>
          <cell r="B2548" t="str">
            <v>Adair</v>
          </cell>
          <cell r="C2548">
            <v>7626</v>
          </cell>
          <cell r="D2548" t="str">
            <v>Greenfield City of</v>
          </cell>
          <cell r="E2548">
            <v>7856</v>
          </cell>
          <cell r="F2548" t="str">
            <v>North</v>
          </cell>
          <cell r="G2548">
            <v>22</v>
          </cell>
          <cell r="H2548" t="str">
            <v>2</v>
          </cell>
          <cell r="I2548">
            <v>1.8</v>
          </cell>
          <cell r="J2548">
            <v>1.8</v>
          </cell>
          <cell r="K2548">
            <v>1.8</v>
          </cell>
          <cell r="M2548" t="str">
            <v>IC</v>
          </cell>
          <cell r="N2548" t="str">
            <v>DFO</v>
          </cell>
          <cell r="P2548">
            <v>1</v>
          </cell>
          <cell r="Q2548">
            <v>2002</v>
          </cell>
          <cell r="R2548" t="str">
            <v>OP</v>
          </cell>
          <cell r="T2548" t="str">
            <v>N</v>
          </cell>
        </row>
        <row r="2549">
          <cell r="A2549" t="str">
            <v>IA</v>
          </cell>
          <cell r="B2549" t="str">
            <v>Grundy</v>
          </cell>
          <cell r="C2549">
            <v>7743</v>
          </cell>
          <cell r="D2549" t="str">
            <v>Grundy Center City of</v>
          </cell>
          <cell r="E2549">
            <v>1145</v>
          </cell>
          <cell r="F2549" t="str">
            <v>Grundy Center</v>
          </cell>
          <cell r="G2549">
            <v>22</v>
          </cell>
          <cell r="H2549" t="str">
            <v>IC1</v>
          </cell>
          <cell r="I2549">
            <v>2.2000000000000002</v>
          </cell>
          <cell r="J2549">
            <v>2.2000000000000002</v>
          </cell>
          <cell r="K2549">
            <v>2.2000000000000002</v>
          </cell>
          <cell r="M2549" t="str">
            <v>IC</v>
          </cell>
          <cell r="N2549" t="str">
            <v>DFO</v>
          </cell>
          <cell r="O2549" t="str">
            <v>NG</v>
          </cell>
          <cell r="P2549">
            <v>11</v>
          </cell>
          <cell r="Q2549">
            <v>1963</v>
          </cell>
          <cell r="R2549" t="str">
            <v>OP</v>
          </cell>
          <cell r="T2549" t="str">
            <v>N</v>
          </cell>
        </row>
        <row r="2550">
          <cell r="A2550" t="str">
            <v>IA</v>
          </cell>
          <cell r="B2550" t="str">
            <v>Grundy</v>
          </cell>
          <cell r="C2550">
            <v>7743</v>
          </cell>
          <cell r="D2550" t="str">
            <v>Grundy Center City of</v>
          </cell>
          <cell r="E2550">
            <v>1145</v>
          </cell>
          <cell r="F2550" t="str">
            <v>Grundy Center</v>
          </cell>
          <cell r="G2550">
            <v>22</v>
          </cell>
          <cell r="H2550" t="str">
            <v>IC2</v>
          </cell>
          <cell r="I2550">
            <v>3.5</v>
          </cell>
          <cell r="J2550">
            <v>3.5</v>
          </cell>
          <cell r="K2550">
            <v>3.5</v>
          </cell>
          <cell r="M2550" t="str">
            <v>IC</v>
          </cell>
          <cell r="N2550" t="str">
            <v>DFO</v>
          </cell>
          <cell r="O2550" t="str">
            <v>NG</v>
          </cell>
          <cell r="P2550">
            <v>3</v>
          </cell>
          <cell r="Q2550">
            <v>1972</v>
          </cell>
          <cell r="R2550" t="str">
            <v>OP</v>
          </cell>
          <cell r="T2550" t="str">
            <v>N</v>
          </cell>
        </row>
        <row r="2551">
          <cell r="A2551" t="str">
            <v>IA</v>
          </cell>
          <cell r="B2551" t="str">
            <v>Grundy</v>
          </cell>
          <cell r="C2551">
            <v>7743</v>
          </cell>
          <cell r="D2551" t="str">
            <v>Grundy Center City of</v>
          </cell>
          <cell r="E2551">
            <v>1145</v>
          </cell>
          <cell r="F2551" t="str">
            <v>Grundy Center</v>
          </cell>
          <cell r="G2551">
            <v>22</v>
          </cell>
          <cell r="H2551" t="str">
            <v>IC3</v>
          </cell>
          <cell r="I2551">
            <v>3</v>
          </cell>
          <cell r="J2551">
            <v>3</v>
          </cell>
          <cell r="K2551">
            <v>3</v>
          </cell>
          <cell r="M2551" t="str">
            <v>IC</v>
          </cell>
          <cell r="N2551" t="str">
            <v>DFO</v>
          </cell>
          <cell r="O2551" t="str">
            <v>NG</v>
          </cell>
          <cell r="P2551">
            <v>10</v>
          </cell>
          <cell r="Q2551">
            <v>1990</v>
          </cell>
          <cell r="R2551" t="str">
            <v>OP</v>
          </cell>
          <cell r="T2551" t="str">
            <v>N</v>
          </cell>
        </row>
        <row r="2552">
          <cell r="A2552" t="str">
            <v>IA</v>
          </cell>
          <cell r="B2552" t="str">
            <v>Shelby</v>
          </cell>
          <cell r="C2552">
            <v>8122</v>
          </cell>
          <cell r="D2552" t="str">
            <v>Harlan City of</v>
          </cell>
          <cell r="E2552">
            <v>1146</v>
          </cell>
          <cell r="F2552" t="str">
            <v>Harlan</v>
          </cell>
          <cell r="G2552">
            <v>22</v>
          </cell>
          <cell r="H2552" t="str">
            <v>HMU1</v>
          </cell>
          <cell r="I2552">
            <v>1.7</v>
          </cell>
          <cell r="J2552">
            <v>1.6</v>
          </cell>
          <cell r="K2552">
            <v>1.6</v>
          </cell>
          <cell r="M2552" t="str">
            <v>IC</v>
          </cell>
          <cell r="N2552" t="str">
            <v>DFO</v>
          </cell>
          <cell r="P2552">
            <v>7</v>
          </cell>
          <cell r="Q2552">
            <v>2001</v>
          </cell>
          <cell r="R2552" t="str">
            <v>SB</v>
          </cell>
          <cell r="T2552" t="str">
            <v>N</v>
          </cell>
        </row>
        <row r="2553">
          <cell r="A2553" t="str">
            <v>IA</v>
          </cell>
          <cell r="B2553" t="str">
            <v>Shelby</v>
          </cell>
          <cell r="C2553">
            <v>8122</v>
          </cell>
          <cell r="D2553" t="str">
            <v>Harlan City of</v>
          </cell>
          <cell r="E2553">
            <v>1146</v>
          </cell>
          <cell r="F2553" t="str">
            <v>Harlan</v>
          </cell>
          <cell r="G2553">
            <v>22</v>
          </cell>
          <cell r="H2553" t="str">
            <v>HMU2</v>
          </cell>
          <cell r="I2553">
            <v>1.7</v>
          </cell>
          <cell r="J2553">
            <v>1.6</v>
          </cell>
          <cell r="K2553">
            <v>1.6</v>
          </cell>
          <cell r="M2553" t="str">
            <v>IC</v>
          </cell>
          <cell r="N2553" t="str">
            <v>DFO</v>
          </cell>
          <cell r="P2553">
            <v>7</v>
          </cell>
          <cell r="Q2553">
            <v>2001</v>
          </cell>
          <cell r="R2553" t="str">
            <v>SB</v>
          </cell>
          <cell r="T2553" t="str">
            <v>N</v>
          </cell>
        </row>
        <row r="2554">
          <cell r="A2554" t="str">
            <v>IA</v>
          </cell>
          <cell r="B2554" t="str">
            <v>Delaware</v>
          </cell>
          <cell r="C2554">
            <v>8847</v>
          </cell>
          <cell r="D2554" t="str">
            <v>Hopkinton City of</v>
          </cell>
          <cell r="E2554">
            <v>8108</v>
          </cell>
          <cell r="F2554" t="str">
            <v>Hopkinton</v>
          </cell>
          <cell r="G2554">
            <v>22</v>
          </cell>
          <cell r="H2554" t="str">
            <v>1</v>
          </cell>
          <cell r="I2554">
            <v>1.6</v>
          </cell>
          <cell r="J2554">
            <v>1.6</v>
          </cell>
          <cell r="K2554">
            <v>1.6</v>
          </cell>
          <cell r="M2554" t="str">
            <v>IC</v>
          </cell>
          <cell r="N2554" t="str">
            <v>DFO</v>
          </cell>
          <cell r="P2554">
            <v>9</v>
          </cell>
          <cell r="Q2554">
            <v>1973</v>
          </cell>
          <cell r="R2554" t="str">
            <v>OP</v>
          </cell>
          <cell r="T2554" t="str">
            <v>N</v>
          </cell>
        </row>
        <row r="2555">
          <cell r="A2555" t="str">
            <v>IA</v>
          </cell>
          <cell r="B2555" t="str">
            <v>Delaware</v>
          </cell>
          <cell r="C2555">
            <v>8847</v>
          </cell>
          <cell r="D2555" t="str">
            <v>Hopkinton City of</v>
          </cell>
          <cell r="E2555">
            <v>8108</v>
          </cell>
          <cell r="F2555" t="str">
            <v>Hopkinton</v>
          </cell>
          <cell r="G2555">
            <v>22</v>
          </cell>
          <cell r="H2555" t="str">
            <v>IC2</v>
          </cell>
          <cell r="I2555">
            <v>1.7</v>
          </cell>
          <cell r="J2555">
            <v>1.7</v>
          </cell>
          <cell r="K2555">
            <v>1.7</v>
          </cell>
          <cell r="M2555" t="str">
            <v>IC</v>
          </cell>
          <cell r="N2555" t="str">
            <v>DFO</v>
          </cell>
          <cell r="P2555">
            <v>6</v>
          </cell>
          <cell r="Q2555">
            <v>1994</v>
          </cell>
          <cell r="R2555" t="str">
            <v>OP</v>
          </cell>
          <cell r="T2555" t="str">
            <v>N</v>
          </cell>
        </row>
        <row r="2556">
          <cell r="A2556" t="str">
            <v>IA</v>
          </cell>
          <cell r="B2556" t="str">
            <v>Delaware</v>
          </cell>
          <cell r="C2556">
            <v>8847</v>
          </cell>
          <cell r="D2556" t="str">
            <v>Hopkinton City of</v>
          </cell>
          <cell r="E2556">
            <v>8108</v>
          </cell>
          <cell r="F2556" t="str">
            <v>Hopkinton</v>
          </cell>
          <cell r="G2556">
            <v>22</v>
          </cell>
          <cell r="H2556" t="str">
            <v>IC3</v>
          </cell>
          <cell r="I2556">
            <v>1.2</v>
          </cell>
          <cell r="J2556">
            <v>1.2</v>
          </cell>
          <cell r="K2556">
            <v>1.2</v>
          </cell>
          <cell r="M2556" t="str">
            <v>IC</v>
          </cell>
          <cell r="N2556" t="str">
            <v>DFO</v>
          </cell>
          <cell r="P2556">
            <v>9</v>
          </cell>
          <cell r="Q2556">
            <v>1983</v>
          </cell>
          <cell r="R2556" t="str">
            <v>OP</v>
          </cell>
          <cell r="T2556" t="str">
            <v>N</v>
          </cell>
        </row>
        <row r="2557">
          <cell r="A2557" t="str">
            <v>IA</v>
          </cell>
          <cell r="B2557" t="str">
            <v>Buchanan</v>
          </cell>
          <cell r="C2557">
            <v>9230</v>
          </cell>
          <cell r="D2557" t="str">
            <v>Independence City of</v>
          </cell>
          <cell r="E2557">
            <v>1149</v>
          </cell>
          <cell r="F2557" t="str">
            <v>Independence</v>
          </cell>
          <cell r="G2557">
            <v>22</v>
          </cell>
          <cell r="H2557" t="str">
            <v>1</v>
          </cell>
          <cell r="I2557">
            <v>1</v>
          </cell>
          <cell r="J2557">
            <v>0.8</v>
          </cell>
          <cell r="K2557">
            <v>0.8</v>
          </cell>
          <cell r="M2557" t="str">
            <v>IC</v>
          </cell>
          <cell r="N2557" t="str">
            <v>DFO</v>
          </cell>
          <cell r="P2557">
            <v>88</v>
          </cell>
          <cell r="Q2557">
            <v>1949</v>
          </cell>
          <cell r="R2557" t="str">
            <v>OP</v>
          </cell>
          <cell r="T2557" t="str">
            <v>N</v>
          </cell>
        </row>
        <row r="2558">
          <cell r="A2558" t="str">
            <v>IA</v>
          </cell>
          <cell r="B2558" t="str">
            <v>Buchanan</v>
          </cell>
          <cell r="C2558">
            <v>9230</v>
          </cell>
          <cell r="D2558" t="str">
            <v>Independence City of</v>
          </cell>
          <cell r="E2558">
            <v>1149</v>
          </cell>
          <cell r="F2558" t="str">
            <v>Independence</v>
          </cell>
          <cell r="G2558">
            <v>22</v>
          </cell>
          <cell r="H2558" t="str">
            <v>2</v>
          </cell>
          <cell r="I2558">
            <v>1</v>
          </cell>
          <cell r="J2558">
            <v>0.8</v>
          </cell>
          <cell r="K2558">
            <v>0.8</v>
          </cell>
          <cell r="M2558" t="str">
            <v>IC</v>
          </cell>
          <cell r="N2558" t="str">
            <v>DFO</v>
          </cell>
          <cell r="P2558">
            <v>8</v>
          </cell>
          <cell r="Q2558">
            <v>1949</v>
          </cell>
          <cell r="R2558" t="str">
            <v>OP</v>
          </cell>
          <cell r="T2558" t="str">
            <v>N</v>
          </cell>
        </row>
        <row r="2559">
          <cell r="A2559" t="str">
            <v>IA</v>
          </cell>
          <cell r="B2559" t="str">
            <v>Buchanan</v>
          </cell>
          <cell r="C2559">
            <v>9230</v>
          </cell>
          <cell r="D2559" t="str">
            <v>Independence City of</v>
          </cell>
          <cell r="E2559">
            <v>1149</v>
          </cell>
          <cell r="F2559" t="str">
            <v>Independence</v>
          </cell>
          <cell r="G2559">
            <v>22</v>
          </cell>
          <cell r="H2559" t="str">
            <v>5</v>
          </cell>
          <cell r="I2559">
            <v>2.5</v>
          </cell>
          <cell r="J2559">
            <v>2.2999999999999998</v>
          </cell>
          <cell r="K2559">
            <v>2.2999999999999998</v>
          </cell>
          <cell r="M2559" t="str">
            <v>IC</v>
          </cell>
          <cell r="N2559" t="str">
            <v>DFO</v>
          </cell>
          <cell r="O2559" t="str">
            <v>NG</v>
          </cell>
          <cell r="P2559">
            <v>88</v>
          </cell>
          <cell r="Q2559">
            <v>1957</v>
          </cell>
          <cell r="R2559" t="str">
            <v>OP</v>
          </cell>
          <cell r="T2559" t="str">
            <v>N</v>
          </cell>
        </row>
        <row r="2560">
          <cell r="A2560" t="str">
            <v>IA</v>
          </cell>
          <cell r="B2560" t="str">
            <v>Buchanan</v>
          </cell>
          <cell r="C2560">
            <v>9230</v>
          </cell>
          <cell r="D2560" t="str">
            <v>Independence City of</v>
          </cell>
          <cell r="E2560">
            <v>1149</v>
          </cell>
          <cell r="F2560" t="str">
            <v>Independence</v>
          </cell>
          <cell r="G2560">
            <v>22</v>
          </cell>
          <cell r="H2560" t="str">
            <v>6</v>
          </cell>
          <cell r="I2560">
            <v>3.2</v>
          </cell>
          <cell r="J2560">
            <v>2.8</v>
          </cell>
          <cell r="K2560">
            <v>2.8</v>
          </cell>
          <cell r="M2560" t="str">
            <v>IC</v>
          </cell>
          <cell r="N2560" t="str">
            <v>DFO</v>
          </cell>
          <cell r="O2560" t="str">
            <v>NG</v>
          </cell>
          <cell r="P2560">
            <v>88</v>
          </cell>
          <cell r="Q2560">
            <v>1964</v>
          </cell>
          <cell r="R2560" t="str">
            <v>OP</v>
          </cell>
          <cell r="T2560" t="str">
            <v>N</v>
          </cell>
        </row>
        <row r="2561">
          <cell r="A2561" t="str">
            <v>IA</v>
          </cell>
          <cell r="B2561" t="str">
            <v>Buchanan</v>
          </cell>
          <cell r="C2561">
            <v>9230</v>
          </cell>
          <cell r="D2561" t="str">
            <v>Independence City of</v>
          </cell>
          <cell r="E2561">
            <v>1149</v>
          </cell>
          <cell r="F2561" t="str">
            <v>Independence</v>
          </cell>
          <cell r="G2561">
            <v>22</v>
          </cell>
          <cell r="H2561" t="str">
            <v>7</v>
          </cell>
          <cell r="I2561">
            <v>6.2</v>
          </cell>
          <cell r="J2561">
            <v>5.8</v>
          </cell>
          <cell r="K2561">
            <v>5.8</v>
          </cell>
          <cell r="M2561" t="str">
            <v>IC</v>
          </cell>
          <cell r="N2561" t="str">
            <v>DFO</v>
          </cell>
          <cell r="O2561" t="str">
            <v>NG</v>
          </cell>
          <cell r="P2561">
            <v>88</v>
          </cell>
          <cell r="Q2561">
            <v>1973</v>
          </cell>
          <cell r="R2561" t="str">
            <v>OP</v>
          </cell>
          <cell r="T2561" t="str">
            <v>N</v>
          </cell>
        </row>
        <row r="2562">
          <cell r="A2562" t="str">
            <v>IA</v>
          </cell>
          <cell r="B2562" t="str">
            <v>Buchanan</v>
          </cell>
          <cell r="C2562">
            <v>9230</v>
          </cell>
          <cell r="D2562" t="str">
            <v>Independence City of</v>
          </cell>
          <cell r="E2562">
            <v>1149</v>
          </cell>
          <cell r="F2562" t="str">
            <v>Independence</v>
          </cell>
          <cell r="G2562">
            <v>22</v>
          </cell>
          <cell r="H2562" t="str">
            <v>1A</v>
          </cell>
          <cell r="I2562">
            <v>1.8</v>
          </cell>
          <cell r="J2562">
            <v>1.8</v>
          </cell>
          <cell r="K2562">
            <v>1.8</v>
          </cell>
          <cell r="M2562" t="str">
            <v>IC</v>
          </cell>
          <cell r="N2562" t="str">
            <v>DFO</v>
          </cell>
          <cell r="P2562">
            <v>8</v>
          </cell>
          <cell r="Q2562">
            <v>2000</v>
          </cell>
          <cell r="R2562" t="str">
            <v>OP</v>
          </cell>
          <cell r="T2562" t="str">
            <v>N</v>
          </cell>
        </row>
        <row r="2563">
          <cell r="A2563" t="str">
            <v>IA</v>
          </cell>
          <cell r="B2563" t="str">
            <v>Buchanan</v>
          </cell>
          <cell r="C2563">
            <v>9230</v>
          </cell>
          <cell r="D2563" t="str">
            <v>Independence City of</v>
          </cell>
          <cell r="E2563">
            <v>1149</v>
          </cell>
          <cell r="F2563" t="str">
            <v>Independence</v>
          </cell>
          <cell r="G2563">
            <v>22</v>
          </cell>
          <cell r="H2563" t="str">
            <v>3A</v>
          </cell>
          <cell r="I2563">
            <v>1.8</v>
          </cell>
          <cell r="J2563">
            <v>1.8</v>
          </cell>
          <cell r="K2563">
            <v>1.8</v>
          </cell>
          <cell r="M2563" t="str">
            <v>IC</v>
          </cell>
          <cell r="N2563" t="str">
            <v>DFO</v>
          </cell>
          <cell r="P2563">
            <v>2</v>
          </cell>
          <cell r="Q2563">
            <v>1996</v>
          </cell>
          <cell r="R2563" t="str">
            <v>OP</v>
          </cell>
          <cell r="T2563" t="str">
            <v>N</v>
          </cell>
        </row>
        <row r="2564">
          <cell r="A2564" t="str">
            <v>IA</v>
          </cell>
          <cell r="B2564" t="str">
            <v>Buchanan</v>
          </cell>
          <cell r="C2564">
            <v>9230</v>
          </cell>
          <cell r="D2564" t="str">
            <v>Independence City of</v>
          </cell>
          <cell r="E2564">
            <v>1149</v>
          </cell>
          <cell r="F2564" t="str">
            <v>Independence</v>
          </cell>
          <cell r="G2564">
            <v>22</v>
          </cell>
          <cell r="H2564" t="str">
            <v>3B</v>
          </cell>
          <cell r="I2564">
            <v>1.8</v>
          </cell>
          <cell r="J2564">
            <v>1.8</v>
          </cell>
          <cell r="K2564">
            <v>1.8</v>
          </cell>
          <cell r="M2564" t="str">
            <v>IC</v>
          </cell>
          <cell r="N2564" t="str">
            <v>DFO</v>
          </cell>
          <cell r="P2564">
            <v>2</v>
          </cell>
          <cell r="Q2564">
            <v>1996</v>
          </cell>
          <cell r="R2564" t="str">
            <v>OP</v>
          </cell>
          <cell r="T2564" t="str">
            <v>N</v>
          </cell>
        </row>
        <row r="2565">
          <cell r="A2565" t="str">
            <v>IA</v>
          </cell>
          <cell r="B2565" t="str">
            <v>Buchanan</v>
          </cell>
          <cell r="C2565">
            <v>9230</v>
          </cell>
          <cell r="D2565" t="str">
            <v>Independence City of</v>
          </cell>
          <cell r="E2565">
            <v>1149</v>
          </cell>
          <cell r="F2565" t="str">
            <v>Independence</v>
          </cell>
          <cell r="G2565">
            <v>22</v>
          </cell>
          <cell r="H2565" t="str">
            <v>4A</v>
          </cell>
          <cell r="I2565">
            <v>1.8</v>
          </cell>
          <cell r="J2565">
            <v>1.8</v>
          </cell>
          <cell r="K2565">
            <v>1.8</v>
          </cell>
          <cell r="M2565" t="str">
            <v>IC</v>
          </cell>
          <cell r="N2565" t="str">
            <v>DFO</v>
          </cell>
          <cell r="P2565">
            <v>8</v>
          </cell>
          <cell r="Q2565">
            <v>2000</v>
          </cell>
          <cell r="R2565" t="str">
            <v>OP</v>
          </cell>
          <cell r="T2565" t="str">
            <v>N</v>
          </cell>
        </row>
        <row r="2566">
          <cell r="A2566" t="str">
            <v>IA</v>
          </cell>
          <cell r="B2566" t="str">
            <v>Buchanan</v>
          </cell>
          <cell r="C2566">
            <v>9230</v>
          </cell>
          <cell r="D2566" t="str">
            <v>Independence City of</v>
          </cell>
          <cell r="E2566">
            <v>1149</v>
          </cell>
          <cell r="F2566" t="str">
            <v>Independence</v>
          </cell>
          <cell r="G2566">
            <v>22</v>
          </cell>
          <cell r="H2566" t="str">
            <v>4B</v>
          </cell>
          <cell r="I2566">
            <v>1.8</v>
          </cell>
          <cell r="J2566">
            <v>1.8</v>
          </cell>
          <cell r="K2566">
            <v>1.8</v>
          </cell>
          <cell r="M2566" t="str">
            <v>IC</v>
          </cell>
          <cell r="N2566" t="str">
            <v>DFO</v>
          </cell>
          <cell r="P2566">
            <v>8</v>
          </cell>
          <cell r="Q2566">
            <v>2000</v>
          </cell>
          <cell r="R2566" t="str">
            <v>OP</v>
          </cell>
          <cell r="T2566" t="str">
            <v>N</v>
          </cell>
        </row>
        <row r="2567">
          <cell r="A2567" t="str">
            <v>IA</v>
          </cell>
          <cell r="B2567" t="str">
            <v>Warren</v>
          </cell>
          <cell r="C2567">
            <v>9275</v>
          </cell>
          <cell r="D2567" t="str">
            <v>Indianola Municipal Utilities</v>
          </cell>
          <cell r="E2567">
            <v>1150</v>
          </cell>
          <cell r="F2567" t="str">
            <v>Indianola</v>
          </cell>
          <cell r="G2567">
            <v>22</v>
          </cell>
          <cell r="H2567" t="str">
            <v>1</v>
          </cell>
          <cell r="I2567">
            <v>0.8</v>
          </cell>
          <cell r="J2567">
            <v>0.6</v>
          </cell>
          <cell r="K2567">
            <v>0.6</v>
          </cell>
          <cell r="M2567" t="str">
            <v>IC</v>
          </cell>
          <cell r="N2567" t="str">
            <v>DFO</v>
          </cell>
          <cell r="P2567">
            <v>88</v>
          </cell>
          <cell r="Q2567">
            <v>1946</v>
          </cell>
          <cell r="R2567" t="str">
            <v>OP</v>
          </cell>
          <cell r="T2567" t="str">
            <v>N</v>
          </cell>
        </row>
        <row r="2568">
          <cell r="A2568" t="str">
            <v>IA</v>
          </cell>
          <cell r="B2568" t="str">
            <v>Warren</v>
          </cell>
          <cell r="C2568">
            <v>9275</v>
          </cell>
          <cell r="D2568" t="str">
            <v>Indianola Municipal Utilities</v>
          </cell>
          <cell r="E2568">
            <v>1150</v>
          </cell>
          <cell r="F2568" t="str">
            <v>Indianola</v>
          </cell>
          <cell r="G2568">
            <v>22</v>
          </cell>
          <cell r="H2568" t="str">
            <v>2</v>
          </cell>
          <cell r="I2568">
            <v>1.4</v>
          </cell>
          <cell r="J2568">
            <v>1.25</v>
          </cell>
          <cell r="K2568">
            <v>1.25</v>
          </cell>
          <cell r="M2568" t="str">
            <v>IC</v>
          </cell>
          <cell r="N2568" t="str">
            <v>DFO</v>
          </cell>
          <cell r="O2568" t="str">
            <v>NG</v>
          </cell>
          <cell r="P2568">
            <v>88</v>
          </cell>
          <cell r="Q2568">
            <v>1949</v>
          </cell>
          <cell r="R2568" t="str">
            <v>OP</v>
          </cell>
          <cell r="T2568" t="str">
            <v>N</v>
          </cell>
        </row>
        <row r="2569">
          <cell r="A2569" t="str">
            <v>IA</v>
          </cell>
          <cell r="B2569" t="str">
            <v>Warren</v>
          </cell>
          <cell r="C2569">
            <v>9275</v>
          </cell>
          <cell r="D2569" t="str">
            <v>Indianola Municipal Utilities</v>
          </cell>
          <cell r="E2569">
            <v>1150</v>
          </cell>
          <cell r="F2569" t="str">
            <v>Indianola</v>
          </cell>
          <cell r="G2569">
            <v>22</v>
          </cell>
          <cell r="H2569" t="str">
            <v>3</v>
          </cell>
          <cell r="I2569">
            <v>1.1000000000000001</v>
          </cell>
          <cell r="J2569">
            <v>1</v>
          </cell>
          <cell r="K2569">
            <v>1</v>
          </cell>
          <cell r="M2569" t="str">
            <v>IC</v>
          </cell>
          <cell r="N2569" t="str">
            <v>DFO</v>
          </cell>
          <cell r="O2569" t="str">
            <v>NG</v>
          </cell>
          <cell r="P2569">
            <v>88</v>
          </cell>
          <cell r="Q2569">
            <v>1953</v>
          </cell>
          <cell r="R2569" t="str">
            <v>OP</v>
          </cell>
          <cell r="T2569" t="str">
            <v>N</v>
          </cell>
        </row>
        <row r="2570">
          <cell r="A2570" t="str">
            <v>IA</v>
          </cell>
          <cell r="B2570" t="str">
            <v>Warren</v>
          </cell>
          <cell r="C2570">
            <v>9275</v>
          </cell>
          <cell r="D2570" t="str">
            <v>Indianola Municipal Utilities</v>
          </cell>
          <cell r="E2570">
            <v>1150</v>
          </cell>
          <cell r="F2570" t="str">
            <v>Indianola</v>
          </cell>
          <cell r="G2570">
            <v>22</v>
          </cell>
          <cell r="H2570" t="str">
            <v>4</v>
          </cell>
          <cell r="I2570">
            <v>1.5</v>
          </cell>
          <cell r="J2570">
            <v>1.25</v>
          </cell>
          <cell r="K2570">
            <v>1.25</v>
          </cell>
          <cell r="M2570" t="str">
            <v>IC</v>
          </cell>
          <cell r="N2570" t="str">
            <v>DFO</v>
          </cell>
          <cell r="O2570" t="str">
            <v>NG</v>
          </cell>
          <cell r="P2570">
            <v>88</v>
          </cell>
          <cell r="Q2570">
            <v>1961</v>
          </cell>
          <cell r="R2570" t="str">
            <v>OP</v>
          </cell>
          <cell r="T2570" t="str">
            <v>N</v>
          </cell>
        </row>
        <row r="2571">
          <cell r="A2571" t="str">
            <v>IA</v>
          </cell>
          <cell r="B2571" t="str">
            <v>Warren</v>
          </cell>
          <cell r="C2571">
            <v>9275</v>
          </cell>
          <cell r="D2571" t="str">
            <v>Indianola Municipal Utilities</v>
          </cell>
          <cell r="E2571">
            <v>1150</v>
          </cell>
          <cell r="F2571" t="str">
            <v>Indianola</v>
          </cell>
          <cell r="G2571">
            <v>22</v>
          </cell>
          <cell r="H2571" t="str">
            <v>5</v>
          </cell>
          <cell r="I2571">
            <v>4</v>
          </cell>
          <cell r="J2571">
            <v>4</v>
          </cell>
          <cell r="K2571">
            <v>4</v>
          </cell>
          <cell r="M2571" t="str">
            <v>IC</v>
          </cell>
          <cell r="N2571" t="str">
            <v>DFO</v>
          </cell>
          <cell r="O2571" t="str">
            <v>NG</v>
          </cell>
          <cell r="P2571">
            <v>88</v>
          </cell>
          <cell r="Q2571">
            <v>1966</v>
          </cell>
          <cell r="R2571" t="str">
            <v>OP</v>
          </cell>
          <cell r="T2571" t="str">
            <v>N</v>
          </cell>
        </row>
        <row r="2572">
          <cell r="A2572" t="str">
            <v>IA</v>
          </cell>
          <cell r="B2572" t="str">
            <v>Warren</v>
          </cell>
          <cell r="C2572">
            <v>9275</v>
          </cell>
          <cell r="D2572" t="str">
            <v>Indianola Municipal Utilities</v>
          </cell>
          <cell r="E2572">
            <v>1150</v>
          </cell>
          <cell r="F2572" t="str">
            <v>Indianola</v>
          </cell>
          <cell r="G2572">
            <v>22</v>
          </cell>
          <cell r="H2572" t="str">
            <v>6</v>
          </cell>
          <cell r="I2572">
            <v>5.0999999999999996</v>
          </cell>
          <cell r="J2572">
            <v>5</v>
          </cell>
          <cell r="K2572">
            <v>5</v>
          </cell>
          <cell r="M2572" t="str">
            <v>IC</v>
          </cell>
          <cell r="N2572" t="str">
            <v>DFO</v>
          </cell>
          <cell r="O2572" t="str">
            <v>NG</v>
          </cell>
          <cell r="P2572">
            <v>88</v>
          </cell>
          <cell r="Q2572">
            <v>1970</v>
          </cell>
          <cell r="R2572" t="str">
            <v>OP</v>
          </cell>
          <cell r="T2572" t="str">
            <v>N</v>
          </cell>
        </row>
        <row r="2573">
          <cell r="A2573" t="str">
            <v>IA</v>
          </cell>
          <cell r="B2573" t="str">
            <v>Dubuque</v>
          </cell>
          <cell r="C2573">
            <v>9417</v>
          </cell>
          <cell r="D2573" t="str">
            <v>Interstate Power and Light Co</v>
          </cell>
          <cell r="E2573">
            <v>1046</v>
          </cell>
          <cell r="F2573" t="str">
            <v>Dubuque</v>
          </cell>
          <cell r="G2573">
            <v>22</v>
          </cell>
          <cell r="H2573" t="str">
            <v>IC1</v>
          </cell>
          <cell r="I2573">
            <v>2</v>
          </cell>
          <cell r="J2573">
            <v>2.2000000000000002</v>
          </cell>
          <cell r="K2573">
            <v>2.2000000000000002</v>
          </cell>
          <cell r="M2573" t="str">
            <v>IC</v>
          </cell>
          <cell r="N2573" t="str">
            <v>DFO</v>
          </cell>
          <cell r="P2573">
            <v>1</v>
          </cell>
          <cell r="Q2573">
            <v>1966</v>
          </cell>
          <cell r="R2573" t="str">
            <v>OP</v>
          </cell>
          <cell r="S2573">
            <v>0</v>
          </cell>
          <cell r="T2573" t="str">
            <v>N</v>
          </cell>
        </row>
        <row r="2574">
          <cell r="A2574" t="str">
            <v>IA</v>
          </cell>
          <cell r="B2574" t="str">
            <v>Dubuque</v>
          </cell>
          <cell r="C2574">
            <v>9417</v>
          </cell>
          <cell r="D2574" t="str">
            <v>Interstate Power and Light Co</v>
          </cell>
          <cell r="E2574">
            <v>1046</v>
          </cell>
          <cell r="F2574" t="str">
            <v>Dubuque</v>
          </cell>
          <cell r="G2574">
            <v>22</v>
          </cell>
          <cell r="H2574" t="str">
            <v>IC2</v>
          </cell>
          <cell r="I2574">
            <v>2</v>
          </cell>
          <cell r="J2574">
            <v>2.2000000000000002</v>
          </cell>
          <cell r="K2574">
            <v>2.2000000000000002</v>
          </cell>
          <cell r="M2574" t="str">
            <v>IC</v>
          </cell>
          <cell r="N2574" t="str">
            <v>DFO</v>
          </cell>
          <cell r="P2574">
            <v>1</v>
          </cell>
          <cell r="Q2574">
            <v>1966</v>
          </cell>
          <cell r="R2574" t="str">
            <v>OP</v>
          </cell>
          <cell r="S2574">
            <v>0</v>
          </cell>
          <cell r="T2574" t="str">
            <v>N</v>
          </cell>
        </row>
        <row r="2575">
          <cell r="A2575" t="str">
            <v>IA</v>
          </cell>
          <cell r="B2575" t="str">
            <v>Allamakee</v>
          </cell>
          <cell r="C2575">
            <v>9417</v>
          </cell>
          <cell r="D2575" t="str">
            <v>Interstate Power and Light Co</v>
          </cell>
          <cell r="E2575">
            <v>1047</v>
          </cell>
          <cell r="F2575" t="str">
            <v>Lansing</v>
          </cell>
          <cell r="G2575">
            <v>22</v>
          </cell>
          <cell r="H2575" t="str">
            <v>IC1</v>
          </cell>
          <cell r="I2575">
            <v>1</v>
          </cell>
          <cell r="J2575">
            <v>1</v>
          </cell>
          <cell r="K2575">
            <v>1</v>
          </cell>
          <cell r="M2575" t="str">
            <v>IC</v>
          </cell>
          <cell r="N2575" t="str">
            <v>DFO</v>
          </cell>
          <cell r="P2575">
            <v>1</v>
          </cell>
          <cell r="Q2575">
            <v>1970</v>
          </cell>
          <cell r="R2575" t="str">
            <v>OP</v>
          </cell>
          <cell r="S2575">
            <v>0</v>
          </cell>
          <cell r="T2575" t="str">
            <v>N</v>
          </cell>
        </row>
        <row r="2576">
          <cell r="A2576" t="str">
            <v>IA</v>
          </cell>
          <cell r="B2576" t="str">
            <v>Allamakee</v>
          </cell>
          <cell r="C2576">
            <v>9417</v>
          </cell>
          <cell r="D2576" t="str">
            <v>Interstate Power and Light Co</v>
          </cell>
          <cell r="E2576">
            <v>1047</v>
          </cell>
          <cell r="F2576" t="str">
            <v>Lansing</v>
          </cell>
          <cell r="G2576">
            <v>22</v>
          </cell>
          <cell r="H2576" t="str">
            <v>IC2</v>
          </cell>
          <cell r="I2576">
            <v>1</v>
          </cell>
          <cell r="J2576">
            <v>1</v>
          </cell>
          <cell r="K2576">
            <v>1</v>
          </cell>
          <cell r="M2576" t="str">
            <v>IC</v>
          </cell>
          <cell r="N2576" t="str">
            <v>DFO</v>
          </cell>
          <cell r="P2576">
            <v>1</v>
          </cell>
          <cell r="Q2576">
            <v>1971</v>
          </cell>
          <cell r="R2576" t="str">
            <v>OP</v>
          </cell>
          <cell r="S2576">
            <v>0</v>
          </cell>
          <cell r="T2576" t="str">
            <v>N</v>
          </cell>
        </row>
        <row r="2577">
          <cell r="A2577" t="str">
            <v>IA</v>
          </cell>
          <cell r="B2577" t="str">
            <v>Story</v>
          </cell>
          <cell r="C2577">
            <v>9417</v>
          </cell>
          <cell r="D2577" t="str">
            <v>Interstate Power and Light Co</v>
          </cell>
          <cell r="E2577">
            <v>1052</v>
          </cell>
          <cell r="F2577" t="str">
            <v>Ames Diesel Generating Station</v>
          </cell>
          <cell r="G2577">
            <v>22</v>
          </cell>
          <cell r="H2577" t="str">
            <v>1</v>
          </cell>
          <cell r="I2577">
            <v>1</v>
          </cell>
          <cell r="J2577">
            <v>1</v>
          </cell>
          <cell r="K2577">
            <v>1</v>
          </cell>
          <cell r="M2577" t="str">
            <v>IC</v>
          </cell>
          <cell r="N2577" t="str">
            <v>DFO</v>
          </cell>
          <cell r="P2577">
            <v>1</v>
          </cell>
          <cell r="Q2577">
            <v>1960</v>
          </cell>
          <cell r="R2577" t="str">
            <v>SB</v>
          </cell>
          <cell r="S2577">
            <v>0</v>
          </cell>
          <cell r="T2577" t="str">
            <v>N</v>
          </cell>
        </row>
        <row r="2578">
          <cell r="A2578" t="str">
            <v>IA</v>
          </cell>
          <cell r="B2578" t="str">
            <v>Story</v>
          </cell>
          <cell r="C2578">
            <v>9417</v>
          </cell>
          <cell r="D2578" t="str">
            <v>Interstate Power and Light Co</v>
          </cell>
          <cell r="E2578">
            <v>1052</v>
          </cell>
          <cell r="F2578" t="str">
            <v>Ames Diesel Generating Station</v>
          </cell>
          <cell r="G2578">
            <v>22</v>
          </cell>
          <cell r="H2578" t="str">
            <v>2</v>
          </cell>
          <cell r="I2578">
            <v>1</v>
          </cell>
          <cell r="J2578">
            <v>1</v>
          </cell>
          <cell r="K2578">
            <v>1</v>
          </cell>
          <cell r="M2578" t="str">
            <v>IC</v>
          </cell>
          <cell r="N2578" t="str">
            <v>DFO</v>
          </cell>
          <cell r="P2578">
            <v>1</v>
          </cell>
          <cell r="Q2578">
            <v>1960</v>
          </cell>
          <cell r="R2578" t="str">
            <v>SB</v>
          </cell>
          <cell r="S2578">
            <v>0</v>
          </cell>
          <cell r="T2578" t="str">
            <v>N</v>
          </cell>
        </row>
        <row r="2579">
          <cell r="A2579" t="str">
            <v>IA</v>
          </cell>
          <cell r="B2579" t="str">
            <v>Appanoose</v>
          </cell>
          <cell r="C2579">
            <v>9417</v>
          </cell>
          <cell r="D2579" t="str">
            <v>Interstate Power and Light Co</v>
          </cell>
          <cell r="E2579">
            <v>1105</v>
          </cell>
          <cell r="F2579" t="str">
            <v>Centerville</v>
          </cell>
          <cell r="G2579">
            <v>22</v>
          </cell>
          <cell r="H2579" t="str">
            <v>1</v>
          </cell>
          <cell r="I2579">
            <v>2</v>
          </cell>
          <cell r="J2579">
            <v>2.2999999999999998</v>
          </cell>
          <cell r="K2579">
            <v>2.2999999999999998</v>
          </cell>
          <cell r="M2579" t="str">
            <v>IC</v>
          </cell>
          <cell r="N2579" t="str">
            <v>DFO</v>
          </cell>
          <cell r="P2579">
            <v>1</v>
          </cell>
          <cell r="Q2579">
            <v>1963</v>
          </cell>
          <cell r="R2579" t="str">
            <v>OP</v>
          </cell>
          <cell r="S2579">
            <v>0</v>
          </cell>
          <cell r="T2579" t="str">
            <v>N</v>
          </cell>
        </row>
        <row r="2580">
          <cell r="A2580" t="str">
            <v>IA</v>
          </cell>
          <cell r="B2580" t="str">
            <v>Appanoose</v>
          </cell>
          <cell r="C2580">
            <v>9417</v>
          </cell>
          <cell r="D2580" t="str">
            <v>Interstate Power and Light Co</v>
          </cell>
          <cell r="E2580">
            <v>1105</v>
          </cell>
          <cell r="F2580" t="str">
            <v>Centerville</v>
          </cell>
          <cell r="G2580">
            <v>22</v>
          </cell>
          <cell r="H2580" t="str">
            <v>2</v>
          </cell>
          <cell r="I2580">
            <v>2</v>
          </cell>
          <cell r="J2580">
            <v>2</v>
          </cell>
          <cell r="K2580">
            <v>2</v>
          </cell>
          <cell r="M2580" t="str">
            <v>IC</v>
          </cell>
          <cell r="N2580" t="str">
            <v>DFO</v>
          </cell>
          <cell r="P2580">
            <v>1</v>
          </cell>
          <cell r="Q2580">
            <v>1963</v>
          </cell>
          <cell r="R2580" t="str">
            <v>OP</v>
          </cell>
          <cell r="S2580">
            <v>0</v>
          </cell>
          <cell r="T2580" t="str">
            <v>N</v>
          </cell>
        </row>
        <row r="2581">
          <cell r="A2581" t="str">
            <v>IA</v>
          </cell>
          <cell r="B2581" t="str">
            <v>Appanoose</v>
          </cell>
          <cell r="C2581">
            <v>9417</v>
          </cell>
          <cell r="D2581" t="str">
            <v>Interstate Power and Light Co</v>
          </cell>
          <cell r="E2581">
            <v>1105</v>
          </cell>
          <cell r="F2581" t="str">
            <v>Centerville</v>
          </cell>
          <cell r="G2581">
            <v>22</v>
          </cell>
          <cell r="H2581" t="str">
            <v>3</v>
          </cell>
          <cell r="I2581">
            <v>2</v>
          </cell>
          <cell r="J2581">
            <v>2.1</v>
          </cell>
          <cell r="K2581">
            <v>2.1</v>
          </cell>
          <cell r="M2581" t="str">
            <v>IC</v>
          </cell>
          <cell r="N2581" t="str">
            <v>DFO</v>
          </cell>
          <cell r="P2581">
            <v>1</v>
          </cell>
          <cell r="Q2581">
            <v>1963</v>
          </cell>
          <cell r="R2581" t="str">
            <v>OP</v>
          </cell>
          <cell r="S2581">
            <v>0</v>
          </cell>
          <cell r="T2581" t="str">
            <v>N</v>
          </cell>
        </row>
        <row r="2582">
          <cell r="A2582" t="str">
            <v>IA</v>
          </cell>
          <cell r="B2582" t="str">
            <v>Dubuque</v>
          </cell>
          <cell r="C2582">
            <v>9765</v>
          </cell>
          <cell r="D2582" t="str">
            <v>John Deere Dubuque Works</v>
          </cell>
          <cell r="E2582">
            <v>54414</v>
          </cell>
          <cell r="F2582" t="str">
            <v>John Deere Dubuque Works</v>
          </cell>
          <cell r="G2582">
            <v>333</v>
          </cell>
          <cell r="H2582" t="str">
            <v>GE10</v>
          </cell>
          <cell r="I2582">
            <v>1.5</v>
          </cell>
          <cell r="J2582">
            <v>1.4</v>
          </cell>
          <cell r="K2582">
            <v>1.4</v>
          </cell>
          <cell r="M2582" t="str">
            <v>IC</v>
          </cell>
          <cell r="N2582" t="str">
            <v>DFO</v>
          </cell>
          <cell r="P2582">
            <v>6</v>
          </cell>
          <cell r="Q2582">
            <v>1994</v>
          </cell>
          <cell r="R2582" t="str">
            <v>SB</v>
          </cell>
          <cell r="T2582" t="str">
            <v>Y</v>
          </cell>
        </row>
        <row r="2583">
          <cell r="A2583" t="str">
            <v>IA</v>
          </cell>
          <cell r="B2583" t="str">
            <v>Dubuque</v>
          </cell>
          <cell r="C2583">
            <v>9765</v>
          </cell>
          <cell r="D2583" t="str">
            <v>John Deere Dubuque Works</v>
          </cell>
          <cell r="E2583">
            <v>54414</v>
          </cell>
          <cell r="F2583" t="str">
            <v>John Deere Dubuque Works</v>
          </cell>
          <cell r="G2583">
            <v>333</v>
          </cell>
          <cell r="H2583" t="str">
            <v>GEN5</v>
          </cell>
          <cell r="I2583">
            <v>1.5</v>
          </cell>
          <cell r="J2583">
            <v>1.4</v>
          </cell>
          <cell r="K2583">
            <v>1.4</v>
          </cell>
          <cell r="M2583" t="str">
            <v>IC</v>
          </cell>
          <cell r="N2583" t="str">
            <v>DFO</v>
          </cell>
          <cell r="P2583">
            <v>6</v>
          </cell>
          <cell r="Q2583">
            <v>1994</v>
          </cell>
          <cell r="R2583" t="str">
            <v>SB</v>
          </cell>
          <cell r="T2583" t="str">
            <v>Y</v>
          </cell>
        </row>
        <row r="2584">
          <cell r="A2584" t="str">
            <v>IA</v>
          </cell>
          <cell r="B2584" t="str">
            <v>Dubuque</v>
          </cell>
          <cell r="C2584">
            <v>9765</v>
          </cell>
          <cell r="D2584" t="str">
            <v>John Deere Dubuque Works</v>
          </cell>
          <cell r="E2584">
            <v>54414</v>
          </cell>
          <cell r="F2584" t="str">
            <v>John Deere Dubuque Works</v>
          </cell>
          <cell r="G2584">
            <v>333</v>
          </cell>
          <cell r="H2584" t="str">
            <v>GEN6</v>
          </cell>
          <cell r="I2584">
            <v>1.5</v>
          </cell>
          <cell r="J2584">
            <v>1.4</v>
          </cell>
          <cell r="K2584">
            <v>1.4</v>
          </cell>
          <cell r="M2584" t="str">
            <v>IC</v>
          </cell>
          <cell r="N2584" t="str">
            <v>DFO</v>
          </cell>
          <cell r="P2584">
            <v>6</v>
          </cell>
          <cell r="Q2584">
            <v>1994</v>
          </cell>
          <cell r="R2584" t="str">
            <v>SB</v>
          </cell>
          <cell r="T2584" t="str">
            <v>Y</v>
          </cell>
        </row>
        <row r="2585">
          <cell r="A2585" t="str">
            <v>IA</v>
          </cell>
          <cell r="B2585" t="str">
            <v>Dubuque</v>
          </cell>
          <cell r="C2585">
            <v>9765</v>
          </cell>
          <cell r="D2585" t="str">
            <v>John Deere Dubuque Works</v>
          </cell>
          <cell r="E2585">
            <v>54414</v>
          </cell>
          <cell r="F2585" t="str">
            <v>John Deere Dubuque Works</v>
          </cell>
          <cell r="G2585">
            <v>333</v>
          </cell>
          <cell r="H2585" t="str">
            <v>GEN7</v>
          </cell>
          <cell r="I2585">
            <v>1.5</v>
          </cell>
          <cell r="J2585">
            <v>1.4</v>
          </cell>
          <cell r="K2585">
            <v>1.4</v>
          </cell>
          <cell r="M2585" t="str">
            <v>IC</v>
          </cell>
          <cell r="N2585" t="str">
            <v>DFO</v>
          </cell>
          <cell r="P2585">
            <v>6</v>
          </cell>
          <cell r="Q2585">
            <v>1994</v>
          </cell>
          <cell r="R2585" t="str">
            <v>SB</v>
          </cell>
          <cell r="T2585" t="str">
            <v>Y</v>
          </cell>
        </row>
        <row r="2586">
          <cell r="A2586" t="str">
            <v>IA</v>
          </cell>
          <cell r="B2586" t="str">
            <v>Dubuque</v>
          </cell>
          <cell r="C2586">
            <v>9765</v>
          </cell>
          <cell r="D2586" t="str">
            <v>John Deere Dubuque Works</v>
          </cell>
          <cell r="E2586">
            <v>54414</v>
          </cell>
          <cell r="F2586" t="str">
            <v>John Deere Dubuque Works</v>
          </cell>
          <cell r="G2586">
            <v>333</v>
          </cell>
          <cell r="H2586" t="str">
            <v>GEN8</v>
          </cell>
          <cell r="I2586">
            <v>1.5</v>
          </cell>
          <cell r="J2586">
            <v>1.4</v>
          </cell>
          <cell r="K2586">
            <v>1.4</v>
          </cell>
          <cell r="M2586" t="str">
            <v>IC</v>
          </cell>
          <cell r="N2586" t="str">
            <v>DFO</v>
          </cell>
          <cell r="P2586">
            <v>6</v>
          </cell>
          <cell r="Q2586">
            <v>1994</v>
          </cell>
          <cell r="R2586" t="str">
            <v>SB</v>
          </cell>
          <cell r="T2586" t="str">
            <v>Y</v>
          </cell>
        </row>
        <row r="2587">
          <cell r="A2587" t="str">
            <v>IA</v>
          </cell>
          <cell r="B2587" t="str">
            <v>Dubuque</v>
          </cell>
          <cell r="C2587">
            <v>9765</v>
          </cell>
          <cell r="D2587" t="str">
            <v>John Deere Dubuque Works</v>
          </cell>
          <cell r="E2587">
            <v>54414</v>
          </cell>
          <cell r="F2587" t="str">
            <v>John Deere Dubuque Works</v>
          </cell>
          <cell r="G2587">
            <v>333</v>
          </cell>
          <cell r="H2587" t="str">
            <v>GEN9</v>
          </cell>
          <cell r="I2587">
            <v>1.5</v>
          </cell>
          <cell r="J2587">
            <v>1.4</v>
          </cell>
          <cell r="K2587">
            <v>1.4</v>
          </cell>
          <cell r="M2587" t="str">
            <v>IC</v>
          </cell>
          <cell r="N2587" t="str">
            <v>DFO</v>
          </cell>
          <cell r="P2587">
            <v>6</v>
          </cell>
          <cell r="Q2587">
            <v>1994</v>
          </cell>
          <cell r="R2587" t="str">
            <v>SB</v>
          </cell>
          <cell r="T2587" t="str">
            <v>Y</v>
          </cell>
        </row>
        <row r="2588">
          <cell r="A2588" t="str">
            <v>IA</v>
          </cell>
          <cell r="B2588" t="str">
            <v>Black Hawk</v>
          </cell>
          <cell r="C2588">
            <v>10542</v>
          </cell>
          <cell r="D2588" t="str">
            <v>La Porte City City of</v>
          </cell>
          <cell r="E2588">
            <v>1156</v>
          </cell>
          <cell r="F2588" t="str">
            <v>La Porte</v>
          </cell>
          <cell r="G2588">
            <v>22</v>
          </cell>
          <cell r="H2588" t="str">
            <v>2</v>
          </cell>
          <cell r="I2588">
            <v>1.1000000000000001</v>
          </cell>
          <cell r="J2588">
            <v>1.1000000000000001</v>
          </cell>
          <cell r="K2588">
            <v>1.1000000000000001</v>
          </cell>
          <cell r="M2588" t="str">
            <v>IC</v>
          </cell>
          <cell r="N2588" t="str">
            <v>DFO</v>
          </cell>
          <cell r="P2588">
            <v>10</v>
          </cell>
          <cell r="Q2588">
            <v>1963</v>
          </cell>
          <cell r="R2588" t="str">
            <v>OP</v>
          </cell>
          <cell r="T2588" t="str">
            <v>N</v>
          </cell>
        </row>
        <row r="2589">
          <cell r="A2589" t="str">
            <v>IA</v>
          </cell>
          <cell r="B2589" t="str">
            <v>Black Hawk</v>
          </cell>
          <cell r="C2589">
            <v>10542</v>
          </cell>
          <cell r="D2589" t="str">
            <v>La Porte City City of</v>
          </cell>
          <cell r="E2589">
            <v>1156</v>
          </cell>
          <cell r="F2589" t="str">
            <v>La Porte</v>
          </cell>
          <cell r="G2589">
            <v>22</v>
          </cell>
          <cell r="H2589" t="str">
            <v>5</v>
          </cell>
          <cell r="I2589">
            <v>0.8</v>
          </cell>
          <cell r="J2589">
            <v>0.8</v>
          </cell>
          <cell r="K2589">
            <v>0.8</v>
          </cell>
          <cell r="M2589" t="str">
            <v>IC</v>
          </cell>
          <cell r="N2589" t="str">
            <v>DFO</v>
          </cell>
          <cell r="P2589">
            <v>9</v>
          </cell>
          <cell r="Q2589">
            <v>1956</v>
          </cell>
          <cell r="R2589" t="str">
            <v>OP</v>
          </cell>
          <cell r="T2589" t="str">
            <v>N</v>
          </cell>
        </row>
        <row r="2590">
          <cell r="A2590" t="str">
            <v>IA</v>
          </cell>
          <cell r="B2590" t="str">
            <v>Black Hawk</v>
          </cell>
          <cell r="C2590">
            <v>10542</v>
          </cell>
          <cell r="D2590" t="str">
            <v>La Porte City City of</v>
          </cell>
          <cell r="E2590">
            <v>1156</v>
          </cell>
          <cell r="F2590" t="str">
            <v>La Porte</v>
          </cell>
          <cell r="G2590">
            <v>22</v>
          </cell>
          <cell r="H2590" t="str">
            <v>3A</v>
          </cell>
          <cell r="I2590">
            <v>1.8</v>
          </cell>
          <cell r="J2590">
            <v>1.7</v>
          </cell>
          <cell r="K2590">
            <v>1.8</v>
          </cell>
          <cell r="M2590" t="str">
            <v>IC</v>
          </cell>
          <cell r="N2590" t="str">
            <v>DFO</v>
          </cell>
          <cell r="P2590">
            <v>12</v>
          </cell>
          <cell r="Q2590">
            <v>2000</v>
          </cell>
          <cell r="R2590" t="str">
            <v>OP</v>
          </cell>
          <cell r="T2590" t="str">
            <v>N</v>
          </cell>
        </row>
        <row r="2591">
          <cell r="A2591" t="str">
            <v>IA</v>
          </cell>
          <cell r="B2591" t="str">
            <v>Black Hawk</v>
          </cell>
          <cell r="C2591">
            <v>10542</v>
          </cell>
          <cell r="D2591" t="str">
            <v>La Porte City City of</v>
          </cell>
          <cell r="E2591">
            <v>1156</v>
          </cell>
          <cell r="F2591" t="str">
            <v>La Porte</v>
          </cell>
          <cell r="G2591">
            <v>22</v>
          </cell>
          <cell r="H2591" t="str">
            <v>4A</v>
          </cell>
          <cell r="I2591">
            <v>1.8</v>
          </cell>
          <cell r="J2591">
            <v>1.7</v>
          </cell>
          <cell r="K2591">
            <v>1.8</v>
          </cell>
          <cell r="M2591" t="str">
            <v>IC</v>
          </cell>
          <cell r="N2591" t="str">
            <v>DFO</v>
          </cell>
          <cell r="P2591">
            <v>12</v>
          </cell>
          <cell r="Q2591">
            <v>2000</v>
          </cell>
          <cell r="R2591" t="str">
            <v>OP</v>
          </cell>
          <cell r="T2591" t="str">
            <v>N</v>
          </cell>
        </row>
        <row r="2592">
          <cell r="A2592" t="str">
            <v>IA</v>
          </cell>
          <cell r="B2592" t="str">
            <v>Winnebago</v>
          </cell>
          <cell r="C2592">
            <v>10606</v>
          </cell>
          <cell r="D2592" t="str">
            <v>Lake Mills City of</v>
          </cell>
          <cell r="E2592">
            <v>1154</v>
          </cell>
          <cell r="F2592" t="str">
            <v>Lake Mills</v>
          </cell>
          <cell r="G2592">
            <v>22</v>
          </cell>
          <cell r="H2592" t="str">
            <v>4</v>
          </cell>
          <cell r="I2592">
            <v>1.3</v>
          </cell>
          <cell r="J2592">
            <v>1.3</v>
          </cell>
          <cell r="K2592">
            <v>1.3</v>
          </cell>
          <cell r="M2592" t="str">
            <v>IC</v>
          </cell>
          <cell r="N2592" t="str">
            <v>DFO</v>
          </cell>
          <cell r="O2592" t="str">
            <v>NG</v>
          </cell>
          <cell r="P2592">
            <v>0</v>
          </cell>
          <cell r="Q2592">
            <v>1962</v>
          </cell>
          <cell r="R2592" t="str">
            <v>OP</v>
          </cell>
          <cell r="T2592" t="str">
            <v>N</v>
          </cell>
        </row>
        <row r="2593">
          <cell r="A2593" t="str">
            <v>IA</v>
          </cell>
          <cell r="B2593" t="str">
            <v>Winnebago</v>
          </cell>
          <cell r="C2593">
            <v>10606</v>
          </cell>
          <cell r="D2593" t="str">
            <v>Lake Mills City of</v>
          </cell>
          <cell r="E2593">
            <v>1154</v>
          </cell>
          <cell r="F2593" t="str">
            <v>Lake Mills</v>
          </cell>
          <cell r="G2593">
            <v>22</v>
          </cell>
          <cell r="H2593" t="str">
            <v>5</v>
          </cell>
          <cell r="I2593">
            <v>0.9</v>
          </cell>
          <cell r="J2593">
            <v>0.9</v>
          </cell>
          <cell r="K2593">
            <v>0.9</v>
          </cell>
          <cell r="M2593" t="str">
            <v>IC</v>
          </cell>
          <cell r="N2593" t="str">
            <v>DFO</v>
          </cell>
          <cell r="O2593" t="str">
            <v>NG</v>
          </cell>
          <cell r="P2593">
            <v>1</v>
          </cell>
          <cell r="Q2593">
            <v>1956</v>
          </cell>
          <cell r="R2593" t="str">
            <v>OP</v>
          </cell>
          <cell r="T2593" t="str">
            <v>N</v>
          </cell>
        </row>
        <row r="2594">
          <cell r="A2594" t="str">
            <v>IA</v>
          </cell>
          <cell r="B2594" t="str">
            <v>Winnebago</v>
          </cell>
          <cell r="C2594">
            <v>10606</v>
          </cell>
          <cell r="D2594" t="str">
            <v>Lake Mills City of</v>
          </cell>
          <cell r="E2594">
            <v>1154</v>
          </cell>
          <cell r="F2594" t="str">
            <v>Lake Mills</v>
          </cell>
          <cell r="G2594">
            <v>22</v>
          </cell>
          <cell r="H2594" t="str">
            <v>6</v>
          </cell>
          <cell r="I2594">
            <v>5.7</v>
          </cell>
          <cell r="J2594">
            <v>5.7</v>
          </cell>
          <cell r="K2594">
            <v>5.7</v>
          </cell>
          <cell r="M2594" t="str">
            <v>IC</v>
          </cell>
          <cell r="N2594" t="str">
            <v>DFO</v>
          </cell>
          <cell r="P2594">
            <v>3</v>
          </cell>
          <cell r="Q2594">
            <v>1979</v>
          </cell>
          <cell r="R2594" t="str">
            <v>OP</v>
          </cell>
          <cell r="T2594" t="str">
            <v>N</v>
          </cell>
        </row>
        <row r="2595">
          <cell r="A2595" t="str">
            <v>IA</v>
          </cell>
          <cell r="B2595" t="str">
            <v>Winnebago</v>
          </cell>
          <cell r="C2595">
            <v>10606</v>
          </cell>
          <cell r="D2595" t="str">
            <v>Lake Mills City of</v>
          </cell>
          <cell r="E2595">
            <v>1154</v>
          </cell>
          <cell r="F2595" t="str">
            <v>Lake Mills</v>
          </cell>
          <cell r="G2595">
            <v>22</v>
          </cell>
          <cell r="H2595" t="str">
            <v>7</v>
          </cell>
          <cell r="I2595">
            <v>7.6</v>
          </cell>
          <cell r="J2595">
            <v>7.6</v>
          </cell>
          <cell r="K2595">
            <v>7.6</v>
          </cell>
          <cell r="M2595" t="str">
            <v>IC</v>
          </cell>
          <cell r="N2595" t="str">
            <v>DFO</v>
          </cell>
          <cell r="P2595">
            <v>6</v>
          </cell>
          <cell r="Q2595">
            <v>1999</v>
          </cell>
          <cell r="R2595" t="str">
            <v>OP</v>
          </cell>
          <cell r="T2595" t="str">
            <v>N</v>
          </cell>
        </row>
        <row r="2596">
          <cell r="A2596" t="str">
            <v>IA</v>
          </cell>
          <cell r="B2596" t="str">
            <v>Winnebago</v>
          </cell>
          <cell r="C2596">
            <v>10606</v>
          </cell>
          <cell r="D2596" t="str">
            <v>Lake Mills City of</v>
          </cell>
          <cell r="E2596">
            <v>1154</v>
          </cell>
          <cell r="F2596" t="str">
            <v>Lake Mills</v>
          </cell>
          <cell r="G2596">
            <v>22</v>
          </cell>
          <cell r="H2596" t="str">
            <v>1A</v>
          </cell>
          <cell r="I2596">
            <v>3</v>
          </cell>
          <cell r="J2596">
            <v>3</v>
          </cell>
          <cell r="K2596">
            <v>3</v>
          </cell>
          <cell r="M2596" t="str">
            <v>IC</v>
          </cell>
          <cell r="N2596" t="str">
            <v>DFO</v>
          </cell>
          <cell r="O2596" t="str">
            <v>NG</v>
          </cell>
          <cell r="P2596">
            <v>1</v>
          </cell>
          <cell r="Q2596">
            <v>1969</v>
          </cell>
          <cell r="R2596" t="str">
            <v>OP</v>
          </cell>
          <cell r="T2596" t="str">
            <v>N</v>
          </cell>
        </row>
        <row r="2597">
          <cell r="A2597" t="str">
            <v>IA</v>
          </cell>
          <cell r="B2597" t="str">
            <v>Dickinson</v>
          </cell>
          <cell r="C2597">
            <v>10608</v>
          </cell>
          <cell r="D2597" t="str">
            <v>Lake Park City of</v>
          </cell>
          <cell r="E2597">
            <v>1153</v>
          </cell>
          <cell r="F2597" t="str">
            <v>Lake Park</v>
          </cell>
          <cell r="G2597">
            <v>22</v>
          </cell>
          <cell r="H2597" t="str">
            <v>3</v>
          </cell>
          <cell r="I2597">
            <v>2</v>
          </cell>
          <cell r="J2597">
            <v>2</v>
          </cell>
          <cell r="K2597">
            <v>2</v>
          </cell>
          <cell r="M2597" t="str">
            <v>IC</v>
          </cell>
          <cell r="N2597" t="str">
            <v>DFO</v>
          </cell>
          <cell r="P2597">
            <v>4</v>
          </cell>
          <cell r="Q2597">
            <v>2005</v>
          </cell>
          <cell r="R2597" t="str">
            <v>OP</v>
          </cell>
          <cell r="T2597" t="str">
            <v>N</v>
          </cell>
        </row>
        <row r="2598">
          <cell r="A2598" t="str">
            <v>IA</v>
          </cell>
          <cell r="B2598" t="str">
            <v>Dickinson</v>
          </cell>
          <cell r="C2598">
            <v>10608</v>
          </cell>
          <cell r="D2598" t="str">
            <v>Lake Park City of</v>
          </cell>
          <cell r="E2598">
            <v>1153</v>
          </cell>
          <cell r="F2598" t="str">
            <v>Lake Park</v>
          </cell>
          <cell r="G2598">
            <v>22</v>
          </cell>
          <cell r="H2598" t="str">
            <v>G2</v>
          </cell>
          <cell r="I2598">
            <v>2</v>
          </cell>
          <cell r="J2598">
            <v>2</v>
          </cell>
          <cell r="K2598">
            <v>2</v>
          </cell>
          <cell r="M2598" t="str">
            <v>IC</v>
          </cell>
          <cell r="N2598" t="str">
            <v>DFO</v>
          </cell>
          <cell r="P2598">
            <v>5</v>
          </cell>
          <cell r="Q2598">
            <v>2005</v>
          </cell>
          <cell r="R2598" t="str">
            <v>OP</v>
          </cell>
          <cell r="T2598" t="str">
            <v>N</v>
          </cell>
        </row>
        <row r="2599">
          <cell r="A2599" t="str">
            <v>IA</v>
          </cell>
          <cell r="B2599" t="str">
            <v>Decatur</v>
          </cell>
          <cell r="C2599">
            <v>10650</v>
          </cell>
          <cell r="D2599" t="str">
            <v>Lamoni Municipal Utilities</v>
          </cell>
          <cell r="E2599">
            <v>1155</v>
          </cell>
          <cell r="F2599" t="str">
            <v>Lamoni Municipal Utilities</v>
          </cell>
          <cell r="G2599">
            <v>22</v>
          </cell>
          <cell r="H2599" t="str">
            <v>1</v>
          </cell>
          <cell r="I2599">
            <v>2.8</v>
          </cell>
          <cell r="J2599">
            <v>2.7</v>
          </cell>
          <cell r="K2599">
            <v>2.8</v>
          </cell>
          <cell r="M2599" t="str">
            <v>IC</v>
          </cell>
          <cell r="N2599" t="str">
            <v>DFO</v>
          </cell>
          <cell r="O2599" t="str">
            <v>NG</v>
          </cell>
          <cell r="P2599">
            <v>6</v>
          </cell>
          <cell r="Q2599">
            <v>1973</v>
          </cell>
          <cell r="R2599" t="str">
            <v>OP</v>
          </cell>
          <cell r="T2599" t="str">
            <v>N</v>
          </cell>
        </row>
        <row r="2600">
          <cell r="A2600" t="str">
            <v>IA</v>
          </cell>
          <cell r="B2600" t="str">
            <v>Decatur</v>
          </cell>
          <cell r="C2600">
            <v>10650</v>
          </cell>
          <cell r="D2600" t="str">
            <v>Lamoni Municipal Utilities</v>
          </cell>
          <cell r="E2600">
            <v>1155</v>
          </cell>
          <cell r="F2600" t="str">
            <v>Lamoni Municipal Utilities</v>
          </cell>
          <cell r="G2600">
            <v>22</v>
          </cell>
          <cell r="H2600" t="str">
            <v>2</v>
          </cell>
          <cell r="I2600">
            <v>0.2</v>
          </cell>
          <cell r="J2600">
            <v>0.17</v>
          </cell>
          <cell r="K2600">
            <v>0.2</v>
          </cell>
          <cell r="M2600" t="str">
            <v>IC</v>
          </cell>
          <cell r="N2600" t="str">
            <v>DFO</v>
          </cell>
          <cell r="P2600">
            <v>3</v>
          </cell>
          <cell r="Q2600">
            <v>1940</v>
          </cell>
          <cell r="R2600" t="str">
            <v>OP</v>
          </cell>
          <cell r="T2600" t="str">
            <v>N</v>
          </cell>
        </row>
        <row r="2601">
          <cell r="A2601" t="str">
            <v>IA</v>
          </cell>
          <cell r="B2601" t="str">
            <v>Decatur</v>
          </cell>
          <cell r="C2601">
            <v>10650</v>
          </cell>
          <cell r="D2601" t="str">
            <v>Lamoni Municipal Utilities</v>
          </cell>
          <cell r="E2601">
            <v>1155</v>
          </cell>
          <cell r="F2601" t="str">
            <v>Lamoni Municipal Utilities</v>
          </cell>
          <cell r="G2601">
            <v>22</v>
          </cell>
          <cell r="H2601" t="str">
            <v>3</v>
          </cell>
          <cell r="I2601">
            <v>0.2</v>
          </cell>
          <cell r="J2601">
            <v>0.25</v>
          </cell>
          <cell r="K2601">
            <v>0.25</v>
          </cell>
          <cell r="M2601" t="str">
            <v>IC</v>
          </cell>
          <cell r="N2601" t="str">
            <v>DFO</v>
          </cell>
          <cell r="P2601">
            <v>8</v>
          </cell>
          <cell r="Q2601">
            <v>1941</v>
          </cell>
          <cell r="R2601" t="str">
            <v>OP</v>
          </cell>
          <cell r="T2601" t="str">
            <v>N</v>
          </cell>
        </row>
        <row r="2602">
          <cell r="A2602" t="str">
            <v>IA</v>
          </cell>
          <cell r="B2602" t="str">
            <v>Decatur</v>
          </cell>
          <cell r="C2602">
            <v>10650</v>
          </cell>
          <cell r="D2602" t="str">
            <v>Lamoni Municipal Utilities</v>
          </cell>
          <cell r="E2602">
            <v>1155</v>
          </cell>
          <cell r="F2602" t="str">
            <v>Lamoni Municipal Utilities</v>
          </cell>
          <cell r="G2602">
            <v>22</v>
          </cell>
          <cell r="H2602" t="str">
            <v>4</v>
          </cell>
          <cell r="I2602">
            <v>0.6</v>
          </cell>
          <cell r="J2602">
            <v>0.55000000000000004</v>
          </cell>
          <cell r="K2602">
            <v>0.55000000000000004</v>
          </cell>
          <cell r="M2602" t="str">
            <v>IC</v>
          </cell>
          <cell r="N2602" t="str">
            <v>DFO</v>
          </cell>
          <cell r="P2602">
            <v>12</v>
          </cell>
          <cell r="Q2602">
            <v>1948</v>
          </cell>
          <cell r="R2602" t="str">
            <v>OP</v>
          </cell>
          <cell r="T2602" t="str">
            <v>N</v>
          </cell>
        </row>
        <row r="2603">
          <cell r="A2603" t="str">
            <v>IA</v>
          </cell>
          <cell r="B2603" t="str">
            <v>Decatur</v>
          </cell>
          <cell r="C2603">
            <v>10650</v>
          </cell>
          <cell r="D2603" t="str">
            <v>Lamoni Municipal Utilities</v>
          </cell>
          <cell r="E2603">
            <v>1155</v>
          </cell>
          <cell r="F2603" t="str">
            <v>Lamoni Municipal Utilities</v>
          </cell>
          <cell r="G2603">
            <v>22</v>
          </cell>
          <cell r="H2603" t="str">
            <v>5</v>
          </cell>
          <cell r="I2603">
            <v>1.1000000000000001</v>
          </cell>
          <cell r="J2603">
            <v>1.07</v>
          </cell>
          <cell r="K2603">
            <v>1.07</v>
          </cell>
          <cell r="M2603" t="str">
            <v>IC</v>
          </cell>
          <cell r="N2603" t="str">
            <v>DFO</v>
          </cell>
          <cell r="O2603" t="str">
            <v>NG</v>
          </cell>
          <cell r="P2603">
            <v>1</v>
          </cell>
          <cell r="Q2603">
            <v>1955</v>
          </cell>
          <cell r="R2603" t="str">
            <v>OP</v>
          </cell>
          <cell r="T2603" t="str">
            <v>N</v>
          </cell>
        </row>
        <row r="2604">
          <cell r="A2604" t="str">
            <v>IA</v>
          </cell>
          <cell r="B2604" t="str">
            <v>Decatur</v>
          </cell>
          <cell r="C2604">
            <v>10650</v>
          </cell>
          <cell r="D2604" t="str">
            <v>Lamoni Municipal Utilities</v>
          </cell>
          <cell r="E2604">
            <v>1155</v>
          </cell>
          <cell r="F2604" t="str">
            <v>Lamoni Municipal Utilities</v>
          </cell>
          <cell r="G2604">
            <v>22</v>
          </cell>
          <cell r="H2604" t="str">
            <v>6</v>
          </cell>
          <cell r="I2604">
            <v>0.5</v>
          </cell>
          <cell r="J2604">
            <v>0.54</v>
          </cell>
          <cell r="K2604">
            <v>0.54</v>
          </cell>
          <cell r="M2604" t="str">
            <v>IC</v>
          </cell>
          <cell r="N2604" t="str">
            <v>DFO</v>
          </cell>
          <cell r="P2604">
            <v>2</v>
          </cell>
          <cell r="Q2604">
            <v>1993</v>
          </cell>
          <cell r="R2604" t="str">
            <v>OP</v>
          </cell>
          <cell r="T2604" t="str">
            <v>N</v>
          </cell>
        </row>
        <row r="2605">
          <cell r="A2605" t="str">
            <v>IA</v>
          </cell>
          <cell r="B2605" t="str">
            <v>Pocahontas</v>
          </cell>
          <cell r="C2605">
            <v>10769</v>
          </cell>
          <cell r="D2605" t="str">
            <v>Laurens City of</v>
          </cell>
          <cell r="E2605">
            <v>1157</v>
          </cell>
          <cell r="F2605" t="str">
            <v>Laurens</v>
          </cell>
          <cell r="G2605">
            <v>22</v>
          </cell>
          <cell r="H2605" t="str">
            <v>3</v>
          </cell>
          <cell r="I2605">
            <v>0.8</v>
          </cell>
          <cell r="J2605">
            <v>0.7</v>
          </cell>
          <cell r="K2605">
            <v>0.7</v>
          </cell>
          <cell r="M2605" t="str">
            <v>IC</v>
          </cell>
          <cell r="N2605" t="str">
            <v>DFO</v>
          </cell>
          <cell r="P2605">
            <v>88</v>
          </cell>
          <cell r="Q2605">
            <v>1952</v>
          </cell>
          <cell r="R2605" t="str">
            <v>SB</v>
          </cell>
          <cell r="T2605" t="str">
            <v>N</v>
          </cell>
        </row>
        <row r="2606">
          <cell r="A2606" t="str">
            <v>IA</v>
          </cell>
          <cell r="B2606" t="str">
            <v>Pocahontas</v>
          </cell>
          <cell r="C2606">
            <v>10769</v>
          </cell>
          <cell r="D2606" t="str">
            <v>Laurens City of</v>
          </cell>
          <cell r="E2606">
            <v>1157</v>
          </cell>
          <cell r="F2606" t="str">
            <v>Laurens</v>
          </cell>
          <cell r="G2606">
            <v>22</v>
          </cell>
          <cell r="H2606" t="str">
            <v>4</v>
          </cell>
          <cell r="I2606">
            <v>0.8</v>
          </cell>
          <cell r="J2606">
            <v>0.7</v>
          </cell>
          <cell r="K2606">
            <v>0.7</v>
          </cell>
          <cell r="M2606" t="str">
            <v>IC</v>
          </cell>
          <cell r="N2606" t="str">
            <v>DFO</v>
          </cell>
          <cell r="P2606">
            <v>88</v>
          </cell>
          <cell r="Q2606">
            <v>1951</v>
          </cell>
          <cell r="R2606" t="str">
            <v>SB</v>
          </cell>
          <cell r="T2606" t="str">
            <v>N</v>
          </cell>
        </row>
        <row r="2607">
          <cell r="A2607" t="str">
            <v>IA</v>
          </cell>
          <cell r="B2607" t="str">
            <v>Taylor</v>
          </cell>
          <cell r="C2607">
            <v>10908</v>
          </cell>
          <cell r="D2607" t="str">
            <v>Lenox City of</v>
          </cell>
          <cell r="E2607">
            <v>1158</v>
          </cell>
          <cell r="F2607" t="str">
            <v>Lenox</v>
          </cell>
          <cell r="G2607">
            <v>22</v>
          </cell>
          <cell r="H2607" t="str">
            <v>1</v>
          </cell>
          <cell r="I2607">
            <v>0.3</v>
          </cell>
          <cell r="J2607">
            <v>0.3</v>
          </cell>
          <cell r="K2607">
            <v>0.3</v>
          </cell>
          <cell r="M2607" t="str">
            <v>IC</v>
          </cell>
          <cell r="N2607" t="str">
            <v>DFO</v>
          </cell>
          <cell r="P2607">
            <v>9</v>
          </cell>
          <cell r="Q2607">
            <v>1948</v>
          </cell>
          <cell r="R2607" t="str">
            <v>SB</v>
          </cell>
          <cell r="T2607" t="str">
            <v>N</v>
          </cell>
        </row>
        <row r="2608">
          <cell r="A2608" t="str">
            <v>IA</v>
          </cell>
          <cell r="B2608" t="str">
            <v>Taylor</v>
          </cell>
          <cell r="C2608">
            <v>10908</v>
          </cell>
          <cell r="D2608" t="str">
            <v>Lenox City of</v>
          </cell>
          <cell r="E2608">
            <v>1158</v>
          </cell>
          <cell r="F2608" t="str">
            <v>Lenox</v>
          </cell>
          <cell r="G2608">
            <v>22</v>
          </cell>
          <cell r="H2608" t="str">
            <v>2</v>
          </cell>
          <cell r="I2608">
            <v>1.1000000000000001</v>
          </cell>
          <cell r="J2608">
            <v>1.1000000000000001</v>
          </cell>
          <cell r="K2608">
            <v>1.1000000000000001</v>
          </cell>
          <cell r="M2608" t="str">
            <v>IC</v>
          </cell>
          <cell r="N2608" t="str">
            <v>DFO</v>
          </cell>
          <cell r="P2608">
            <v>3</v>
          </cell>
          <cell r="Q2608">
            <v>1965</v>
          </cell>
          <cell r="R2608" t="str">
            <v>SB</v>
          </cell>
          <cell r="T2608" t="str">
            <v>N</v>
          </cell>
        </row>
        <row r="2609">
          <cell r="A2609" t="str">
            <v>IA</v>
          </cell>
          <cell r="B2609" t="str">
            <v>Taylor</v>
          </cell>
          <cell r="C2609">
            <v>10908</v>
          </cell>
          <cell r="D2609" t="str">
            <v>Lenox City of</v>
          </cell>
          <cell r="E2609">
            <v>1158</v>
          </cell>
          <cell r="F2609" t="str">
            <v>Lenox</v>
          </cell>
          <cell r="G2609">
            <v>22</v>
          </cell>
          <cell r="H2609" t="str">
            <v>3</v>
          </cell>
          <cell r="I2609">
            <v>0.9</v>
          </cell>
          <cell r="J2609">
            <v>0.9</v>
          </cell>
          <cell r="K2609">
            <v>0.9</v>
          </cell>
          <cell r="M2609" t="str">
            <v>IC</v>
          </cell>
          <cell r="N2609" t="str">
            <v>DFO</v>
          </cell>
          <cell r="P2609">
            <v>3</v>
          </cell>
          <cell r="Q2609">
            <v>1966</v>
          </cell>
          <cell r="R2609" t="str">
            <v>SB</v>
          </cell>
          <cell r="T2609" t="str">
            <v>N</v>
          </cell>
        </row>
        <row r="2610">
          <cell r="A2610" t="str">
            <v>IA</v>
          </cell>
          <cell r="B2610" t="str">
            <v>Taylor</v>
          </cell>
          <cell r="C2610">
            <v>10908</v>
          </cell>
          <cell r="D2610" t="str">
            <v>Lenox City of</v>
          </cell>
          <cell r="E2610">
            <v>1158</v>
          </cell>
          <cell r="F2610" t="str">
            <v>Lenox</v>
          </cell>
          <cell r="G2610">
            <v>22</v>
          </cell>
          <cell r="H2610" t="str">
            <v>4</v>
          </cell>
          <cell r="I2610">
            <v>1.8</v>
          </cell>
          <cell r="J2610">
            <v>1.7</v>
          </cell>
          <cell r="K2610">
            <v>1.8</v>
          </cell>
          <cell r="M2610" t="str">
            <v>IC</v>
          </cell>
          <cell r="N2610" t="str">
            <v>DFO</v>
          </cell>
          <cell r="P2610">
            <v>10</v>
          </cell>
          <cell r="Q2610">
            <v>2001</v>
          </cell>
          <cell r="R2610" t="str">
            <v>SB</v>
          </cell>
          <cell r="T2610" t="str">
            <v>N</v>
          </cell>
        </row>
        <row r="2611">
          <cell r="A2611" t="str">
            <v>IA</v>
          </cell>
          <cell r="B2611" t="str">
            <v>Crawford</v>
          </cell>
          <cell r="C2611">
            <v>11568</v>
          </cell>
          <cell r="D2611" t="str">
            <v>Manilla Town of</v>
          </cell>
          <cell r="E2611">
            <v>1159</v>
          </cell>
          <cell r="F2611" t="str">
            <v>Manilla</v>
          </cell>
          <cell r="G2611">
            <v>22</v>
          </cell>
          <cell r="H2611" t="str">
            <v>IC1</v>
          </cell>
          <cell r="I2611">
            <v>0.5</v>
          </cell>
          <cell r="J2611">
            <v>0.4</v>
          </cell>
          <cell r="K2611">
            <v>0.5</v>
          </cell>
          <cell r="M2611" t="str">
            <v>IC</v>
          </cell>
          <cell r="N2611" t="str">
            <v>DFO</v>
          </cell>
          <cell r="P2611">
            <v>99</v>
          </cell>
          <cell r="Q2611">
            <v>1951</v>
          </cell>
          <cell r="R2611" t="str">
            <v>OP</v>
          </cell>
          <cell r="T2611" t="str">
            <v>N</v>
          </cell>
        </row>
        <row r="2612">
          <cell r="A2612" t="str">
            <v>IA</v>
          </cell>
          <cell r="B2612" t="str">
            <v>Crawford</v>
          </cell>
          <cell r="C2612">
            <v>11568</v>
          </cell>
          <cell r="D2612" t="str">
            <v>Manilla Town of</v>
          </cell>
          <cell r="E2612">
            <v>1159</v>
          </cell>
          <cell r="F2612" t="str">
            <v>Manilla</v>
          </cell>
          <cell r="G2612">
            <v>22</v>
          </cell>
          <cell r="H2612" t="str">
            <v>IC2</v>
          </cell>
          <cell r="I2612">
            <v>0.6</v>
          </cell>
          <cell r="J2612">
            <v>0.5</v>
          </cell>
          <cell r="K2612">
            <v>0.6</v>
          </cell>
          <cell r="M2612" t="str">
            <v>IC</v>
          </cell>
          <cell r="N2612" t="str">
            <v>DFO</v>
          </cell>
          <cell r="P2612">
            <v>99</v>
          </cell>
          <cell r="Q2612">
            <v>1955</v>
          </cell>
          <cell r="R2612" t="str">
            <v>OP</v>
          </cell>
          <cell r="T2612" t="str">
            <v>N</v>
          </cell>
        </row>
        <row r="2613">
          <cell r="A2613" t="str">
            <v>IA</v>
          </cell>
          <cell r="B2613" t="str">
            <v>Carroll</v>
          </cell>
          <cell r="C2613">
            <v>11581</v>
          </cell>
          <cell r="D2613" t="str">
            <v>Manning City of</v>
          </cell>
          <cell r="E2613">
            <v>1160</v>
          </cell>
          <cell r="F2613" t="str">
            <v>Manning</v>
          </cell>
          <cell r="G2613">
            <v>22</v>
          </cell>
          <cell r="H2613" t="str">
            <v>1</v>
          </cell>
          <cell r="I2613">
            <v>0.2</v>
          </cell>
          <cell r="J2613">
            <v>0.2</v>
          </cell>
          <cell r="K2613">
            <v>0.2</v>
          </cell>
          <cell r="M2613" t="str">
            <v>IC</v>
          </cell>
          <cell r="N2613" t="str">
            <v>DFO</v>
          </cell>
          <cell r="P2613">
            <v>3</v>
          </cell>
          <cell r="Q2613">
            <v>1928</v>
          </cell>
          <cell r="R2613" t="str">
            <v>BU</v>
          </cell>
          <cell r="T2613" t="str">
            <v>N</v>
          </cell>
        </row>
        <row r="2614">
          <cell r="A2614" t="str">
            <v>IA</v>
          </cell>
          <cell r="B2614" t="str">
            <v>Carroll</v>
          </cell>
          <cell r="C2614">
            <v>11581</v>
          </cell>
          <cell r="D2614" t="str">
            <v>Manning City of</v>
          </cell>
          <cell r="E2614">
            <v>1160</v>
          </cell>
          <cell r="F2614" t="str">
            <v>Manning</v>
          </cell>
          <cell r="G2614">
            <v>22</v>
          </cell>
          <cell r="H2614" t="str">
            <v>2</v>
          </cell>
          <cell r="I2614">
            <v>0.2</v>
          </cell>
          <cell r="J2614">
            <v>0.2</v>
          </cell>
          <cell r="K2614">
            <v>0.2</v>
          </cell>
          <cell r="M2614" t="str">
            <v>IC</v>
          </cell>
          <cell r="N2614" t="str">
            <v>DFO</v>
          </cell>
          <cell r="P2614">
            <v>3</v>
          </cell>
          <cell r="Q2614">
            <v>1928</v>
          </cell>
          <cell r="R2614" t="str">
            <v>BU</v>
          </cell>
          <cell r="T2614" t="str">
            <v>N</v>
          </cell>
        </row>
        <row r="2615">
          <cell r="A2615" t="str">
            <v>IA</v>
          </cell>
          <cell r="B2615" t="str">
            <v>Carroll</v>
          </cell>
          <cell r="C2615">
            <v>11581</v>
          </cell>
          <cell r="D2615" t="str">
            <v>Manning City of</v>
          </cell>
          <cell r="E2615">
            <v>1160</v>
          </cell>
          <cell r="F2615" t="str">
            <v>Manning</v>
          </cell>
          <cell r="G2615">
            <v>22</v>
          </cell>
          <cell r="H2615" t="str">
            <v>4</v>
          </cell>
          <cell r="I2615">
            <v>0.6</v>
          </cell>
          <cell r="J2615">
            <v>0.6</v>
          </cell>
          <cell r="K2615">
            <v>0.6</v>
          </cell>
          <cell r="M2615" t="str">
            <v>IC</v>
          </cell>
          <cell r="N2615" t="str">
            <v>DFO</v>
          </cell>
          <cell r="P2615">
            <v>7</v>
          </cell>
          <cell r="Q2615">
            <v>1949</v>
          </cell>
          <cell r="R2615" t="str">
            <v>BU</v>
          </cell>
          <cell r="T2615" t="str">
            <v>N</v>
          </cell>
        </row>
        <row r="2616">
          <cell r="A2616" t="str">
            <v>IA</v>
          </cell>
          <cell r="B2616" t="str">
            <v>Jackson</v>
          </cell>
          <cell r="C2616">
            <v>11611</v>
          </cell>
          <cell r="D2616" t="str">
            <v>Maquoketa City of</v>
          </cell>
          <cell r="E2616">
            <v>1162</v>
          </cell>
          <cell r="F2616" t="str">
            <v>Maquoketa 1</v>
          </cell>
          <cell r="G2616">
            <v>22</v>
          </cell>
          <cell r="H2616" t="str">
            <v>8</v>
          </cell>
          <cell r="I2616">
            <v>1.8</v>
          </cell>
          <cell r="J2616">
            <v>1.8</v>
          </cell>
          <cell r="K2616">
            <v>1.8</v>
          </cell>
          <cell r="M2616" t="str">
            <v>IC</v>
          </cell>
          <cell r="N2616" t="str">
            <v>DFO</v>
          </cell>
          <cell r="P2616">
            <v>9</v>
          </cell>
          <cell r="Q2616">
            <v>1996</v>
          </cell>
          <cell r="R2616" t="str">
            <v>OP</v>
          </cell>
          <cell r="T2616" t="str">
            <v>N</v>
          </cell>
        </row>
        <row r="2617">
          <cell r="A2617" t="str">
            <v>IA</v>
          </cell>
          <cell r="B2617" t="str">
            <v>Jackson</v>
          </cell>
          <cell r="C2617">
            <v>11611</v>
          </cell>
          <cell r="D2617" t="str">
            <v>Maquoketa City of</v>
          </cell>
          <cell r="E2617">
            <v>1162</v>
          </cell>
          <cell r="F2617" t="str">
            <v>Maquoketa 1</v>
          </cell>
          <cell r="G2617">
            <v>22</v>
          </cell>
          <cell r="H2617" t="str">
            <v>9</v>
          </cell>
          <cell r="I2617">
            <v>1.8</v>
          </cell>
          <cell r="J2617">
            <v>1.8</v>
          </cell>
          <cell r="K2617">
            <v>1.8</v>
          </cell>
          <cell r="M2617" t="str">
            <v>IC</v>
          </cell>
          <cell r="N2617" t="str">
            <v>DFO</v>
          </cell>
          <cell r="P2617">
            <v>7</v>
          </cell>
          <cell r="Q2617">
            <v>2000</v>
          </cell>
          <cell r="R2617" t="str">
            <v>OP</v>
          </cell>
          <cell r="T2617" t="str">
            <v>N</v>
          </cell>
        </row>
        <row r="2618">
          <cell r="A2618" t="str">
            <v>IA</v>
          </cell>
          <cell r="B2618" t="str">
            <v>Jackson</v>
          </cell>
          <cell r="C2618">
            <v>11611</v>
          </cell>
          <cell r="D2618" t="str">
            <v>Maquoketa City of</v>
          </cell>
          <cell r="E2618">
            <v>1162</v>
          </cell>
          <cell r="F2618" t="str">
            <v>Maquoketa 1</v>
          </cell>
          <cell r="G2618">
            <v>22</v>
          </cell>
          <cell r="H2618" t="str">
            <v>4A</v>
          </cell>
          <cell r="I2618">
            <v>1.8</v>
          </cell>
          <cell r="J2618">
            <v>1.8</v>
          </cell>
          <cell r="K2618">
            <v>1.8</v>
          </cell>
          <cell r="M2618" t="str">
            <v>IC</v>
          </cell>
          <cell r="N2618" t="str">
            <v>DFO</v>
          </cell>
          <cell r="P2618">
            <v>7</v>
          </cell>
          <cell r="Q2618">
            <v>1999</v>
          </cell>
          <cell r="R2618" t="str">
            <v>OP</v>
          </cell>
          <cell r="T2618" t="str">
            <v>N</v>
          </cell>
        </row>
        <row r="2619">
          <cell r="A2619" t="str">
            <v>IA</v>
          </cell>
          <cell r="B2619" t="str">
            <v>Jackson</v>
          </cell>
          <cell r="C2619">
            <v>11611</v>
          </cell>
          <cell r="D2619" t="str">
            <v>Maquoketa City of</v>
          </cell>
          <cell r="E2619">
            <v>7921</v>
          </cell>
          <cell r="F2619" t="str">
            <v>Maquoketa 2</v>
          </cell>
          <cell r="G2619">
            <v>22</v>
          </cell>
          <cell r="H2619" t="str">
            <v>11</v>
          </cell>
          <cell r="I2619">
            <v>2</v>
          </cell>
          <cell r="J2619">
            <v>2</v>
          </cell>
          <cell r="K2619">
            <v>2</v>
          </cell>
          <cell r="M2619" t="str">
            <v>IC</v>
          </cell>
          <cell r="N2619" t="str">
            <v>DFO</v>
          </cell>
          <cell r="P2619">
            <v>7</v>
          </cell>
          <cell r="Q2619">
            <v>2001</v>
          </cell>
          <cell r="R2619" t="str">
            <v>OP</v>
          </cell>
          <cell r="T2619" t="str">
            <v>N</v>
          </cell>
        </row>
        <row r="2620">
          <cell r="A2620" t="str">
            <v>IA</v>
          </cell>
          <cell r="B2620" t="str">
            <v>Jackson</v>
          </cell>
          <cell r="C2620">
            <v>11611</v>
          </cell>
          <cell r="D2620" t="str">
            <v>Maquoketa City of</v>
          </cell>
          <cell r="E2620">
            <v>7921</v>
          </cell>
          <cell r="F2620" t="str">
            <v>Maquoketa 2</v>
          </cell>
          <cell r="G2620">
            <v>22</v>
          </cell>
          <cell r="H2620" t="str">
            <v>12</v>
          </cell>
          <cell r="I2620">
            <v>2</v>
          </cell>
          <cell r="J2620">
            <v>2</v>
          </cell>
          <cell r="K2620">
            <v>2</v>
          </cell>
          <cell r="M2620" t="str">
            <v>IC</v>
          </cell>
          <cell r="N2620" t="str">
            <v>DFO</v>
          </cell>
          <cell r="P2620">
            <v>7</v>
          </cell>
          <cell r="Q2620">
            <v>2001</v>
          </cell>
          <cell r="R2620" t="str">
            <v>OP</v>
          </cell>
          <cell r="T2620" t="str">
            <v>N</v>
          </cell>
        </row>
        <row r="2621">
          <cell r="A2621" t="str">
            <v>IA</v>
          </cell>
          <cell r="B2621" t="str">
            <v>Jackson</v>
          </cell>
          <cell r="C2621">
            <v>11611</v>
          </cell>
          <cell r="D2621" t="str">
            <v>Maquoketa City of</v>
          </cell>
          <cell r="E2621">
            <v>7921</v>
          </cell>
          <cell r="F2621" t="str">
            <v>Maquoketa 2</v>
          </cell>
          <cell r="G2621">
            <v>22</v>
          </cell>
          <cell r="H2621" t="str">
            <v>13</v>
          </cell>
          <cell r="I2621">
            <v>2</v>
          </cell>
          <cell r="J2621">
            <v>2</v>
          </cell>
          <cell r="K2621">
            <v>2</v>
          </cell>
          <cell r="M2621" t="str">
            <v>IC</v>
          </cell>
          <cell r="N2621" t="str">
            <v>DFO</v>
          </cell>
          <cell r="P2621">
            <v>6</v>
          </cell>
          <cell r="Q2621">
            <v>2002</v>
          </cell>
          <cell r="R2621" t="str">
            <v>OP</v>
          </cell>
          <cell r="T2621" t="str">
            <v>N</v>
          </cell>
        </row>
        <row r="2622">
          <cell r="A2622" t="str">
            <v>IA</v>
          </cell>
          <cell r="B2622" t="str">
            <v>Jackson</v>
          </cell>
          <cell r="C2622">
            <v>11611</v>
          </cell>
          <cell r="D2622" t="str">
            <v>Maquoketa City of</v>
          </cell>
          <cell r="E2622">
            <v>7921</v>
          </cell>
          <cell r="F2622" t="str">
            <v>Maquoketa 2</v>
          </cell>
          <cell r="G2622">
            <v>22</v>
          </cell>
          <cell r="H2622" t="str">
            <v>14</v>
          </cell>
          <cell r="I2622">
            <v>2</v>
          </cell>
          <cell r="J2622">
            <v>2</v>
          </cell>
          <cell r="K2622">
            <v>2</v>
          </cell>
          <cell r="M2622" t="str">
            <v>IC</v>
          </cell>
          <cell r="N2622" t="str">
            <v>DFO</v>
          </cell>
          <cell r="P2622">
            <v>6</v>
          </cell>
          <cell r="Q2622">
            <v>2002</v>
          </cell>
          <cell r="R2622" t="str">
            <v>OP</v>
          </cell>
          <cell r="T2622" t="str">
            <v>N</v>
          </cell>
        </row>
        <row r="2623">
          <cell r="A2623" t="str">
            <v>IA</v>
          </cell>
          <cell r="B2623" t="str">
            <v>Clayton</v>
          </cell>
          <cell r="C2623">
            <v>12114</v>
          </cell>
          <cell r="D2623" t="str">
            <v>McGregor City of</v>
          </cell>
          <cell r="E2623">
            <v>1163</v>
          </cell>
          <cell r="F2623" t="str">
            <v>McGregor</v>
          </cell>
          <cell r="G2623">
            <v>22</v>
          </cell>
          <cell r="H2623" t="str">
            <v>1</v>
          </cell>
          <cell r="I2623">
            <v>1.2</v>
          </cell>
          <cell r="J2623">
            <v>1.2</v>
          </cell>
          <cell r="K2623">
            <v>1.2</v>
          </cell>
          <cell r="M2623" t="str">
            <v>IC</v>
          </cell>
          <cell r="N2623" t="str">
            <v>DFO</v>
          </cell>
          <cell r="P2623">
            <v>10</v>
          </cell>
          <cell r="Q2623">
            <v>1977</v>
          </cell>
          <cell r="R2623" t="str">
            <v>OP</v>
          </cell>
          <cell r="T2623" t="str">
            <v>N</v>
          </cell>
        </row>
        <row r="2624">
          <cell r="A2624" t="str">
            <v>IA</v>
          </cell>
          <cell r="B2624" t="str">
            <v>Clayton</v>
          </cell>
          <cell r="C2624">
            <v>12114</v>
          </cell>
          <cell r="D2624" t="str">
            <v>McGregor City of</v>
          </cell>
          <cell r="E2624">
            <v>1163</v>
          </cell>
          <cell r="F2624" t="str">
            <v>McGregor</v>
          </cell>
          <cell r="G2624">
            <v>22</v>
          </cell>
          <cell r="H2624" t="str">
            <v>2</v>
          </cell>
          <cell r="I2624">
            <v>0.3</v>
          </cell>
          <cell r="J2624">
            <v>0.2</v>
          </cell>
          <cell r="K2624">
            <v>0.2</v>
          </cell>
          <cell r="M2624" t="str">
            <v>IC</v>
          </cell>
          <cell r="N2624" t="str">
            <v>DFO</v>
          </cell>
          <cell r="P2624">
            <v>12</v>
          </cell>
          <cell r="Q2624">
            <v>1941</v>
          </cell>
          <cell r="R2624" t="str">
            <v>OP</v>
          </cell>
          <cell r="T2624" t="str">
            <v>N</v>
          </cell>
        </row>
        <row r="2625">
          <cell r="A2625" t="str">
            <v>IA</v>
          </cell>
          <cell r="B2625" t="str">
            <v>Clayton</v>
          </cell>
          <cell r="C2625">
            <v>12114</v>
          </cell>
          <cell r="D2625" t="str">
            <v>McGregor City of</v>
          </cell>
          <cell r="E2625">
            <v>1163</v>
          </cell>
          <cell r="F2625" t="str">
            <v>McGregor</v>
          </cell>
          <cell r="G2625">
            <v>22</v>
          </cell>
          <cell r="H2625" t="str">
            <v>3</v>
          </cell>
          <cell r="I2625">
            <v>0.5</v>
          </cell>
          <cell r="J2625">
            <v>0.5</v>
          </cell>
          <cell r="K2625">
            <v>0.5</v>
          </cell>
          <cell r="M2625" t="str">
            <v>IC</v>
          </cell>
          <cell r="N2625" t="str">
            <v>DFO</v>
          </cell>
          <cell r="P2625">
            <v>7</v>
          </cell>
          <cell r="Q2625">
            <v>1955</v>
          </cell>
          <cell r="R2625" t="str">
            <v>OP</v>
          </cell>
          <cell r="T2625" t="str">
            <v>N</v>
          </cell>
        </row>
        <row r="2626">
          <cell r="A2626" t="str">
            <v>IA</v>
          </cell>
          <cell r="B2626" t="str">
            <v>Marion</v>
          </cell>
          <cell r="C2626">
            <v>12341</v>
          </cell>
          <cell r="D2626" t="str">
            <v>MidAmerican Energy Co</v>
          </cell>
          <cell r="E2626">
            <v>7849</v>
          </cell>
          <cell r="F2626" t="str">
            <v>Knoxville Industrial</v>
          </cell>
          <cell r="G2626">
            <v>22</v>
          </cell>
          <cell r="H2626" t="str">
            <v>1</v>
          </cell>
          <cell r="I2626">
            <v>2</v>
          </cell>
          <cell r="J2626">
            <v>2</v>
          </cell>
          <cell r="K2626">
            <v>2</v>
          </cell>
          <cell r="M2626" t="str">
            <v>IC</v>
          </cell>
          <cell r="N2626" t="str">
            <v>DFO</v>
          </cell>
          <cell r="P2626">
            <v>4</v>
          </cell>
          <cell r="Q2626">
            <v>2000</v>
          </cell>
          <cell r="R2626" t="str">
            <v>OP</v>
          </cell>
          <cell r="T2626" t="str">
            <v>N</v>
          </cell>
        </row>
        <row r="2627">
          <cell r="A2627" t="str">
            <v>IA</v>
          </cell>
          <cell r="B2627" t="str">
            <v>Marion</v>
          </cell>
          <cell r="C2627">
            <v>12341</v>
          </cell>
          <cell r="D2627" t="str">
            <v>MidAmerican Energy Co</v>
          </cell>
          <cell r="E2627">
            <v>7849</v>
          </cell>
          <cell r="F2627" t="str">
            <v>Knoxville Industrial</v>
          </cell>
          <cell r="G2627">
            <v>22</v>
          </cell>
          <cell r="H2627" t="str">
            <v>2</v>
          </cell>
          <cell r="I2627">
            <v>2</v>
          </cell>
          <cell r="J2627">
            <v>2</v>
          </cell>
          <cell r="K2627">
            <v>2</v>
          </cell>
          <cell r="M2627" t="str">
            <v>IC</v>
          </cell>
          <cell r="N2627" t="str">
            <v>DFO</v>
          </cell>
          <cell r="P2627">
            <v>4</v>
          </cell>
          <cell r="Q2627">
            <v>2000</v>
          </cell>
          <cell r="R2627" t="str">
            <v>OP</v>
          </cell>
          <cell r="T2627" t="str">
            <v>N</v>
          </cell>
        </row>
        <row r="2628">
          <cell r="A2628" t="str">
            <v>IA</v>
          </cell>
          <cell r="B2628" t="str">
            <v>Marion</v>
          </cell>
          <cell r="C2628">
            <v>12341</v>
          </cell>
          <cell r="D2628" t="str">
            <v>MidAmerican Energy Co</v>
          </cell>
          <cell r="E2628">
            <v>7849</v>
          </cell>
          <cell r="F2628" t="str">
            <v>Knoxville Industrial</v>
          </cell>
          <cell r="G2628">
            <v>22</v>
          </cell>
          <cell r="H2628" t="str">
            <v>3</v>
          </cell>
          <cell r="I2628">
            <v>2</v>
          </cell>
          <cell r="J2628">
            <v>2</v>
          </cell>
          <cell r="K2628">
            <v>2</v>
          </cell>
          <cell r="M2628" t="str">
            <v>IC</v>
          </cell>
          <cell r="N2628" t="str">
            <v>DFO</v>
          </cell>
          <cell r="P2628">
            <v>4</v>
          </cell>
          <cell r="Q2628">
            <v>2000</v>
          </cell>
          <cell r="R2628" t="str">
            <v>OP</v>
          </cell>
          <cell r="T2628" t="str">
            <v>N</v>
          </cell>
        </row>
        <row r="2629">
          <cell r="A2629" t="str">
            <v>IA</v>
          </cell>
          <cell r="B2629" t="str">
            <v>Marion</v>
          </cell>
          <cell r="C2629">
            <v>12341</v>
          </cell>
          <cell r="D2629" t="str">
            <v>MidAmerican Energy Co</v>
          </cell>
          <cell r="E2629">
            <v>7849</v>
          </cell>
          <cell r="F2629" t="str">
            <v>Knoxville Industrial</v>
          </cell>
          <cell r="G2629">
            <v>22</v>
          </cell>
          <cell r="H2629" t="str">
            <v>4</v>
          </cell>
          <cell r="I2629">
            <v>2</v>
          </cell>
          <cell r="J2629">
            <v>2</v>
          </cell>
          <cell r="K2629">
            <v>2</v>
          </cell>
          <cell r="M2629" t="str">
            <v>IC</v>
          </cell>
          <cell r="N2629" t="str">
            <v>DFO</v>
          </cell>
          <cell r="P2629">
            <v>4</v>
          </cell>
          <cell r="Q2629">
            <v>2000</v>
          </cell>
          <cell r="R2629" t="str">
            <v>OP</v>
          </cell>
          <cell r="T2629" t="str">
            <v>N</v>
          </cell>
        </row>
        <row r="2630">
          <cell r="A2630" t="str">
            <v>IA</v>
          </cell>
          <cell r="B2630" t="str">
            <v>Marion</v>
          </cell>
          <cell r="C2630">
            <v>12341</v>
          </cell>
          <cell r="D2630" t="str">
            <v>MidAmerican Energy Co</v>
          </cell>
          <cell r="E2630">
            <v>7849</v>
          </cell>
          <cell r="F2630" t="str">
            <v>Knoxville Industrial</v>
          </cell>
          <cell r="G2630">
            <v>22</v>
          </cell>
          <cell r="H2630" t="str">
            <v>5</v>
          </cell>
          <cell r="I2630">
            <v>2</v>
          </cell>
          <cell r="J2630">
            <v>2</v>
          </cell>
          <cell r="K2630">
            <v>2</v>
          </cell>
          <cell r="M2630" t="str">
            <v>IC</v>
          </cell>
          <cell r="N2630" t="str">
            <v>DFO</v>
          </cell>
          <cell r="P2630">
            <v>4</v>
          </cell>
          <cell r="Q2630">
            <v>2000</v>
          </cell>
          <cell r="R2630" t="str">
            <v>OP</v>
          </cell>
          <cell r="T2630" t="str">
            <v>N</v>
          </cell>
        </row>
        <row r="2631">
          <cell r="A2631" t="str">
            <v>IA</v>
          </cell>
          <cell r="B2631" t="str">
            <v>Marion</v>
          </cell>
          <cell r="C2631">
            <v>12341</v>
          </cell>
          <cell r="D2631" t="str">
            <v>MidAmerican Energy Co</v>
          </cell>
          <cell r="E2631">
            <v>7849</v>
          </cell>
          <cell r="F2631" t="str">
            <v>Knoxville Industrial</v>
          </cell>
          <cell r="G2631">
            <v>22</v>
          </cell>
          <cell r="H2631" t="str">
            <v>6</v>
          </cell>
          <cell r="I2631">
            <v>2</v>
          </cell>
          <cell r="J2631">
            <v>2</v>
          </cell>
          <cell r="K2631">
            <v>2</v>
          </cell>
          <cell r="M2631" t="str">
            <v>IC</v>
          </cell>
          <cell r="N2631" t="str">
            <v>DFO</v>
          </cell>
          <cell r="P2631">
            <v>4</v>
          </cell>
          <cell r="Q2631">
            <v>2000</v>
          </cell>
          <cell r="R2631" t="str">
            <v>OP</v>
          </cell>
          <cell r="T2631" t="str">
            <v>N</v>
          </cell>
        </row>
        <row r="2632">
          <cell r="A2632" t="str">
            <v>IA</v>
          </cell>
          <cell r="B2632" t="str">
            <v>Marion</v>
          </cell>
          <cell r="C2632">
            <v>12341</v>
          </cell>
          <cell r="D2632" t="str">
            <v>MidAmerican Energy Co</v>
          </cell>
          <cell r="E2632">
            <v>7849</v>
          </cell>
          <cell r="F2632" t="str">
            <v>Knoxville Industrial</v>
          </cell>
          <cell r="G2632">
            <v>22</v>
          </cell>
          <cell r="H2632" t="str">
            <v>7</v>
          </cell>
          <cell r="I2632">
            <v>2</v>
          </cell>
          <cell r="J2632">
            <v>2</v>
          </cell>
          <cell r="K2632">
            <v>2</v>
          </cell>
          <cell r="M2632" t="str">
            <v>IC</v>
          </cell>
          <cell r="N2632" t="str">
            <v>DFO</v>
          </cell>
          <cell r="P2632">
            <v>4</v>
          </cell>
          <cell r="Q2632">
            <v>2000</v>
          </cell>
          <cell r="R2632" t="str">
            <v>OP</v>
          </cell>
          <cell r="T2632" t="str">
            <v>N</v>
          </cell>
        </row>
        <row r="2633">
          <cell r="A2633" t="str">
            <v>IA</v>
          </cell>
          <cell r="B2633" t="str">
            <v>Marion</v>
          </cell>
          <cell r="C2633">
            <v>12341</v>
          </cell>
          <cell r="D2633" t="str">
            <v>MidAmerican Energy Co</v>
          </cell>
          <cell r="E2633">
            <v>7849</v>
          </cell>
          <cell r="F2633" t="str">
            <v>Knoxville Industrial</v>
          </cell>
          <cell r="G2633">
            <v>22</v>
          </cell>
          <cell r="H2633" t="str">
            <v>8</v>
          </cell>
          <cell r="I2633">
            <v>2</v>
          </cell>
          <cell r="J2633">
            <v>2</v>
          </cell>
          <cell r="K2633">
            <v>2</v>
          </cell>
          <cell r="M2633" t="str">
            <v>IC</v>
          </cell>
          <cell r="N2633" t="str">
            <v>DFO</v>
          </cell>
          <cell r="P2633">
            <v>4</v>
          </cell>
          <cell r="Q2633">
            <v>2000</v>
          </cell>
          <cell r="R2633" t="str">
            <v>OP</v>
          </cell>
          <cell r="T2633" t="str">
            <v>N</v>
          </cell>
        </row>
        <row r="2634">
          <cell r="A2634" t="str">
            <v>IA</v>
          </cell>
          <cell r="B2634" t="str">
            <v>Page</v>
          </cell>
          <cell r="C2634">
            <v>12341</v>
          </cell>
          <cell r="D2634" t="str">
            <v>MidAmerican Energy Co</v>
          </cell>
          <cell r="E2634">
            <v>7850</v>
          </cell>
          <cell r="F2634" t="str">
            <v>Shenandoah</v>
          </cell>
          <cell r="G2634">
            <v>22</v>
          </cell>
          <cell r="H2634" t="str">
            <v>1</v>
          </cell>
          <cell r="I2634">
            <v>2</v>
          </cell>
          <cell r="J2634">
            <v>2</v>
          </cell>
          <cell r="K2634">
            <v>2</v>
          </cell>
          <cell r="M2634" t="str">
            <v>IC</v>
          </cell>
          <cell r="N2634" t="str">
            <v>DFO</v>
          </cell>
          <cell r="P2634">
            <v>4</v>
          </cell>
          <cell r="Q2634">
            <v>2000</v>
          </cell>
          <cell r="R2634" t="str">
            <v>OP</v>
          </cell>
          <cell r="T2634" t="str">
            <v>N</v>
          </cell>
        </row>
        <row r="2635">
          <cell r="A2635" t="str">
            <v>IA</v>
          </cell>
          <cell r="B2635" t="str">
            <v>Page</v>
          </cell>
          <cell r="C2635">
            <v>12341</v>
          </cell>
          <cell r="D2635" t="str">
            <v>MidAmerican Energy Co</v>
          </cell>
          <cell r="E2635">
            <v>7850</v>
          </cell>
          <cell r="F2635" t="str">
            <v>Shenandoah</v>
          </cell>
          <cell r="G2635">
            <v>22</v>
          </cell>
          <cell r="H2635" t="str">
            <v>2</v>
          </cell>
          <cell r="I2635">
            <v>2</v>
          </cell>
          <cell r="J2635">
            <v>2</v>
          </cell>
          <cell r="K2635">
            <v>2</v>
          </cell>
          <cell r="M2635" t="str">
            <v>IC</v>
          </cell>
          <cell r="N2635" t="str">
            <v>DFO</v>
          </cell>
          <cell r="P2635">
            <v>4</v>
          </cell>
          <cell r="Q2635">
            <v>2000</v>
          </cell>
          <cell r="R2635" t="str">
            <v>OP</v>
          </cell>
          <cell r="T2635" t="str">
            <v>N</v>
          </cell>
        </row>
        <row r="2636">
          <cell r="A2636" t="str">
            <v>IA</v>
          </cell>
          <cell r="B2636" t="str">
            <v>Page</v>
          </cell>
          <cell r="C2636">
            <v>12341</v>
          </cell>
          <cell r="D2636" t="str">
            <v>MidAmerican Energy Co</v>
          </cell>
          <cell r="E2636">
            <v>7850</v>
          </cell>
          <cell r="F2636" t="str">
            <v>Shenandoah</v>
          </cell>
          <cell r="G2636">
            <v>22</v>
          </cell>
          <cell r="H2636" t="str">
            <v>3</v>
          </cell>
          <cell r="I2636">
            <v>2</v>
          </cell>
          <cell r="J2636">
            <v>2</v>
          </cell>
          <cell r="K2636">
            <v>2</v>
          </cell>
          <cell r="M2636" t="str">
            <v>IC</v>
          </cell>
          <cell r="N2636" t="str">
            <v>DFO</v>
          </cell>
          <cell r="P2636">
            <v>4</v>
          </cell>
          <cell r="Q2636">
            <v>2000</v>
          </cell>
          <cell r="R2636" t="str">
            <v>OP</v>
          </cell>
          <cell r="T2636" t="str">
            <v>N</v>
          </cell>
        </row>
        <row r="2637">
          <cell r="A2637" t="str">
            <v>IA</v>
          </cell>
          <cell r="B2637" t="str">
            <v>Page</v>
          </cell>
          <cell r="C2637">
            <v>12341</v>
          </cell>
          <cell r="D2637" t="str">
            <v>MidAmerican Energy Co</v>
          </cell>
          <cell r="E2637">
            <v>7850</v>
          </cell>
          <cell r="F2637" t="str">
            <v>Shenandoah</v>
          </cell>
          <cell r="G2637">
            <v>22</v>
          </cell>
          <cell r="H2637" t="str">
            <v>4</v>
          </cell>
          <cell r="I2637">
            <v>2</v>
          </cell>
          <cell r="J2637">
            <v>2</v>
          </cell>
          <cell r="K2637">
            <v>2</v>
          </cell>
          <cell r="M2637" t="str">
            <v>IC</v>
          </cell>
          <cell r="N2637" t="str">
            <v>DFO</v>
          </cell>
          <cell r="P2637">
            <v>4</v>
          </cell>
          <cell r="Q2637">
            <v>2000</v>
          </cell>
          <cell r="R2637" t="str">
            <v>OP</v>
          </cell>
          <cell r="T2637" t="str">
            <v>N</v>
          </cell>
        </row>
        <row r="2638">
          <cell r="A2638" t="str">
            <v>IA</v>
          </cell>
          <cell r="B2638" t="str">
            <v>Page</v>
          </cell>
          <cell r="C2638">
            <v>12341</v>
          </cell>
          <cell r="D2638" t="str">
            <v>MidAmerican Energy Co</v>
          </cell>
          <cell r="E2638">
            <v>7850</v>
          </cell>
          <cell r="F2638" t="str">
            <v>Shenandoah</v>
          </cell>
          <cell r="G2638">
            <v>22</v>
          </cell>
          <cell r="H2638" t="str">
            <v>5</v>
          </cell>
          <cell r="I2638">
            <v>2</v>
          </cell>
          <cell r="J2638">
            <v>2</v>
          </cell>
          <cell r="K2638">
            <v>2</v>
          </cell>
          <cell r="M2638" t="str">
            <v>IC</v>
          </cell>
          <cell r="N2638" t="str">
            <v>DFO</v>
          </cell>
          <cell r="P2638">
            <v>4</v>
          </cell>
          <cell r="Q2638">
            <v>2000</v>
          </cell>
          <cell r="R2638" t="str">
            <v>OP</v>
          </cell>
          <cell r="T2638" t="str">
            <v>N</v>
          </cell>
        </row>
        <row r="2639">
          <cell r="A2639" t="str">
            <v>IA</v>
          </cell>
          <cell r="B2639" t="str">
            <v>Page</v>
          </cell>
          <cell r="C2639">
            <v>12341</v>
          </cell>
          <cell r="D2639" t="str">
            <v>MidAmerican Energy Co</v>
          </cell>
          <cell r="E2639">
            <v>7850</v>
          </cell>
          <cell r="F2639" t="str">
            <v>Shenandoah</v>
          </cell>
          <cell r="G2639">
            <v>22</v>
          </cell>
          <cell r="H2639" t="str">
            <v>6</v>
          </cell>
          <cell r="I2639">
            <v>2</v>
          </cell>
          <cell r="J2639">
            <v>2</v>
          </cell>
          <cell r="K2639">
            <v>2</v>
          </cell>
          <cell r="M2639" t="str">
            <v>IC</v>
          </cell>
          <cell r="N2639" t="str">
            <v>DFO</v>
          </cell>
          <cell r="P2639">
            <v>4</v>
          </cell>
          <cell r="Q2639">
            <v>2000</v>
          </cell>
          <cell r="R2639" t="str">
            <v>OP</v>
          </cell>
          <cell r="T2639" t="str">
            <v>N</v>
          </cell>
        </row>
        <row r="2640">
          <cell r="A2640" t="str">
            <v>IA</v>
          </cell>
          <cell r="B2640" t="str">
            <v>Page</v>
          </cell>
          <cell r="C2640">
            <v>12341</v>
          </cell>
          <cell r="D2640" t="str">
            <v>MidAmerican Energy Co</v>
          </cell>
          <cell r="E2640">
            <v>7850</v>
          </cell>
          <cell r="F2640" t="str">
            <v>Shenandoah</v>
          </cell>
          <cell r="G2640">
            <v>22</v>
          </cell>
          <cell r="H2640" t="str">
            <v>7</v>
          </cell>
          <cell r="I2640">
            <v>2</v>
          </cell>
          <cell r="J2640">
            <v>2</v>
          </cell>
          <cell r="K2640">
            <v>2</v>
          </cell>
          <cell r="M2640" t="str">
            <v>IC</v>
          </cell>
          <cell r="N2640" t="str">
            <v>DFO</v>
          </cell>
          <cell r="P2640">
            <v>4</v>
          </cell>
          <cell r="Q2640">
            <v>2000</v>
          </cell>
          <cell r="R2640" t="str">
            <v>OP</v>
          </cell>
          <cell r="T2640" t="str">
            <v>N</v>
          </cell>
        </row>
        <row r="2641">
          <cell r="A2641" t="str">
            <v>IA</v>
          </cell>
          <cell r="B2641" t="str">
            <v>Page</v>
          </cell>
          <cell r="C2641">
            <v>12341</v>
          </cell>
          <cell r="D2641" t="str">
            <v>MidAmerican Energy Co</v>
          </cell>
          <cell r="E2641">
            <v>7850</v>
          </cell>
          <cell r="F2641" t="str">
            <v>Shenandoah</v>
          </cell>
          <cell r="G2641">
            <v>22</v>
          </cell>
          <cell r="H2641" t="str">
            <v>8</v>
          </cell>
          <cell r="I2641">
            <v>2</v>
          </cell>
          <cell r="J2641">
            <v>2</v>
          </cell>
          <cell r="K2641">
            <v>2</v>
          </cell>
          <cell r="M2641" t="str">
            <v>IC</v>
          </cell>
          <cell r="N2641" t="str">
            <v>DFO</v>
          </cell>
          <cell r="P2641">
            <v>4</v>
          </cell>
          <cell r="Q2641">
            <v>2000</v>
          </cell>
          <cell r="R2641" t="str">
            <v>OP</v>
          </cell>
          <cell r="T2641" t="str">
            <v>N</v>
          </cell>
        </row>
        <row r="2642">
          <cell r="A2642" t="str">
            <v>IA</v>
          </cell>
          <cell r="B2642" t="str">
            <v>Page</v>
          </cell>
          <cell r="C2642">
            <v>12341</v>
          </cell>
          <cell r="D2642" t="str">
            <v>MidAmerican Energy Co</v>
          </cell>
          <cell r="E2642">
            <v>7850</v>
          </cell>
          <cell r="F2642" t="str">
            <v>Shenandoah</v>
          </cell>
          <cell r="G2642">
            <v>22</v>
          </cell>
          <cell r="H2642" t="str">
            <v>9</v>
          </cell>
          <cell r="I2642">
            <v>2</v>
          </cell>
          <cell r="J2642">
            <v>2</v>
          </cell>
          <cell r="K2642">
            <v>2</v>
          </cell>
          <cell r="M2642" t="str">
            <v>IC</v>
          </cell>
          <cell r="N2642" t="str">
            <v>DFO</v>
          </cell>
          <cell r="P2642">
            <v>4</v>
          </cell>
          <cell r="Q2642">
            <v>2000</v>
          </cell>
          <cell r="R2642" t="str">
            <v>OP</v>
          </cell>
          <cell r="T2642" t="str">
            <v>N</v>
          </cell>
        </row>
        <row r="2643">
          <cell r="A2643" t="str">
            <v>IA</v>
          </cell>
          <cell r="B2643" t="str">
            <v>Page</v>
          </cell>
          <cell r="C2643">
            <v>12341</v>
          </cell>
          <cell r="D2643" t="str">
            <v>MidAmerican Energy Co</v>
          </cell>
          <cell r="E2643">
            <v>7850</v>
          </cell>
          <cell r="F2643" t="str">
            <v>Shenandoah</v>
          </cell>
          <cell r="G2643">
            <v>22</v>
          </cell>
          <cell r="H2643" t="str">
            <v>10</v>
          </cell>
          <cell r="I2643">
            <v>2</v>
          </cell>
          <cell r="J2643">
            <v>2</v>
          </cell>
          <cell r="K2643">
            <v>2</v>
          </cell>
          <cell r="M2643" t="str">
            <v>IC</v>
          </cell>
          <cell r="N2643" t="str">
            <v>DFO</v>
          </cell>
          <cell r="P2643">
            <v>4</v>
          </cell>
          <cell r="Q2643">
            <v>2000</v>
          </cell>
          <cell r="R2643" t="str">
            <v>OP</v>
          </cell>
          <cell r="T2643" t="str">
            <v>N</v>
          </cell>
        </row>
        <row r="2644">
          <cell r="A2644" t="str">
            <v>IA</v>
          </cell>
          <cell r="B2644" t="str">
            <v>Black Hawk</v>
          </cell>
          <cell r="C2644">
            <v>12341</v>
          </cell>
          <cell r="D2644" t="str">
            <v>MidAmerican Energy Co</v>
          </cell>
          <cell r="E2644">
            <v>7851</v>
          </cell>
          <cell r="F2644" t="str">
            <v>Waterloo Lundquist</v>
          </cell>
          <cell r="G2644">
            <v>22</v>
          </cell>
          <cell r="H2644" t="str">
            <v>1</v>
          </cell>
          <cell r="I2644">
            <v>2</v>
          </cell>
          <cell r="J2644">
            <v>2</v>
          </cell>
          <cell r="K2644">
            <v>2</v>
          </cell>
          <cell r="M2644" t="str">
            <v>IC</v>
          </cell>
          <cell r="N2644" t="str">
            <v>DFO</v>
          </cell>
          <cell r="P2644">
            <v>4</v>
          </cell>
          <cell r="Q2644">
            <v>2000</v>
          </cell>
          <cell r="R2644" t="str">
            <v>OP</v>
          </cell>
          <cell r="T2644" t="str">
            <v>N</v>
          </cell>
        </row>
        <row r="2645">
          <cell r="A2645" t="str">
            <v>IA</v>
          </cell>
          <cell r="B2645" t="str">
            <v>Black Hawk</v>
          </cell>
          <cell r="C2645">
            <v>12341</v>
          </cell>
          <cell r="D2645" t="str">
            <v>MidAmerican Energy Co</v>
          </cell>
          <cell r="E2645">
            <v>7851</v>
          </cell>
          <cell r="F2645" t="str">
            <v>Waterloo Lundquist</v>
          </cell>
          <cell r="G2645">
            <v>22</v>
          </cell>
          <cell r="H2645" t="str">
            <v>2</v>
          </cell>
          <cell r="I2645">
            <v>2</v>
          </cell>
          <cell r="J2645">
            <v>2</v>
          </cell>
          <cell r="K2645">
            <v>2</v>
          </cell>
          <cell r="M2645" t="str">
            <v>IC</v>
          </cell>
          <cell r="N2645" t="str">
            <v>DFO</v>
          </cell>
          <cell r="P2645">
            <v>4</v>
          </cell>
          <cell r="Q2645">
            <v>2000</v>
          </cell>
          <cell r="R2645" t="str">
            <v>OP</v>
          </cell>
          <cell r="T2645" t="str">
            <v>N</v>
          </cell>
        </row>
        <row r="2646">
          <cell r="A2646" t="str">
            <v>IA</v>
          </cell>
          <cell r="B2646" t="str">
            <v>Black Hawk</v>
          </cell>
          <cell r="C2646">
            <v>12341</v>
          </cell>
          <cell r="D2646" t="str">
            <v>MidAmerican Energy Co</v>
          </cell>
          <cell r="E2646">
            <v>7851</v>
          </cell>
          <cell r="F2646" t="str">
            <v>Waterloo Lundquist</v>
          </cell>
          <cell r="G2646">
            <v>22</v>
          </cell>
          <cell r="H2646" t="str">
            <v>3</v>
          </cell>
          <cell r="I2646">
            <v>2</v>
          </cell>
          <cell r="J2646">
            <v>2</v>
          </cell>
          <cell r="K2646">
            <v>2</v>
          </cell>
          <cell r="M2646" t="str">
            <v>IC</v>
          </cell>
          <cell r="N2646" t="str">
            <v>DFO</v>
          </cell>
          <cell r="P2646">
            <v>4</v>
          </cell>
          <cell r="Q2646">
            <v>2000</v>
          </cell>
          <cell r="R2646" t="str">
            <v>OP</v>
          </cell>
          <cell r="T2646" t="str">
            <v>N</v>
          </cell>
        </row>
        <row r="2647">
          <cell r="A2647" t="str">
            <v>IA</v>
          </cell>
          <cell r="B2647" t="str">
            <v>Black Hawk</v>
          </cell>
          <cell r="C2647">
            <v>12341</v>
          </cell>
          <cell r="D2647" t="str">
            <v>MidAmerican Energy Co</v>
          </cell>
          <cell r="E2647">
            <v>7851</v>
          </cell>
          <cell r="F2647" t="str">
            <v>Waterloo Lundquist</v>
          </cell>
          <cell r="G2647">
            <v>22</v>
          </cell>
          <cell r="H2647" t="str">
            <v>4</v>
          </cell>
          <cell r="I2647">
            <v>2</v>
          </cell>
          <cell r="J2647">
            <v>2</v>
          </cell>
          <cell r="K2647">
            <v>2</v>
          </cell>
          <cell r="M2647" t="str">
            <v>IC</v>
          </cell>
          <cell r="N2647" t="str">
            <v>DFO</v>
          </cell>
          <cell r="P2647">
            <v>4</v>
          </cell>
          <cell r="Q2647">
            <v>2000</v>
          </cell>
          <cell r="R2647" t="str">
            <v>OP</v>
          </cell>
          <cell r="T2647" t="str">
            <v>N</v>
          </cell>
        </row>
        <row r="2648">
          <cell r="A2648" t="str">
            <v>IA</v>
          </cell>
          <cell r="B2648" t="str">
            <v>Black Hawk</v>
          </cell>
          <cell r="C2648">
            <v>12341</v>
          </cell>
          <cell r="D2648" t="str">
            <v>MidAmerican Energy Co</v>
          </cell>
          <cell r="E2648">
            <v>7851</v>
          </cell>
          <cell r="F2648" t="str">
            <v>Waterloo Lundquist</v>
          </cell>
          <cell r="G2648">
            <v>22</v>
          </cell>
          <cell r="H2648" t="str">
            <v>5</v>
          </cell>
          <cell r="I2648">
            <v>2</v>
          </cell>
          <cell r="J2648">
            <v>2</v>
          </cell>
          <cell r="K2648">
            <v>2</v>
          </cell>
          <cell r="M2648" t="str">
            <v>IC</v>
          </cell>
          <cell r="N2648" t="str">
            <v>DFO</v>
          </cell>
          <cell r="P2648">
            <v>4</v>
          </cell>
          <cell r="Q2648">
            <v>2000</v>
          </cell>
          <cell r="R2648" t="str">
            <v>OP</v>
          </cell>
          <cell r="T2648" t="str">
            <v>N</v>
          </cell>
        </row>
        <row r="2649">
          <cell r="A2649" t="str">
            <v>IA</v>
          </cell>
          <cell r="B2649" t="str">
            <v>Black Hawk</v>
          </cell>
          <cell r="C2649">
            <v>12341</v>
          </cell>
          <cell r="D2649" t="str">
            <v>MidAmerican Energy Co</v>
          </cell>
          <cell r="E2649">
            <v>7851</v>
          </cell>
          <cell r="F2649" t="str">
            <v>Waterloo Lundquist</v>
          </cell>
          <cell r="G2649">
            <v>22</v>
          </cell>
          <cell r="H2649" t="str">
            <v>6</v>
          </cell>
          <cell r="I2649">
            <v>2</v>
          </cell>
          <cell r="J2649">
            <v>2</v>
          </cell>
          <cell r="K2649">
            <v>2</v>
          </cell>
          <cell r="M2649" t="str">
            <v>IC</v>
          </cell>
          <cell r="N2649" t="str">
            <v>DFO</v>
          </cell>
          <cell r="P2649">
            <v>4</v>
          </cell>
          <cell r="Q2649">
            <v>2000</v>
          </cell>
          <cell r="R2649" t="str">
            <v>OP</v>
          </cell>
          <cell r="T2649" t="str">
            <v>N</v>
          </cell>
        </row>
        <row r="2650">
          <cell r="A2650" t="str">
            <v>IA</v>
          </cell>
          <cell r="B2650" t="str">
            <v>Black Hawk</v>
          </cell>
          <cell r="C2650">
            <v>12341</v>
          </cell>
          <cell r="D2650" t="str">
            <v>MidAmerican Energy Co</v>
          </cell>
          <cell r="E2650">
            <v>7851</v>
          </cell>
          <cell r="F2650" t="str">
            <v>Waterloo Lundquist</v>
          </cell>
          <cell r="G2650">
            <v>22</v>
          </cell>
          <cell r="H2650" t="str">
            <v>7</v>
          </cell>
          <cell r="I2650">
            <v>2</v>
          </cell>
          <cell r="J2650">
            <v>2</v>
          </cell>
          <cell r="K2650">
            <v>2</v>
          </cell>
          <cell r="M2650" t="str">
            <v>IC</v>
          </cell>
          <cell r="N2650" t="str">
            <v>DFO</v>
          </cell>
          <cell r="P2650">
            <v>4</v>
          </cell>
          <cell r="Q2650">
            <v>2000</v>
          </cell>
          <cell r="R2650" t="str">
            <v>OP</v>
          </cell>
          <cell r="T2650" t="str">
            <v>N</v>
          </cell>
        </row>
        <row r="2651">
          <cell r="A2651" t="str">
            <v>IA</v>
          </cell>
          <cell r="B2651" t="str">
            <v>Black Hawk</v>
          </cell>
          <cell r="C2651">
            <v>12341</v>
          </cell>
          <cell r="D2651" t="str">
            <v>MidAmerican Energy Co</v>
          </cell>
          <cell r="E2651">
            <v>7851</v>
          </cell>
          <cell r="F2651" t="str">
            <v>Waterloo Lundquist</v>
          </cell>
          <cell r="G2651">
            <v>22</v>
          </cell>
          <cell r="H2651" t="str">
            <v>8</v>
          </cell>
          <cell r="I2651">
            <v>2</v>
          </cell>
          <cell r="J2651">
            <v>2</v>
          </cell>
          <cell r="K2651">
            <v>2</v>
          </cell>
          <cell r="M2651" t="str">
            <v>IC</v>
          </cell>
          <cell r="N2651" t="str">
            <v>DFO</v>
          </cell>
          <cell r="P2651">
            <v>4</v>
          </cell>
          <cell r="Q2651">
            <v>2000</v>
          </cell>
          <cell r="R2651" t="str">
            <v>OP</v>
          </cell>
          <cell r="T2651" t="str">
            <v>N</v>
          </cell>
        </row>
        <row r="2652">
          <cell r="A2652" t="str">
            <v>IA</v>
          </cell>
          <cell r="B2652" t="str">
            <v>Black Hawk</v>
          </cell>
          <cell r="C2652">
            <v>12341</v>
          </cell>
          <cell r="D2652" t="str">
            <v>MidAmerican Energy Co</v>
          </cell>
          <cell r="E2652">
            <v>7851</v>
          </cell>
          <cell r="F2652" t="str">
            <v>Waterloo Lundquist</v>
          </cell>
          <cell r="G2652">
            <v>22</v>
          </cell>
          <cell r="H2652" t="str">
            <v>9</v>
          </cell>
          <cell r="I2652">
            <v>2</v>
          </cell>
          <cell r="J2652">
            <v>2</v>
          </cell>
          <cell r="K2652">
            <v>2</v>
          </cell>
          <cell r="M2652" t="str">
            <v>IC</v>
          </cell>
          <cell r="N2652" t="str">
            <v>DFO</v>
          </cell>
          <cell r="P2652">
            <v>4</v>
          </cell>
          <cell r="Q2652">
            <v>2000</v>
          </cell>
          <cell r="R2652" t="str">
            <v>OP</v>
          </cell>
          <cell r="T2652" t="str">
            <v>N</v>
          </cell>
        </row>
        <row r="2653">
          <cell r="A2653" t="str">
            <v>IA</v>
          </cell>
          <cell r="B2653" t="str">
            <v>Polk</v>
          </cell>
          <cell r="C2653">
            <v>12341</v>
          </cell>
          <cell r="D2653" t="str">
            <v>MidAmerican Energy Co</v>
          </cell>
          <cell r="E2653">
            <v>56138</v>
          </cell>
          <cell r="F2653" t="str">
            <v>Anderson Erickson</v>
          </cell>
          <cell r="G2653">
            <v>22</v>
          </cell>
          <cell r="H2653" t="str">
            <v>1</v>
          </cell>
          <cell r="I2653">
            <v>2</v>
          </cell>
          <cell r="J2653">
            <v>2</v>
          </cell>
          <cell r="K2653">
            <v>2</v>
          </cell>
          <cell r="M2653" t="str">
            <v>IC</v>
          </cell>
          <cell r="N2653" t="str">
            <v>DFO</v>
          </cell>
          <cell r="P2653">
            <v>4</v>
          </cell>
          <cell r="Q2653">
            <v>2000</v>
          </cell>
          <cell r="R2653" t="str">
            <v>OP</v>
          </cell>
          <cell r="T2653" t="str">
            <v>N</v>
          </cell>
        </row>
        <row r="2654">
          <cell r="A2654" t="str">
            <v>IA</v>
          </cell>
          <cell r="B2654" t="str">
            <v>Dickinson</v>
          </cell>
          <cell r="C2654">
            <v>12541</v>
          </cell>
          <cell r="D2654" t="str">
            <v>Milford City of</v>
          </cell>
          <cell r="E2654">
            <v>1164</v>
          </cell>
          <cell r="F2654" t="str">
            <v>Milford</v>
          </cell>
          <cell r="G2654">
            <v>22</v>
          </cell>
          <cell r="H2654" t="str">
            <v>1</v>
          </cell>
          <cell r="I2654">
            <v>0.6</v>
          </cell>
          <cell r="J2654">
            <v>0.6</v>
          </cell>
          <cell r="K2654">
            <v>0.6</v>
          </cell>
          <cell r="M2654" t="str">
            <v>IC</v>
          </cell>
          <cell r="N2654" t="str">
            <v>DFO</v>
          </cell>
          <cell r="P2654">
            <v>88</v>
          </cell>
          <cell r="Q2654">
            <v>1954</v>
          </cell>
          <cell r="R2654" t="str">
            <v>OP</v>
          </cell>
          <cell r="T2654" t="str">
            <v>N</v>
          </cell>
        </row>
        <row r="2655">
          <cell r="A2655" t="str">
            <v>IA</v>
          </cell>
          <cell r="B2655" t="str">
            <v>Dickinson</v>
          </cell>
          <cell r="C2655">
            <v>12541</v>
          </cell>
          <cell r="D2655" t="str">
            <v>Milford City of</v>
          </cell>
          <cell r="E2655">
            <v>1164</v>
          </cell>
          <cell r="F2655" t="str">
            <v>Milford</v>
          </cell>
          <cell r="G2655">
            <v>22</v>
          </cell>
          <cell r="H2655" t="str">
            <v>4</v>
          </cell>
          <cell r="I2655">
            <v>0.5</v>
          </cell>
          <cell r="J2655">
            <v>0.5</v>
          </cell>
          <cell r="K2655">
            <v>0.5</v>
          </cell>
          <cell r="M2655" t="str">
            <v>IC</v>
          </cell>
          <cell r="N2655" t="str">
            <v>DFO</v>
          </cell>
          <cell r="P2655">
            <v>88</v>
          </cell>
          <cell r="Q2655">
            <v>1949</v>
          </cell>
          <cell r="R2655" t="str">
            <v>OP</v>
          </cell>
          <cell r="T2655" t="str">
            <v>N</v>
          </cell>
        </row>
        <row r="2656">
          <cell r="A2656" t="str">
            <v>IA</v>
          </cell>
          <cell r="B2656" t="str">
            <v>Dickinson</v>
          </cell>
          <cell r="C2656">
            <v>12541</v>
          </cell>
          <cell r="D2656" t="str">
            <v>Milford City of</v>
          </cell>
          <cell r="E2656">
            <v>1164</v>
          </cell>
          <cell r="F2656" t="str">
            <v>Milford</v>
          </cell>
          <cell r="G2656">
            <v>22</v>
          </cell>
          <cell r="H2656" t="str">
            <v>5</v>
          </cell>
          <cell r="I2656">
            <v>1.8</v>
          </cell>
          <cell r="J2656">
            <v>1.8</v>
          </cell>
          <cell r="K2656">
            <v>1.8</v>
          </cell>
          <cell r="M2656" t="str">
            <v>IC</v>
          </cell>
          <cell r="N2656" t="str">
            <v>DFO</v>
          </cell>
          <cell r="P2656">
            <v>5</v>
          </cell>
          <cell r="Q2656">
            <v>1997</v>
          </cell>
          <cell r="R2656" t="str">
            <v>OP</v>
          </cell>
          <cell r="T2656" t="str">
            <v>N</v>
          </cell>
        </row>
        <row r="2657">
          <cell r="A2657" t="str">
            <v>IA</v>
          </cell>
          <cell r="B2657" t="str">
            <v>Dickinson</v>
          </cell>
          <cell r="C2657">
            <v>12541</v>
          </cell>
          <cell r="D2657" t="str">
            <v>Milford City of</v>
          </cell>
          <cell r="E2657">
            <v>1164</v>
          </cell>
          <cell r="F2657" t="str">
            <v>Milford</v>
          </cell>
          <cell r="G2657">
            <v>22</v>
          </cell>
          <cell r="H2657" t="str">
            <v>6</v>
          </cell>
          <cell r="I2657">
            <v>1.8</v>
          </cell>
          <cell r="J2657">
            <v>1.8</v>
          </cell>
          <cell r="K2657">
            <v>1.8</v>
          </cell>
          <cell r="M2657" t="str">
            <v>IC</v>
          </cell>
          <cell r="N2657" t="str">
            <v>DFO</v>
          </cell>
          <cell r="P2657">
            <v>5</v>
          </cell>
          <cell r="Q2657">
            <v>1997</v>
          </cell>
          <cell r="R2657" t="str">
            <v>OP</v>
          </cell>
          <cell r="T2657" t="str">
            <v>N</v>
          </cell>
        </row>
        <row r="2658">
          <cell r="A2658" t="str">
            <v>IA</v>
          </cell>
          <cell r="B2658" t="str">
            <v>Dickinson</v>
          </cell>
          <cell r="C2658">
            <v>12541</v>
          </cell>
          <cell r="D2658" t="str">
            <v>Milford City of</v>
          </cell>
          <cell r="E2658">
            <v>1164</v>
          </cell>
          <cell r="F2658" t="str">
            <v>Milford</v>
          </cell>
          <cell r="G2658">
            <v>22</v>
          </cell>
          <cell r="H2658" t="str">
            <v>7</v>
          </cell>
          <cell r="I2658">
            <v>1.8</v>
          </cell>
          <cell r="J2658">
            <v>1.8</v>
          </cell>
          <cell r="K2658">
            <v>1.8</v>
          </cell>
          <cell r="M2658" t="str">
            <v>IC</v>
          </cell>
          <cell r="N2658" t="str">
            <v>DFO</v>
          </cell>
          <cell r="P2658">
            <v>5</v>
          </cell>
          <cell r="Q2658">
            <v>1997</v>
          </cell>
          <cell r="R2658" t="str">
            <v>OP</v>
          </cell>
          <cell r="T2658" t="str">
            <v>N</v>
          </cell>
        </row>
        <row r="2659">
          <cell r="A2659" t="str">
            <v>IA</v>
          </cell>
          <cell r="B2659" t="str">
            <v>Poweshiek</v>
          </cell>
          <cell r="C2659">
            <v>12839</v>
          </cell>
          <cell r="D2659" t="str">
            <v>Montezuma City of</v>
          </cell>
          <cell r="E2659">
            <v>1165</v>
          </cell>
          <cell r="F2659" t="str">
            <v>Montezuma</v>
          </cell>
          <cell r="G2659">
            <v>22</v>
          </cell>
          <cell r="H2659" t="str">
            <v>1</v>
          </cell>
          <cell r="I2659">
            <v>0.2</v>
          </cell>
          <cell r="J2659">
            <v>0.18</v>
          </cell>
          <cell r="K2659">
            <v>0.2</v>
          </cell>
          <cell r="M2659" t="str">
            <v>IC</v>
          </cell>
          <cell r="N2659" t="str">
            <v>DFO</v>
          </cell>
          <cell r="P2659">
            <v>8</v>
          </cell>
          <cell r="Q2659">
            <v>1940</v>
          </cell>
          <cell r="R2659" t="str">
            <v>OP</v>
          </cell>
          <cell r="T2659" t="str">
            <v>N</v>
          </cell>
        </row>
        <row r="2660">
          <cell r="A2660" t="str">
            <v>IA</v>
          </cell>
          <cell r="B2660" t="str">
            <v>Poweshiek</v>
          </cell>
          <cell r="C2660">
            <v>12839</v>
          </cell>
          <cell r="D2660" t="str">
            <v>Montezuma City of</v>
          </cell>
          <cell r="E2660">
            <v>1165</v>
          </cell>
          <cell r="F2660" t="str">
            <v>Montezuma</v>
          </cell>
          <cell r="G2660">
            <v>22</v>
          </cell>
          <cell r="H2660" t="str">
            <v>4</v>
          </cell>
          <cell r="I2660">
            <v>0.5</v>
          </cell>
          <cell r="J2660">
            <v>0.5</v>
          </cell>
          <cell r="K2660">
            <v>0.5</v>
          </cell>
          <cell r="M2660" t="str">
            <v>IC</v>
          </cell>
          <cell r="N2660" t="str">
            <v>DFO</v>
          </cell>
          <cell r="P2660">
            <v>8</v>
          </cell>
          <cell r="Q2660">
            <v>1947</v>
          </cell>
          <cell r="R2660" t="str">
            <v>OP</v>
          </cell>
          <cell r="T2660" t="str">
            <v>N</v>
          </cell>
        </row>
        <row r="2661">
          <cell r="A2661" t="str">
            <v>IA</v>
          </cell>
          <cell r="B2661" t="str">
            <v>Poweshiek</v>
          </cell>
          <cell r="C2661">
            <v>12839</v>
          </cell>
          <cell r="D2661" t="str">
            <v>Montezuma City of</v>
          </cell>
          <cell r="E2661">
            <v>1165</v>
          </cell>
          <cell r="F2661" t="str">
            <v>Montezuma</v>
          </cell>
          <cell r="G2661">
            <v>22</v>
          </cell>
          <cell r="H2661" t="str">
            <v>5</v>
          </cell>
          <cell r="I2661">
            <v>1.1000000000000001</v>
          </cell>
          <cell r="J2661">
            <v>1</v>
          </cell>
          <cell r="K2661">
            <v>1.1000000000000001</v>
          </cell>
          <cell r="M2661" t="str">
            <v>IC</v>
          </cell>
          <cell r="N2661" t="str">
            <v>DFO</v>
          </cell>
          <cell r="P2661">
            <v>8</v>
          </cell>
          <cell r="Q2661">
            <v>1959</v>
          </cell>
          <cell r="R2661" t="str">
            <v>OP</v>
          </cell>
          <cell r="T2661" t="str">
            <v>N</v>
          </cell>
        </row>
        <row r="2662">
          <cell r="A2662" t="str">
            <v>IA</v>
          </cell>
          <cell r="B2662" t="str">
            <v>Poweshiek</v>
          </cell>
          <cell r="C2662">
            <v>12839</v>
          </cell>
          <cell r="D2662" t="str">
            <v>Montezuma City of</v>
          </cell>
          <cell r="E2662">
            <v>1165</v>
          </cell>
          <cell r="F2662" t="str">
            <v>Montezuma</v>
          </cell>
          <cell r="G2662">
            <v>22</v>
          </cell>
          <cell r="H2662" t="str">
            <v>8</v>
          </cell>
          <cell r="I2662">
            <v>1.8</v>
          </cell>
          <cell r="J2662">
            <v>1.8</v>
          </cell>
          <cell r="K2662">
            <v>1.8</v>
          </cell>
          <cell r="M2662" t="str">
            <v>IC</v>
          </cell>
          <cell r="N2662" t="str">
            <v>DFO</v>
          </cell>
          <cell r="P2662">
            <v>6</v>
          </cell>
          <cell r="Q2662">
            <v>1998</v>
          </cell>
          <cell r="R2662" t="str">
            <v>OP</v>
          </cell>
          <cell r="T2662" t="str">
            <v>N</v>
          </cell>
        </row>
        <row r="2663">
          <cell r="A2663" t="str">
            <v>IA</v>
          </cell>
          <cell r="B2663" t="str">
            <v>Poweshiek</v>
          </cell>
          <cell r="C2663">
            <v>12839</v>
          </cell>
          <cell r="D2663" t="str">
            <v>Montezuma City of</v>
          </cell>
          <cell r="E2663">
            <v>1165</v>
          </cell>
          <cell r="F2663" t="str">
            <v>Montezuma</v>
          </cell>
          <cell r="G2663">
            <v>22</v>
          </cell>
          <cell r="H2663" t="str">
            <v>9</v>
          </cell>
          <cell r="I2663">
            <v>1.8</v>
          </cell>
          <cell r="J2663">
            <v>1.8</v>
          </cell>
          <cell r="K2663">
            <v>1.8</v>
          </cell>
          <cell r="M2663" t="str">
            <v>IC</v>
          </cell>
          <cell r="N2663" t="str">
            <v>DFO</v>
          </cell>
          <cell r="P2663">
            <v>6</v>
          </cell>
          <cell r="Q2663">
            <v>2000</v>
          </cell>
          <cell r="R2663" t="str">
            <v>OP</v>
          </cell>
          <cell r="T2663" t="str">
            <v>N</v>
          </cell>
        </row>
        <row r="2664">
          <cell r="A2664" t="str">
            <v>IA</v>
          </cell>
          <cell r="B2664" t="str">
            <v>Henry</v>
          </cell>
          <cell r="C2664">
            <v>13038</v>
          </cell>
          <cell r="D2664" t="str">
            <v>Mt Pleasant City of</v>
          </cell>
          <cell r="E2664">
            <v>1166</v>
          </cell>
          <cell r="F2664" t="str">
            <v>Mt Pleasant</v>
          </cell>
          <cell r="G2664">
            <v>22</v>
          </cell>
          <cell r="H2664" t="str">
            <v>1</v>
          </cell>
          <cell r="I2664">
            <v>2</v>
          </cell>
          <cell r="J2664">
            <v>2</v>
          </cell>
          <cell r="K2664">
            <v>2</v>
          </cell>
          <cell r="M2664" t="str">
            <v>IC</v>
          </cell>
          <cell r="N2664" t="str">
            <v>DFO</v>
          </cell>
          <cell r="P2664">
            <v>2</v>
          </cell>
          <cell r="Q2664">
            <v>2002</v>
          </cell>
          <cell r="R2664" t="str">
            <v>SB</v>
          </cell>
          <cell r="T2664" t="str">
            <v>N</v>
          </cell>
        </row>
        <row r="2665">
          <cell r="A2665" t="str">
            <v>IA</v>
          </cell>
          <cell r="B2665" t="str">
            <v>Henry</v>
          </cell>
          <cell r="C2665">
            <v>13038</v>
          </cell>
          <cell r="D2665" t="str">
            <v>Mt Pleasant City of</v>
          </cell>
          <cell r="E2665">
            <v>1166</v>
          </cell>
          <cell r="F2665" t="str">
            <v>Mt Pleasant</v>
          </cell>
          <cell r="G2665">
            <v>22</v>
          </cell>
          <cell r="H2665" t="str">
            <v>2</v>
          </cell>
          <cell r="I2665">
            <v>2</v>
          </cell>
          <cell r="J2665">
            <v>2</v>
          </cell>
          <cell r="K2665">
            <v>2</v>
          </cell>
          <cell r="M2665" t="str">
            <v>IC</v>
          </cell>
          <cell r="N2665" t="str">
            <v>DFO</v>
          </cell>
          <cell r="P2665">
            <v>2</v>
          </cell>
          <cell r="Q2665">
            <v>2002</v>
          </cell>
          <cell r="R2665" t="str">
            <v>SB</v>
          </cell>
          <cell r="T2665" t="str">
            <v>N</v>
          </cell>
        </row>
        <row r="2666">
          <cell r="A2666" t="str">
            <v>IA</v>
          </cell>
          <cell r="B2666" t="str">
            <v>Henry</v>
          </cell>
          <cell r="C2666">
            <v>13038</v>
          </cell>
          <cell r="D2666" t="str">
            <v>Mt Pleasant City of</v>
          </cell>
          <cell r="E2666">
            <v>1166</v>
          </cell>
          <cell r="F2666" t="str">
            <v>Mt Pleasant</v>
          </cell>
          <cell r="G2666">
            <v>22</v>
          </cell>
          <cell r="H2666" t="str">
            <v>3</v>
          </cell>
          <cell r="I2666">
            <v>2</v>
          </cell>
          <cell r="J2666">
            <v>2</v>
          </cell>
          <cell r="K2666">
            <v>2</v>
          </cell>
          <cell r="M2666" t="str">
            <v>IC</v>
          </cell>
          <cell r="N2666" t="str">
            <v>DFO</v>
          </cell>
          <cell r="P2666">
            <v>2</v>
          </cell>
          <cell r="Q2666">
            <v>2002</v>
          </cell>
          <cell r="R2666" t="str">
            <v>SB</v>
          </cell>
          <cell r="T2666" t="str">
            <v>N</v>
          </cell>
        </row>
        <row r="2667">
          <cell r="A2667" t="str">
            <v>IA</v>
          </cell>
          <cell r="B2667" t="str">
            <v>Henry</v>
          </cell>
          <cell r="C2667">
            <v>13038</v>
          </cell>
          <cell r="D2667" t="str">
            <v>Mt Pleasant City of</v>
          </cell>
          <cell r="E2667">
            <v>1166</v>
          </cell>
          <cell r="F2667" t="str">
            <v>Mt Pleasant</v>
          </cell>
          <cell r="G2667">
            <v>22</v>
          </cell>
          <cell r="H2667" t="str">
            <v>6</v>
          </cell>
          <cell r="I2667">
            <v>2</v>
          </cell>
          <cell r="J2667">
            <v>2</v>
          </cell>
          <cell r="K2667">
            <v>2</v>
          </cell>
          <cell r="M2667" t="str">
            <v>IC</v>
          </cell>
          <cell r="N2667" t="str">
            <v>DFO</v>
          </cell>
          <cell r="P2667">
            <v>2</v>
          </cell>
          <cell r="Q2667">
            <v>2002</v>
          </cell>
          <cell r="R2667" t="str">
            <v>SB</v>
          </cell>
          <cell r="T2667" t="str">
            <v>N</v>
          </cell>
        </row>
        <row r="2668">
          <cell r="A2668" t="str">
            <v>IA</v>
          </cell>
          <cell r="B2668" t="str">
            <v>Henry</v>
          </cell>
          <cell r="C2668">
            <v>13038</v>
          </cell>
          <cell r="D2668" t="str">
            <v>Mt Pleasant City of</v>
          </cell>
          <cell r="E2668">
            <v>1166</v>
          </cell>
          <cell r="F2668" t="str">
            <v>Mt Pleasant</v>
          </cell>
          <cell r="G2668">
            <v>22</v>
          </cell>
          <cell r="H2668" t="str">
            <v>7</v>
          </cell>
          <cell r="I2668">
            <v>2</v>
          </cell>
          <cell r="J2668">
            <v>2</v>
          </cell>
          <cell r="K2668">
            <v>2</v>
          </cell>
          <cell r="M2668" t="str">
            <v>IC</v>
          </cell>
          <cell r="N2668" t="str">
            <v>DFO</v>
          </cell>
          <cell r="P2668">
            <v>2</v>
          </cell>
          <cell r="Q2668">
            <v>2002</v>
          </cell>
          <cell r="R2668" t="str">
            <v>SB</v>
          </cell>
          <cell r="T2668" t="str">
            <v>N</v>
          </cell>
        </row>
        <row r="2669">
          <cell r="A2669" t="str">
            <v>IA</v>
          </cell>
          <cell r="B2669" t="str">
            <v>Henry</v>
          </cell>
          <cell r="C2669">
            <v>13038</v>
          </cell>
          <cell r="D2669" t="str">
            <v>Mt Pleasant City of</v>
          </cell>
          <cell r="E2669">
            <v>1166</v>
          </cell>
          <cell r="F2669" t="str">
            <v>Mt Pleasant</v>
          </cell>
          <cell r="G2669">
            <v>22</v>
          </cell>
          <cell r="H2669" t="str">
            <v>8</v>
          </cell>
          <cell r="I2669">
            <v>2</v>
          </cell>
          <cell r="J2669">
            <v>2</v>
          </cell>
          <cell r="K2669">
            <v>2</v>
          </cell>
          <cell r="M2669" t="str">
            <v>IC</v>
          </cell>
          <cell r="N2669" t="str">
            <v>DFO</v>
          </cell>
          <cell r="P2669">
            <v>2</v>
          </cell>
          <cell r="Q2669">
            <v>2002</v>
          </cell>
          <cell r="R2669" t="str">
            <v>SB</v>
          </cell>
          <cell r="T2669" t="str">
            <v>N</v>
          </cell>
        </row>
        <row r="2670">
          <cell r="A2670" t="str">
            <v>IA</v>
          </cell>
          <cell r="B2670" t="str">
            <v>Henry</v>
          </cell>
          <cell r="C2670">
            <v>13038</v>
          </cell>
          <cell r="D2670" t="str">
            <v>Mt Pleasant City of</v>
          </cell>
          <cell r="E2670">
            <v>1166</v>
          </cell>
          <cell r="F2670" t="str">
            <v>Mt Pleasant</v>
          </cell>
          <cell r="G2670">
            <v>22</v>
          </cell>
          <cell r="H2670" t="str">
            <v>9</v>
          </cell>
          <cell r="I2670">
            <v>2</v>
          </cell>
          <cell r="J2670">
            <v>2</v>
          </cell>
          <cell r="K2670">
            <v>2</v>
          </cell>
          <cell r="M2670" t="str">
            <v>IC</v>
          </cell>
          <cell r="N2670" t="str">
            <v>DFO</v>
          </cell>
          <cell r="P2670">
            <v>2</v>
          </cell>
          <cell r="Q2670">
            <v>2002</v>
          </cell>
          <cell r="R2670" t="str">
            <v>SB</v>
          </cell>
          <cell r="T2670" t="str">
            <v>N</v>
          </cell>
        </row>
        <row r="2671">
          <cell r="A2671" t="str">
            <v>IA</v>
          </cell>
          <cell r="B2671" t="str">
            <v>Henry</v>
          </cell>
          <cell r="C2671">
            <v>13038</v>
          </cell>
          <cell r="D2671" t="str">
            <v>Mt Pleasant City of</v>
          </cell>
          <cell r="E2671">
            <v>1166</v>
          </cell>
          <cell r="F2671" t="str">
            <v>Mt Pleasant</v>
          </cell>
          <cell r="G2671">
            <v>22</v>
          </cell>
          <cell r="H2671" t="str">
            <v>10</v>
          </cell>
          <cell r="I2671">
            <v>2</v>
          </cell>
          <cell r="J2671">
            <v>2</v>
          </cell>
          <cell r="K2671">
            <v>2</v>
          </cell>
          <cell r="M2671" t="str">
            <v>IC</v>
          </cell>
          <cell r="N2671" t="str">
            <v>DFO</v>
          </cell>
          <cell r="P2671">
            <v>2</v>
          </cell>
          <cell r="Q2671">
            <v>2002</v>
          </cell>
          <cell r="R2671" t="str">
            <v>SB</v>
          </cell>
          <cell r="T2671" t="str">
            <v>N</v>
          </cell>
        </row>
        <row r="2672">
          <cell r="A2672" t="str">
            <v>IA</v>
          </cell>
          <cell r="B2672" t="str">
            <v>Henry</v>
          </cell>
          <cell r="C2672">
            <v>13038</v>
          </cell>
          <cell r="D2672" t="str">
            <v>Mt Pleasant City of</v>
          </cell>
          <cell r="E2672">
            <v>1166</v>
          </cell>
          <cell r="F2672" t="str">
            <v>Mt Pleasant</v>
          </cell>
          <cell r="G2672">
            <v>22</v>
          </cell>
          <cell r="H2672" t="str">
            <v>11</v>
          </cell>
          <cell r="I2672">
            <v>2</v>
          </cell>
          <cell r="J2672">
            <v>2</v>
          </cell>
          <cell r="K2672">
            <v>2</v>
          </cell>
          <cell r="M2672" t="str">
            <v>IC</v>
          </cell>
          <cell r="N2672" t="str">
            <v>DFO</v>
          </cell>
          <cell r="P2672">
            <v>2</v>
          </cell>
          <cell r="Q2672">
            <v>2002</v>
          </cell>
          <cell r="R2672" t="str">
            <v>SB</v>
          </cell>
          <cell r="T2672" t="str">
            <v>N</v>
          </cell>
        </row>
        <row r="2673">
          <cell r="A2673" t="str">
            <v>IA</v>
          </cell>
          <cell r="B2673" t="str">
            <v>Henry</v>
          </cell>
          <cell r="C2673">
            <v>13038</v>
          </cell>
          <cell r="D2673" t="str">
            <v>Mt Pleasant City of</v>
          </cell>
          <cell r="E2673">
            <v>1166</v>
          </cell>
          <cell r="F2673" t="str">
            <v>Mt Pleasant</v>
          </cell>
          <cell r="G2673">
            <v>22</v>
          </cell>
          <cell r="H2673" t="str">
            <v>12</v>
          </cell>
          <cell r="I2673">
            <v>2</v>
          </cell>
          <cell r="J2673">
            <v>2</v>
          </cell>
          <cell r="K2673">
            <v>2</v>
          </cell>
          <cell r="M2673" t="str">
            <v>IC</v>
          </cell>
          <cell r="N2673" t="str">
            <v>DFO</v>
          </cell>
          <cell r="P2673">
            <v>2</v>
          </cell>
          <cell r="Q2673">
            <v>2002</v>
          </cell>
          <cell r="R2673" t="str">
            <v>SB</v>
          </cell>
          <cell r="T2673" t="str">
            <v>N</v>
          </cell>
        </row>
        <row r="2674">
          <cell r="A2674" t="str">
            <v>IA</v>
          </cell>
          <cell r="B2674" t="str">
            <v>Henry</v>
          </cell>
          <cell r="C2674">
            <v>13038</v>
          </cell>
          <cell r="D2674" t="str">
            <v>Mt Pleasant City of</v>
          </cell>
          <cell r="E2674">
            <v>1166</v>
          </cell>
          <cell r="F2674" t="str">
            <v>Mt Pleasant</v>
          </cell>
          <cell r="G2674">
            <v>22</v>
          </cell>
          <cell r="H2674" t="str">
            <v>4A</v>
          </cell>
          <cell r="I2674">
            <v>2</v>
          </cell>
          <cell r="J2674">
            <v>2</v>
          </cell>
          <cell r="K2674">
            <v>2</v>
          </cell>
          <cell r="M2674" t="str">
            <v>IC</v>
          </cell>
          <cell r="N2674" t="str">
            <v>DFO</v>
          </cell>
          <cell r="P2674">
            <v>2</v>
          </cell>
          <cell r="Q2674">
            <v>2002</v>
          </cell>
          <cell r="R2674" t="str">
            <v>SB</v>
          </cell>
          <cell r="T2674" t="str">
            <v>N</v>
          </cell>
        </row>
        <row r="2675">
          <cell r="A2675" t="str">
            <v>IA</v>
          </cell>
          <cell r="B2675" t="str">
            <v>Henry</v>
          </cell>
          <cell r="C2675">
            <v>13038</v>
          </cell>
          <cell r="D2675" t="str">
            <v>Mt Pleasant City of</v>
          </cell>
          <cell r="E2675">
            <v>1166</v>
          </cell>
          <cell r="F2675" t="str">
            <v>Mt Pleasant</v>
          </cell>
          <cell r="G2675">
            <v>22</v>
          </cell>
          <cell r="H2675" t="str">
            <v>5A</v>
          </cell>
          <cell r="I2675">
            <v>2</v>
          </cell>
          <cell r="J2675">
            <v>2</v>
          </cell>
          <cell r="K2675">
            <v>2</v>
          </cell>
          <cell r="M2675" t="str">
            <v>IC</v>
          </cell>
          <cell r="N2675" t="str">
            <v>DFO</v>
          </cell>
          <cell r="P2675">
            <v>2</v>
          </cell>
          <cell r="Q2675">
            <v>2002</v>
          </cell>
          <cell r="R2675" t="str">
            <v>SB</v>
          </cell>
          <cell r="T2675" t="str">
            <v>N</v>
          </cell>
        </row>
        <row r="2676">
          <cell r="A2676" t="str">
            <v>IA</v>
          </cell>
          <cell r="B2676" t="str">
            <v>Chickasaw</v>
          </cell>
          <cell r="C2676">
            <v>13444</v>
          </cell>
          <cell r="D2676" t="str">
            <v>New Hampton City of</v>
          </cell>
          <cell r="E2676">
            <v>1168</v>
          </cell>
          <cell r="F2676" t="str">
            <v>New Hampton</v>
          </cell>
          <cell r="G2676">
            <v>22</v>
          </cell>
          <cell r="H2676" t="str">
            <v>7</v>
          </cell>
          <cell r="I2676">
            <v>5.3</v>
          </cell>
          <cell r="J2676">
            <v>5.3</v>
          </cell>
          <cell r="K2676">
            <v>5.3</v>
          </cell>
          <cell r="M2676" t="str">
            <v>IC</v>
          </cell>
          <cell r="N2676" t="str">
            <v>DFO</v>
          </cell>
          <cell r="P2676">
            <v>5</v>
          </cell>
          <cell r="Q2676">
            <v>1999</v>
          </cell>
          <cell r="R2676" t="str">
            <v>OP</v>
          </cell>
          <cell r="T2676" t="str">
            <v>N</v>
          </cell>
        </row>
        <row r="2677">
          <cell r="A2677" t="str">
            <v>IA</v>
          </cell>
          <cell r="B2677" t="str">
            <v>Chickasaw</v>
          </cell>
          <cell r="C2677">
            <v>13444</v>
          </cell>
          <cell r="D2677" t="str">
            <v>New Hampton City of</v>
          </cell>
          <cell r="E2677">
            <v>1168</v>
          </cell>
          <cell r="F2677" t="str">
            <v>New Hampton</v>
          </cell>
          <cell r="G2677">
            <v>22</v>
          </cell>
          <cell r="H2677" t="str">
            <v>8</v>
          </cell>
          <cell r="I2677">
            <v>5.3</v>
          </cell>
          <cell r="J2677">
            <v>5.3</v>
          </cell>
          <cell r="K2677">
            <v>5.3</v>
          </cell>
          <cell r="M2677" t="str">
            <v>IC</v>
          </cell>
          <cell r="N2677" t="str">
            <v>DFO</v>
          </cell>
          <cell r="P2677">
            <v>5</v>
          </cell>
          <cell r="Q2677">
            <v>1999</v>
          </cell>
          <cell r="R2677" t="str">
            <v>OP</v>
          </cell>
          <cell r="T2677" t="str">
            <v>N</v>
          </cell>
        </row>
        <row r="2678">
          <cell r="A2678" t="str">
            <v>IA</v>
          </cell>
          <cell r="B2678" t="str">
            <v>Boone</v>
          </cell>
          <cell r="C2678">
            <v>13990</v>
          </cell>
          <cell r="D2678" t="str">
            <v>Ogden City of</v>
          </cell>
          <cell r="E2678">
            <v>1169</v>
          </cell>
          <cell r="F2678" t="str">
            <v>Ogden</v>
          </cell>
          <cell r="G2678">
            <v>22</v>
          </cell>
          <cell r="H2678" t="str">
            <v>4</v>
          </cell>
          <cell r="I2678">
            <v>0.4</v>
          </cell>
          <cell r="J2678">
            <v>0.48</v>
          </cell>
          <cell r="K2678">
            <v>0.48</v>
          </cell>
          <cell r="M2678" t="str">
            <v>IC</v>
          </cell>
          <cell r="N2678" t="str">
            <v>DFO</v>
          </cell>
          <cell r="O2678" t="str">
            <v>NG</v>
          </cell>
          <cell r="P2678">
            <v>7</v>
          </cell>
          <cell r="Q2678">
            <v>1951</v>
          </cell>
          <cell r="R2678" t="str">
            <v>SB</v>
          </cell>
          <cell r="T2678" t="str">
            <v>N</v>
          </cell>
        </row>
        <row r="2679">
          <cell r="A2679" t="str">
            <v>IA</v>
          </cell>
          <cell r="B2679" t="str">
            <v>Boone</v>
          </cell>
          <cell r="C2679">
            <v>13990</v>
          </cell>
          <cell r="D2679" t="str">
            <v>Ogden City of</v>
          </cell>
          <cell r="E2679">
            <v>1169</v>
          </cell>
          <cell r="F2679" t="str">
            <v>Ogden</v>
          </cell>
          <cell r="G2679">
            <v>22</v>
          </cell>
          <cell r="H2679" t="str">
            <v>5</v>
          </cell>
          <cell r="I2679">
            <v>1</v>
          </cell>
          <cell r="J2679">
            <v>1</v>
          </cell>
          <cell r="K2679">
            <v>1</v>
          </cell>
          <cell r="M2679" t="str">
            <v>IC</v>
          </cell>
          <cell r="N2679" t="str">
            <v>DFO</v>
          </cell>
          <cell r="O2679" t="str">
            <v>NG</v>
          </cell>
          <cell r="P2679">
            <v>10</v>
          </cell>
          <cell r="Q2679">
            <v>1958</v>
          </cell>
          <cell r="R2679" t="str">
            <v>SB</v>
          </cell>
          <cell r="T2679" t="str">
            <v>N</v>
          </cell>
        </row>
        <row r="2680">
          <cell r="A2680" t="str">
            <v>IA</v>
          </cell>
          <cell r="B2680" t="str">
            <v>Boone</v>
          </cell>
          <cell r="C2680">
            <v>13990</v>
          </cell>
          <cell r="D2680" t="str">
            <v>Ogden City of</v>
          </cell>
          <cell r="E2680">
            <v>1169</v>
          </cell>
          <cell r="F2680" t="str">
            <v>Ogden</v>
          </cell>
          <cell r="G2680">
            <v>22</v>
          </cell>
          <cell r="H2680" t="str">
            <v>6</v>
          </cell>
          <cell r="I2680">
            <v>2.5</v>
          </cell>
          <cell r="J2680">
            <v>2.5</v>
          </cell>
          <cell r="K2680">
            <v>2.5</v>
          </cell>
          <cell r="M2680" t="str">
            <v>IC</v>
          </cell>
          <cell r="N2680" t="str">
            <v>DFO</v>
          </cell>
          <cell r="P2680">
            <v>10</v>
          </cell>
          <cell r="Q2680">
            <v>1971</v>
          </cell>
          <cell r="R2680" t="str">
            <v>SB</v>
          </cell>
          <cell r="T2680" t="str">
            <v>N</v>
          </cell>
        </row>
        <row r="2681">
          <cell r="A2681" t="str">
            <v>IA</v>
          </cell>
          <cell r="B2681" t="str">
            <v>Monona</v>
          </cell>
          <cell r="C2681">
            <v>14132</v>
          </cell>
          <cell r="D2681" t="str">
            <v>Onawa City of</v>
          </cell>
          <cell r="E2681">
            <v>1170</v>
          </cell>
          <cell r="F2681" t="str">
            <v>Onawa Mun Lt &amp; Power</v>
          </cell>
          <cell r="G2681">
            <v>22</v>
          </cell>
          <cell r="H2681" t="str">
            <v>1</v>
          </cell>
          <cell r="I2681">
            <v>0.4</v>
          </cell>
          <cell r="J2681">
            <v>0.3</v>
          </cell>
          <cell r="K2681">
            <v>0.3</v>
          </cell>
          <cell r="M2681" t="str">
            <v>IC</v>
          </cell>
          <cell r="N2681" t="str">
            <v>DFO</v>
          </cell>
          <cell r="P2681">
            <v>88</v>
          </cell>
          <cell r="Q2681">
            <v>1937</v>
          </cell>
          <cell r="R2681" t="str">
            <v>OP</v>
          </cell>
          <cell r="T2681" t="str">
            <v>N</v>
          </cell>
        </row>
        <row r="2682">
          <cell r="A2682" t="str">
            <v>IA</v>
          </cell>
          <cell r="B2682" t="str">
            <v>Monona</v>
          </cell>
          <cell r="C2682">
            <v>14132</v>
          </cell>
          <cell r="D2682" t="str">
            <v>Onawa City of</v>
          </cell>
          <cell r="E2682">
            <v>1170</v>
          </cell>
          <cell r="F2682" t="str">
            <v>Onawa Mun Lt &amp; Power</v>
          </cell>
          <cell r="G2682">
            <v>22</v>
          </cell>
          <cell r="H2682" t="str">
            <v>2</v>
          </cell>
          <cell r="I2682">
            <v>0.4</v>
          </cell>
          <cell r="J2682">
            <v>0.3</v>
          </cell>
          <cell r="K2682">
            <v>0.3</v>
          </cell>
          <cell r="M2682" t="str">
            <v>IC</v>
          </cell>
          <cell r="N2682" t="str">
            <v>DFO</v>
          </cell>
          <cell r="P2682">
            <v>88</v>
          </cell>
          <cell r="Q2682">
            <v>1937</v>
          </cell>
          <cell r="R2682" t="str">
            <v>OP</v>
          </cell>
          <cell r="T2682" t="str">
            <v>N</v>
          </cell>
        </row>
        <row r="2683">
          <cell r="A2683" t="str">
            <v>IA</v>
          </cell>
          <cell r="B2683" t="str">
            <v>Monona</v>
          </cell>
          <cell r="C2683">
            <v>14132</v>
          </cell>
          <cell r="D2683" t="str">
            <v>Onawa City of</v>
          </cell>
          <cell r="E2683">
            <v>1170</v>
          </cell>
          <cell r="F2683" t="str">
            <v>Onawa Mun Lt &amp; Power</v>
          </cell>
          <cell r="G2683">
            <v>22</v>
          </cell>
          <cell r="H2683" t="str">
            <v>3</v>
          </cell>
          <cell r="I2683">
            <v>0.4</v>
          </cell>
          <cell r="J2683">
            <v>0.3</v>
          </cell>
          <cell r="K2683">
            <v>0.3</v>
          </cell>
          <cell r="M2683" t="str">
            <v>IC</v>
          </cell>
          <cell r="N2683" t="str">
            <v>DFO</v>
          </cell>
          <cell r="P2683">
            <v>88</v>
          </cell>
          <cell r="Q2683">
            <v>1938</v>
          </cell>
          <cell r="R2683" t="str">
            <v>OP</v>
          </cell>
          <cell r="T2683" t="str">
            <v>N</v>
          </cell>
        </row>
        <row r="2684">
          <cell r="A2684" t="str">
            <v>IA</v>
          </cell>
          <cell r="B2684" t="str">
            <v>Monona</v>
          </cell>
          <cell r="C2684">
            <v>14132</v>
          </cell>
          <cell r="D2684" t="str">
            <v>Onawa City of</v>
          </cell>
          <cell r="E2684">
            <v>1170</v>
          </cell>
          <cell r="F2684" t="str">
            <v>Onawa Mun Lt &amp; Power</v>
          </cell>
          <cell r="G2684">
            <v>22</v>
          </cell>
          <cell r="H2684" t="str">
            <v>4</v>
          </cell>
          <cell r="I2684">
            <v>0.9</v>
          </cell>
          <cell r="J2684">
            <v>0.4</v>
          </cell>
          <cell r="K2684">
            <v>0.5</v>
          </cell>
          <cell r="M2684" t="str">
            <v>IC</v>
          </cell>
          <cell r="N2684" t="str">
            <v>DFO</v>
          </cell>
          <cell r="P2684">
            <v>88</v>
          </cell>
          <cell r="Q2684">
            <v>1946</v>
          </cell>
          <cell r="R2684" t="str">
            <v>OP</v>
          </cell>
          <cell r="T2684" t="str">
            <v>N</v>
          </cell>
        </row>
        <row r="2685">
          <cell r="A2685" t="str">
            <v>IA</v>
          </cell>
          <cell r="B2685" t="str">
            <v>Monona</v>
          </cell>
          <cell r="C2685">
            <v>14132</v>
          </cell>
          <cell r="D2685" t="str">
            <v>Onawa City of</v>
          </cell>
          <cell r="E2685">
            <v>1170</v>
          </cell>
          <cell r="F2685" t="str">
            <v>Onawa Mun Lt &amp; Power</v>
          </cell>
          <cell r="G2685">
            <v>22</v>
          </cell>
          <cell r="H2685" t="str">
            <v>5</v>
          </cell>
          <cell r="I2685">
            <v>1</v>
          </cell>
          <cell r="J2685">
            <v>0.8</v>
          </cell>
          <cell r="K2685">
            <v>0.8</v>
          </cell>
          <cell r="M2685" t="str">
            <v>IC</v>
          </cell>
          <cell r="N2685" t="str">
            <v>DFO</v>
          </cell>
          <cell r="P2685">
            <v>88</v>
          </cell>
          <cell r="Q2685">
            <v>1949</v>
          </cell>
          <cell r="R2685" t="str">
            <v>OP</v>
          </cell>
          <cell r="T2685" t="str">
            <v>N</v>
          </cell>
        </row>
        <row r="2686">
          <cell r="A2686" t="str">
            <v>IA</v>
          </cell>
          <cell r="B2686" t="str">
            <v>Mitchell</v>
          </cell>
          <cell r="C2686">
            <v>14201</v>
          </cell>
          <cell r="D2686" t="str">
            <v>Osage City of</v>
          </cell>
          <cell r="E2686">
            <v>1172</v>
          </cell>
          <cell r="F2686" t="str">
            <v>Osage</v>
          </cell>
          <cell r="G2686">
            <v>22</v>
          </cell>
          <cell r="H2686" t="str">
            <v>6</v>
          </cell>
          <cell r="I2686">
            <v>6.2</v>
          </cell>
          <cell r="J2686">
            <v>6</v>
          </cell>
          <cell r="K2686">
            <v>6</v>
          </cell>
          <cell r="M2686" t="str">
            <v>IC</v>
          </cell>
          <cell r="N2686" t="str">
            <v>DFO</v>
          </cell>
          <cell r="P2686">
            <v>0</v>
          </cell>
          <cell r="Q2686">
            <v>1973</v>
          </cell>
          <cell r="R2686" t="str">
            <v>OP</v>
          </cell>
          <cell r="T2686" t="str">
            <v>N</v>
          </cell>
        </row>
        <row r="2687">
          <cell r="A2687" t="str">
            <v>IA</v>
          </cell>
          <cell r="B2687" t="str">
            <v>Mitchell</v>
          </cell>
          <cell r="C2687">
            <v>14201</v>
          </cell>
          <cell r="D2687" t="str">
            <v>Osage City of</v>
          </cell>
          <cell r="E2687">
            <v>1172</v>
          </cell>
          <cell r="F2687" t="str">
            <v>Osage</v>
          </cell>
          <cell r="G2687">
            <v>22</v>
          </cell>
          <cell r="H2687" t="str">
            <v>7</v>
          </cell>
          <cell r="I2687">
            <v>3.6</v>
          </cell>
          <cell r="J2687">
            <v>3.6</v>
          </cell>
          <cell r="K2687">
            <v>3.6</v>
          </cell>
          <cell r="M2687" t="str">
            <v>IC</v>
          </cell>
          <cell r="N2687" t="str">
            <v>DFO</v>
          </cell>
          <cell r="P2687">
            <v>5</v>
          </cell>
          <cell r="Q2687">
            <v>1996</v>
          </cell>
          <cell r="R2687" t="str">
            <v>OP</v>
          </cell>
          <cell r="T2687" t="str">
            <v>N</v>
          </cell>
        </row>
        <row r="2688">
          <cell r="A2688" t="str">
            <v>IA</v>
          </cell>
          <cell r="B2688" t="str">
            <v>Mitchell</v>
          </cell>
          <cell r="C2688">
            <v>14201</v>
          </cell>
          <cell r="D2688" t="str">
            <v>Osage City of</v>
          </cell>
          <cell r="E2688">
            <v>1172</v>
          </cell>
          <cell r="F2688" t="str">
            <v>Osage</v>
          </cell>
          <cell r="G2688">
            <v>22</v>
          </cell>
          <cell r="H2688" t="str">
            <v>8</v>
          </cell>
          <cell r="I2688">
            <v>3.6</v>
          </cell>
          <cell r="J2688">
            <v>3.6</v>
          </cell>
          <cell r="K2688">
            <v>3.6</v>
          </cell>
          <cell r="M2688" t="str">
            <v>IC</v>
          </cell>
          <cell r="N2688" t="str">
            <v>DFO</v>
          </cell>
          <cell r="P2688">
            <v>5</v>
          </cell>
          <cell r="Q2688">
            <v>1998</v>
          </cell>
          <cell r="R2688" t="str">
            <v>OP</v>
          </cell>
          <cell r="T2688" t="str">
            <v>N</v>
          </cell>
        </row>
        <row r="2689">
          <cell r="A2689" t="str">
            <v>IA</v>
          </cell>
          <cell r="B2689" t="str">
            <v>Guthrie</v>
          </cell>
          <cell r="C2689">
            <v>14433</v>
          </cell>
          <cell r="D2689" t="str">
            <v>Panora City of</v>
          </cell>
          <cell r="E2689">
            <v>7584</v>
          </cell>
          <cell r="F2689" t="str">
            <v>Panora</v>
          </cell>
          <cell r="G2689">
            <v>22</v>
          </cell>
          <cell r="H2689" t="str">
            <v>1</v>
          </cell>
          <cell r="I2689">
            <v>1.5</v>
          </cell>
          <cell r="J2689">
            <v>1.5</v>
          </cell>
          <cell r="K2689">
            <v>1.5</v>
          </cell>
          <cell r="M2689" t="str">
            <v>IC</v>
          </cell>
          <cell r="N2689" t="str">
            <v>DFO</v>
          </cell>
          <cell r="P2689">
            <v>1</v>
          </cell>
          <cell r="Q2689">
            <v>1988</v>
          </cell>
          <cell r="R2689" t="str">
            <v>OP</v>
          </cell>
          <cell r="T2689" t="str">
            <v>N</v>
          </cell>
        </row>
        <row r="2690">
          <cell r="A2690" t="str">
            <v>IA</v>
          </cell>
          <cell r="B2690" t="str">
            <v>Guthrie</v>
          </cell>
          <cell r="C2690">
            <v>14433</v>
          </cell>
          <cell r="D2690" t="str">
            <v>Panora City of</v>
          </cell>
          <cell r="E2690">
            <v>7584</v>
          </cell>
          <cell r="F2690" t="str">
            <v>Panora</v>
          </cell>
          <cell r="G2690">
            <v>22</v>
          </cell>
          <cell r="H2690" t="str">
            <v>2</v>
          </cell>
          <cell r="I2690">
            <v>1</v>
          </cell>
          <cell r="J2690">
            <v>1</v>
          </cell>
          <cell r="K2690">
            <v>1</v>
          </cell>
          <cell r="M2690" t="str">
            <v>IC</v>
          </cell>
          <cell r="N2690" t="str">
            <v>DFO</v>
          </cell>
          <cell r="P2690">
            <v>1</v>
          </cell>
          <cell r="Q2690">
            <v>1988</v>
          </cell>
          <cell r="R2690" t="str">
            <v>OP</v>
          </cell>
          <cell r="T2690" t="str">
            <v>N</v>
          </cell>
        </row>
        <row r="2691">
          <cell r="A2691" t="str">
            <v>IA</v>
          </cell>
          <cell r="B2691" t="str">
            <v>Guthrie</v>
          </cell>
          <cell r="C2691">
            <v>14433</v>
          </cell>
          <cell r="D2691" t="str">
            <v>Panora City of</v>
          </cell>
          <cell r="E2691">
            <v>7584</v>
          </cell>
          <cell r="F2691" t="str">
            <v>Panora</v>
          </cell>
          <cell r="G2691">
            <v>22</v>
          </cell>
          <cell r="H2691" t="str">
            <v>3</v>
          </cell>
          <cell r="I2691">
            <v>2</v>
          </cell>
          <cell r="J2691">
            <v>2</v>
          </cell>
          <cell r="K2691">
            <v>2</v>
          </cell>
          <cell r="M2691" t="str">
            <v>IC</v>
          </cell>
          <cell r="N2691" t="str">
            <v>DFO</v>
          </cell>
          <cell r="P2691">
            <v>1</v>
          </cell>
          <cell r="Q2691">
            <v>1993</v>
          </cell>
          <cell r="R2691" t="str">
            <v>OP</v>
          </cell>
          <cell r="T2691" t="str">
            <v>N</v>
          </cell>
        </row>
        <row r="2692">
          <cell r="A2692" t="str">
            <v>IA</v>
          </cell>
          <cell r="B2692" t="str">
            <v>O Brien</v>
          </cell>
          <cell r="C2692">
            <v>14577</v>
          </cell>
          <cell r="D2692" t="str">
            <v>Paullina City of</v>
          </cell>
          <cell r="E2692">
            <v>1174</v>
          </cell>
          <cell r="F2692" t="str">
            <v>Paullina</v>
          </cell>
          <cell r="G2692">
            <v>22</v>
          </cell>
          <cell r="H2692" t="str">
            <v>1</v>
          </cell>
          <cell r="I2692">
            <v>0.6</v>
          </cell>
          <cell r="J2692">
            <v>0.6</v>
          </cell>
          <cell r="K2692">
            <v>0.5</v>
          </cell>
          <cell r="M2692" t="str">
            <v>IC</v>
          </cell>
          <cell r="N2692" t="str">
            <v>DFO</v>
          </cell>
          <cell r="P2692">
            <v>88</v>
          </cell>
          <cell r="Q2692">
            <v>1947</v>
          </cell>
          <cell r="R2692" t="str">
            <v>SB</v>
          </cell>
          <cell r="T2692" t="str">
            <v>N</v>
          </cell>
        </row>
        <row r="2693">
          <cell r="A2693" t="str">
            <v>IA</v>
          </cell>
          <cell r="B2693" t="str">
            <v>O Brien</v>
          </cell>
          <cell r="C2693">
            <v>14577</v>
          </cell>
          <cell r="D2693" t="str">
            <v>Paullina City of</v>
          </cell>
          <cell r="E2693">
            <v>1174</v>
          </cell>
          <cell r="F2693" t="str">
            <v>Paullina</v>
          </cell>
          <cell r="G2693">
            <v>22</v>
          </cell>
          <cell r="H2693" t="str">
            <v>2</v>
          </cell>
          <cell r="I2693">
            <v>1</v>
          </cell>
          <cell r="J2693">
            <v>0.9</v>
          </cell>
          <cell r="K2693">
            <v>0.9</v>
          </cell>
          <cell r="M2693" t="str">
            <v>IC</v>
          </cell>
          <cell r="N2693" t="str">
            <v>DFO</v>
          </cell>
          <cell r="P2693">
            <v>10</v>
          </cell>
          <cell r="Q2693">
            <v>1969</v>
          </cell>
          <cell r="R2693" t="str">
            <v>SB</v>
          </cell>
          <cell r="T2693" t="str">
            <v>N</v>
          </cell>
        </row>
        <row r="2694">
          <cell r="A2694" t="str">
            <v>IA</v>
          </cell>
          <cell r="B2694" t="str">
            <v>Marion</v>
          </cell>
          <cell r="C2694">
            <v>14645</v>
          </cell>
          <cell r="D2694" t="str">
            <v>Pella City of</v>
          </cell>
          <cell r="E2694">
            <v>7971</v>
          </cell>
          <cell r="F2694" t="str">
            <v>Pella Peaking</v>
          </cell>
          <cell r="G2694">
            <v>22</v>
          </cell>
          <cell r="H2694" t="str">
            <v>1</v>
          </cell>
          <cell r="I2694">
            <v>2</v>
          </cell>
          <cell r="J2694">
            <v>1.98</v>
          </cell>
          <cell r="K2694">
            <v>1.98</v>
          </cell>
          <cell r="M2694" t="str">
            <v>IC</v>
          </cell>
          <cell r="N2694" t="str">
            <v>DFO</v>
          </cell>
          <cell r="P2694">
            <v>6</v>
          </cell>
          <cell r="Q2694">
            <v>2003</v>
          </cell>
          <cell r="R2694" t="str">
            <v>OP</v>
          </cell>
          <cell r="T2694" t="str">
            <v>N</v>
          </cell>
        </row>
        <row r="2695">
          <cell r="A2695" t="str">
            <v>IA</v>
          </cell>
          <cell r="B2695" t="str">
            <v>Marion</v>
          </cell>
          <cell r="C2695">
            <v>14645</v>
          </cell>
          <cell r="D2695" t="str">
            <v>Pella City of</v>
          </cell>
          <cell r="E2695">
            <v>7971</v>
          </cell>
          <cell r="F2695" t="str">
            <v>Pella Peaking</v>
          </cell>
          <cell r="G2695">
            <v>22</v>
          </cell>
          <cell r="H2695" t="str">
            <v>2</v>
          </cell>
          <cell r="I2695">
            <v>2</v>
          </cell>
          <cell r="J2695">
            <v>1.98</v>
          </cell>
          <cell r="K2695">
            <v>1.98</v>
          </cell>
          <cell r="M2695" t="str">
            <v>IC</v>
          </cell>
          <cell r="N2695" t="str">
            <v>DFO</v>
          </cell>
          <cell r="P2695">
            <v>6</v>
          </cell>
          <cell r="Q2695">
            <v>2003</v>
          </cell>
          <cell r="R2695" t="str">
            <v>OP</v>
          </cell>
          <cell r="T2695" t="str">
            <v>N</v>
          </cell>
        </row>
        <row r="2696">
          <cell r="A2696" t="str">
            <v>IA</v>
          </cell>
          <cell r="B2696" t="str">
            <v>Marion</v>
          </cell>
          <cell r="C2696">
            <v>14645</v>
          </cell>
          <cell r="D2696" t="str">
            <v>Pella City of</v>
          </cell>
          <cell r="E2696">
            <v>7971</v>
          </cell>
          <cell r="F2696" t="str">
            <v>Pella Peaking</v>
          </cell>
          <cell r="G2696">
            <v>22</v>
          </cell>
          <cell r="H2696" t="str">
            <v>3</v>
          </cell>
          <cell r="I2696">
            <v>2</v>
          </cell>
          <cell r="J2696">
            <v>1.98</v>
          </cell>
          <cell r="K2696">
            <v>1.98</v>
          </cell>
          <cell r="M2696" t="str">
            <v>IC</v>
          </cell>
          <cell r="N2696" t="str">
            <v>DFO</v>
          </cell>
          <cell r="P2696">
            <v>6</v>
          </cell>
          <cell r="Q2696">
            <v>2003</v>
          </cell>
          <cell r="R2696" t="str">
            <v>OP</v>
          </cell>
          <cell r="T2696" t="str">
            <v>N</v>
          </cell>
        </row>
        <row r="2697">
          <cell r="A2697" t="str">
            <v>IA</v>
          </cell>
          <cell r="B2697" t="str">
            <v>Marion</v>
          </cell>
          <cell r="C2697">
            <v>14645</v>
          </cell>
          <cell r="D2697" t="str">
            <v>Pella City of</v>
          </cell>
          <cell r="E2697">
            <v>7971</v>
          </cell>
          <cell r="F2697" t="str">
            <v>Pella Peaking</v>
          </cell>
          <cell r="G2697">
            <v>22</v>
          </cell>
          <cell r="H2697" t="str">
            <v>4</v>
          </cell>
          <cell r="I2697">
            <v>2</v>
          </cell>
          <cell r="J2697">
            <v>2.0099999999999998</v>
          </cell>
          <cell r="K2697">
            <v>2.0099999999999998</v>
          </cell>
          <cell r="M2697" t="str">
            <v>IC</v>
          </cell>
          <cell r="N2697" t="str">
            <v>DFO</v>
          </cell>
          <cell r="P2697">
            <v>6</v>
          </cell>
          <cell r="Q2697">
            <v>2003</v>
          </cell>
          <cell r="R2697" t="str">
            <v>OP</v>
          </cell>
          <cell r="T2697" t="str">
            <v>N</v>
          </cell>
        </row>
        <row r="2698">
          <cell r="A2698" t="str">
            <v>IA</v>
          </cell>
          <cell r="B2698" t="str">
            <v>Marion</v>
          </cell>
          <cell r="C2698">
            <v>14645</v>
          </cell>
          <cell r="D2698" t="str">
            <v>Pella City of</v>
          </cell>
          <cell r="E2698">
            <v>7971</v>
          </cell>
          <cell r="F2698" t="str">
            <v>Pella Peaking</v>
          </cell>
          <cell r="G2698">
            <v>22</v>
          </cell>
          <cell r="H2698" t="str">
            <v>5</v>
          </cell>
          <cell r="I2698">
            <v>2</v>
          </cell>
          <cell r="J2698">
            <v>1.92</v>
          </cell>
          <cell r="K2698">
            <v>1.92</v>
          </cell>
          <cell r="M2698" t="str">
            <v>IC</v>
          </cell>
          <cell r="N2698" t="str">
            <v>DFO</v>
          </cell>
          <cell r="P2698">
            <v>6</v>
          </cell>
          <cell r="Q2698">
            <v>2003</v>
          </cell>
          <cell r="R2698" t="str">
            <v>OP</v>
          </cell>
          <cell r="T2698" t="str">
            <v>N</v>
          </cell>
        </row>
        <row r="2699">
          <cell r="A2699" t="str">
            <v>IA</v>
          </cell>
          <cell r="B2699" t="str">
            <v>Marion</v>
          </cell>
          <cell r="C2699">
            <v>14645</v>
          </cell>
          <cell r="D2699" t="str">
            <v>Pella City of</v>
          </cell>
          <cell r="E2699">
            <v>7971</v>
          </cell>
          <cell r="F2699" t="str">
            <v>Pella Peaking</v>
          </cell>
          <cell r="G2699">
            <v>22</v>
          </cell>
          <cell r="H2699" t="str">
            <v>6</v>
          </cell>
          <cell r="I2699">
            <v>2</v>
          </cell>
          <cell r="J2699">
            <v>1.92</v>
          </cell>
          <cell r="K2699">
            <v>1.92</v>
          </cell>
          <cell r="M2699" t="str">
            <v>IC</v>
          </cell>
          <cell r="N2699" t="str">
            <v>DFO</v>
          </cell>
          <cell r="P2699">
            <v>6</v>
          </cell>
          <cell r="Q2699">
            <v>2003</v>
          </cell>
          <cell r="R2699" t="str">
            <v>OP</v>
          </cell>
          <cell r="T2699" t="str">
            <v>N</v>
          </cell>
        </row>
        <row r="2700">
          <cell r="A2700" t="str">
            <v>IA</v>
          </cell>
          <cell r="B2700" t="str">
            <v>Marion</v>
          </cell>
          <cell r="C2700">
            <v>14645</v>
          </cell>
          <cell r="D2700" t="str">
            <v>Pella City of</v>
          </cell>
          <cell r="E2700">
            <v>7971</v>
          </cell>
          <cell r="F2700" t="str">
            <v>Pella Peaking</v>
          </cell>
          <cell r="G2700">
            <v>22</v>
          </cell>
          <cell r="H2700" t="str">
            <v>7</v>
          </cell>
          <cell r="I2700">
            <v>2</v>
          </cell>
          <cell r="J2700">
            <v>2.0499999999999998</v>
          </cell>
          <cell r="K2700">
            <v>2.0499999999999998</v>
          </cell>
          <cell r="M2700" t="str">
            <v>IC</v>
          </cell>
          <cell r="N2700" t="str">
            <v>DFO</v>
          </cell>
          <cell r="P2700">
            <v>6</v>
          </cell>
          <cell r="Q2700">
            <v>2003</v>
          </cell>
          <cell r="R2700" t="str">
            <v>OP</v>
          </cell>
          <cell r="T2700" t="str">
            <v>N</v>
          </cell>
        </row>
        <row r="2701">
          <cell r="A2701" t="str">
            <v>IA</v>
          </cell>
          <cell r="B2701" t="str">
            <v>Marion</v>
          </cell>
          <cell r="C2701">
            <v>14645</v>
          </cell>
          <cell r="D2701" t="str">
            <v>Pella City of</v>
          </cell>
          <cell r="E2701">
            <v>7971</v>
          </cell>
          <cell r="F2701" t="str">
            <v>Pella Peaking</v>
          </cell>
          <cell r="G2701">
            <v>22</v>
          </cell>
          <cell r="H2701" t="str">
            <v>8</v>
          </cell>
          <cell r="I2701">
            <v>2</v>
          </cell>
          <cell r="J2701">
            <v>2.02</v>
          </cell>
          <cell r="K2701">
            <v>2.02</v>
          </cell>
          <cell r="M2701" t="str">
            <v>IC</v>
          </cell>
          <cell r="N2701" t="str">
            <v>DFO</v>
          </cell>
          <cell r="P2701">
            <v>6</v>
          </cell>
          <cell r="Q2701">
            <v>2003</v>
          </cell>
          <cell r="R2701" t="str">
            <v>OP</v>
          </cell>
          <cell r="T2701" t="str">
            <v>N</v>
          </cell>
        </row>
        <row r="2702">
          <cell r="A2702" t="str">
            <v>IA</v>
          </cell>
          <cell r="B2702" t="str">
            <v>Marion</v>
          </cell>
          <cell r="C2702">
            <v>14645</v>
          </cell>
          <cell r="D2702" t="str">
            <v>Pella City of</v>
          </cell>
          <cell r="E2702">
            <v>7971</v>
          </cell>
          <cell r="F2702" t="str">
            <v>Pella Peaking</v>
          </cell>
          <cell r="G2702">
            <v>22</v>
          </cell>
          <cell r="H2702" t="str">
            <v>9</v>
          </cell>
          <cell r="I2702">
            <v>2</v>
          </cell>
          <cell r="J2702">
            <v>2.04</v>
          </cell>
          <cell r="K2702">
            <v>2.04</v>
          </cell>
          <cell r="M2702" t="str">
            <v>IC</v>
          </cell>
          <cell r="N2702" t="str">
            <v>DFO</v>
          </cell>
          <cell r="P2702">
            <v>6</v>
          </cell>
          <cell r="Q2702">
            <v>2003</v>
          </cell>
          <cell r="R2702" t="str">
            <v>OP</v>
          </cell>
          <cell r="T2702" t="str">
            <v>N</v>
          </cell>
        </row>
        <row r="2703">
          <cell r="A2703" t="str">
            <v>IA</v>
          </cell>
          <cell r="B2703" t="str">
            <v>Marion</v>
          </cell>
          <cell r="C2703">
            <v>14645</v>
          </cell>
          <cell r="D2703" t="str">
            <v>Pella City of</v>
          </cell>
          <cell r="E2703">
            <v>7971</v>
          </cell>
          <cell r="F2703" t="str">
            <v>Pella Peaking</v>
          </cell>
          <cell r="G2703">
            <v>22</v>
          </cell>
          <cell r="H2703" t="str">
            <v>10</v>
          </cell>
          <cell r="I2703">
            <v>2</v>
          </cell>
          <cell r="J2703">
            <v>1.94</v>
          </cell>
          <cell r="K2703">
            <v>1.94</v>
          </cell>
          <cell r="M2703" t="str">
            <v>IC</v>
          </cell>
          <cell r="N2703" t="str">
            <v>DFO</v>
          </cell>
          <cell r="P2703">
            <v>6</v>
          </cell>
          <cell r="Q2703">
            <v>2003</v>
          </cell>
          <cell r="R2703" t="str">
            <v>OP</v>
          </cell>
          <cell r="T2703" t="str">
            <v>N</v>
          </cell>
        </row>
        <row r="2704">
          <cell r="A2704" t="str">
            <v>IA</v>
          </cell>
          <cell r="B2704" t="str">
            <v>Marion</v>
          </cell>
          <cell r="C2704">
            <v>14645</v>
          </cell>
          <cell r="D2704" t="str">
            <v>Pella City of</v>
          </cell>
          <cell r="E2704">
            <v>7971</v>
          </cell>
          <cell r="F2704" t="str">
            <v>Pella Peaking</v>
          </cell>
          <cell r="G2704">
            <v>22</v>
          </cell>
          <cell r="H2704" t="str">
            <v>11</v>
          </cell>
          <cell r="I2704">
            <v>2</v>
          </cell>
          <cell r="J2704">
            <v>2.08</v>
          </cell>
          <cell r="K2704">
            <v>2.08</v>
          </cell>
          <cell r="M2704" t="str">
            <v>IC</v>
          </cell>
          <cell r="N2704" t="str">
            <v>DFO</v>
          </cell>
          <cell r="P2704">
            <v>6</v>
          </cell>
          <cell r="Q2704">
            <v>2003</v>
          </cell>
          <cell r="R2704" t="str">
            <v>OP</v>
          </cell>
          <cell r="T2704" t="str">
            <v>N</v>
          </cell>
        </row>
        <row r="2705">
          <cell r="A2705" t="str">
            <v>IA</v>
          </cell>
          <cell r="B2705" t="str">
            <v>Marion</v>
          </cell>
          <cell r="C2705">
            <v>14645</v>
          </cell>
          <cell r="D2705" t="str">
            <v>Pella City of</v>
          </cell>
          <cell r="E2705">
            <v>7971</v>
          </cell>
          <cell r="F2705" t="str">
            <v>Pella Peaking</v>
          </cell>
          <cell r="G2705">
            <v>22</v>
          </cell>
          <cell r="H2705" t="str">
            <v>12</v>
          </cell>
          <cell r="I2705">
            <v>2</v>
          </cell>
          <cell r="J2705">
            <v>2.0099999999999998</v>
          </cell>
          <cell r="K2705">
            <v>2.0099999999999998</v>
          </cell>
          <cell r="M2705" t="str">
            <v>IC</v>
          </cell>
          <cell r="N2705" t="str">
            <v>DFO</v>
          </cell>
          <cell r="P2705">
            <v>6</v>
          </cell>
          <cell r="Q2705">
            <v>2003</v>
          </cell>
          <cell r="R2705" t="str">
            <v>OP</v>
          </cell>
          <cell r="T2705" t="str">
            <v>N</v>
          </cell>
        </row>
        <row r="2706">
          <cell r="A2706" t="str">
            <v>IA</v>
          </cell>
          <cell r="B2706" t="str">
            <v>Marion</v>
          </cell>
          <cell r="C2706">
            <v>14645</v>
          </cell>
          <cell r="D2706" t="str">
            <v>Pella City of</v>
          </cell>
          <cell r="E2706">
            <v>7971</v>
          </cell>
          <cell r="F2706" t="str">
            <v>Pella Peaking</v>
          </cell>
          <cell r="G2706">
            <v>22</v>
          </cell>
          <cell r="H2706" t="str">
            <v>13</v>
          </cell>
          <cell r="I2706">
            <v>2</v>
          </cell>
          <cell r="J2706">
            <v>2</v>
          </cell>
          <cell r="K2706">
            <v>2</v>
          </cell>
          <cell r="M2706" t="str">
            <v>IC</v>
          </cell>
          <cell r="N2706" t="str">
            <v>DFO</v>
          </cell>
          <cell r="P2706">
            <v>6</v>
          </cell>
          <cell r="Q2706">
            <v>2003</v>
          </cell>
          <cell r="R2706" t="str">
            <v>OP</v>
          </cell>
          <cell r="T2706" t="str">
            <v>N</v>
          </cell>
        </row>
        <row r="2707">
          <cell r="A2707" t="str">
            <v>IA</v>
          </cell>
          <cell r="B2707" t="str">
            <v>Marion</v>
          </cell>
          <cell r="C2707">
            <v>14645</v>
          </cell>
          <cell r="D2707" t="str">
            <v>Pella City of</v>
          </cell>
          <cell r="E2707">
            <v>7971</v>
          </cell>
          <cell r="F2707" t="str">
            <v>Pella Peaking</v>
          </cell>
          <cell r="G2707">
            <v>22</v>
          </cell>
          <cell r="H2707" t="str">
            <v>14</v>
          </cell>
          <cell r="I2707">
            <v>2</v>
          </cell>
          <cell r="J2707">
            <v>1.96</v>
          </cell>
          <cell r="K2707">
            <v>1.96</v>
          </cell>
          <cell r="M2707" t="str">
            <v>IC</v>
          </cell>
          <cell r="N2707" t="str">
            <v>DFO</v>
          </cell>
          <cell r="P2707">
            <v>6</v>
          </cell>
          <cell r="Q2707">
            <v>2003</v>
          </cell>
          <cell r="R2707" t="str">
            <v>OP</v>
          </cell>
          <cell r="T2707" t="str">
            <v>N</v>
          </cell>
        </row>
        <row r="2708">
          <cell r="A2708" t="str">
            <v>IA</v>
          </cell>
          <cell r="B2708" t="str">
            <v>Jackson</v>
          </cell>
          <cell r="C2708">
            <v>15349</v>
          </cell>
          <cell r="D2708" t="str">
            <v>Preston City of</v>
          </cell>
          <cell r="E2708">
            <v>1176</v>
          </cell>
          <cell r="F2708" t="str">
            <v>Preston</v>
          </cell>
          <cell r="G2708">
            <v>22</v>
          </cell>
          <cell r="H2708" t="str">
            <v>1</v>
          </cell>
          <cell r="I2708">
            <v>0.7</v>
          </cell>
          <cell r="J2708">
            <v>0.7</v>
          </cell>
          <cell r="K2708">
            <v>0.7</v>
          </cell>
          <cell r="M2708" t="str">
            <v>IC</v>
          </cell>
          <cell r="N2708" t="str">
            <v>DFO</v>
          </cell>
          <cell r="O2708" t="str">
            <v>NG</v>
          </cell>
          <cell r="P2708">
            <v>88</v>
          </cell>
          <cell r="Q2708">
            <v>1968</v>
          </cell>
          <cell r="R2708" t="str">
            <v>OP</v>
          </cell>
          <cell r="T2708" t="str">
            <v>N</v>
          </cell>
        </row>
        <row r="2709">
          <cell r="A2709" t="str">
            <v>IA</v>
          </cell>
          <cell r="B2709" t="str">
            <v>Jackson</v>
          </cell>
          <cell r="C2709">
            <v>15349</v>
          </cell>
          <cell r="D2709" t="str">
            <v>Preston City of</v>
          </cell>
          <cell r="E2709">
            <v>1176</v>
          </cell>
          <cell r="F2709" t="str">
            <v>Preston</v>
          </cell>
          <cell r="G2709">
            <v>22</v>
          </cell>
          <cell r="H2709" t="str">
            <v>2</v>
          </cell>
          <cell r="I2709">
            <v>0.7</v>
          </cell>
          <cell r="J2709">
            <v>0.7</v>
          </cell>
          <cell r="K2709">
            <v>0.7</v>
          </cell>
          <cell r="M2709" t="str">
            <v>IC</v>
          </cell>
          <cell r="N2709" t="str">
            <v>DFO</v>
          </cell>
          <cell r="O2709" t="str">
            <v>NG</v>
          </cell>
          <cell r="P2709">
            <v>88</v>
          </cell>
          <cell r="Q2709">
            <v>1968</v>
          </cell>
          <cell r="R2709" t="str">
            <v>OP</v>
          </cell>
          <cell r="T2709" t="str">
            <v>N</v>
          </cell>
        </row>
        <row r="2710">
          <cell r="A2710" t="str">
            <v>IA</v>
          </cell>
          <cell r="B2710" t="str">
            <v>O Brien</v>
          </cell>
          <cell r="C2710">
            <v>15377</v>
          </cell>
          <cell r="D2710" t="str">
            <v>Primghar City of</v>
          </cell>
          <cell r="E2710">
            <v>1177</v>
          </cell>
          <cell r="F2710" t="str">
            <v>Primghar</v>
          </cell>
          <cell r="G2710">
            <v>22</v>
          </cell>
          <cell r="H2710" t="str">
            <v>4</v>
          </cell>
          <cell r="I2710">
            <v>0.6</v>
          </cell>
          <cell r="J2710">
            <v>0.5</v>
          </cell>
          <cell r="K2710">
            <v>0.5</v>
          </cell>
          <cell r="M2710" t="str">
            <v>IC</v>
          </cell>
          <cell r="N2710" t="str">
            <v>DFO</v>
          </cell>
          <cell r="P2710">
            <v>1</v>
          </cell>
          <cell r="Q2710">
            <v>1972</v>
          </cell>
          <cell r="R2710" t="str">
            <v>OP</v>
          </cell>
          <cell r="T2710" t="str">
            <v>N</v>
          </cell>
        </row>
        <row r="2711">
          <cell r="A2711" t="str">
            <v>IA</v>
          </cell>
          <cell r="B2711" t="str">
            <v>O Brien</v>
          </cell>
          <cell r="C2711">
            <v>15377</v>
          </cell>
          <cell r="D2711" t="str">
            <v>Primghar City of</v>
          </cell>
          <cell r="E2711">
            <v>1177</v>
          </cell>
          <cell r="F2711" t="str">
            <v>Primghar</v>
          </cell>
          <cell r="G2711">
            <v>22</v>
          </cell>
          <cell r="H2711" t="str">
            <v>5</v>
          </cell>
          <cell r="I2711">
            <v>1.1000000000000001</v>
          </cell>
          <cell r="J2711">
            <v>0.9</v>
          </cell>
          <cell r="K2711">
            <v>0.9</v>
          </cell>
          <cell r="M2711" t="str">
            <v>IC</v>
          </cell>
          <cell r="N2711" t="str">
            <v>DFO</v>
          </cell>
          <cell r="P2711">
            <v>5</v>
          </cell>
          <cell r="Q2711">
            <v>1992</v>
          </cell>
          <cell r="R2711" t="str">
            <v>OP</v>
          </cell>
          <cell r="T2711" t="str">
            <v>N</v>
          </cell>
        </row>
        <row r="2712">
          <cell r="A2712" t="str">
            <v>IA</v>
          </cell>
          <cell r="B2712" t="str">
            <v>Lyon</v>
          </cell>
          <cell r="C2712">
            <v>16206</v>
          </cell>
          <cell r="D2712" t="str">
            <v>Rock Rapids Municipal Utility</v>
          </cell>
          <cell r="E2712">
            <v>1181</v>
          </cell>
          <cell r="F2712" t="str">
            <v>Rock Rapids</v>
          </cell>
          <cell r="G2712">
            <v>22</v>
          </cell>
          <cell r="H2712" t="str">
            <v>1</v>
          </cell>
          <cell r="I2712">
            <v>2.5</v>
          </cell>
          <cell r="J2712">
            <v>2.5</v>
          </cell>
          <cell r="K2712">
            <v>2.5</v>
          </cell>
          <cell r="M2712" t="str">
            <v>IC</v>
          </cell>
          <cell r="N2712" t="str">
            <v>DFO</v>
          </cell>
          <cell r="P2712">
            <v>4</v>
          </cell>
          <cell r="Q2712">
            <v>1968</v>
          </cell>
          <cell r="R2712" t="str">
            <v>OP</v>
          </cell>
          <cell r="T2712" t="str">
            <v>N</v>
          </cell>
        </row>
        <row r="2713">
          <cell r="A2713" t="str">
            <v>IA</v>
          </cell>
          <cell r="B2713" t="str">
            <v>Floyd</v>
          </cell>
          <cell r="C2713">
            <v>16211</v>
          </cell>
          <cell r="D2713" t="str">
            <v>Rockford City of</v>
          </cell>
          <cell r="E2713">
            <v>1180</v>
          </cell>
          <cell r="F2713" t="str">
            <v>Rockford</v>
          </cell>
          <cell r="G2713">
            <v>22</v>
          </cell>
          <cell r="H2713" t="str">
            <v>1</v>
          </cell>
          <cell r="I2713">
            <v>0.4</v>
          </cell>
          <cell r="J2713">
            <v>0.4</v>
          </cell>
          <cell r="K2713">
            <v>0.4</v>
          </cell>
          <cell r="M2713" t="str">
            <v>IC</v>
          </cell>
          <cell r="N2713" t="str">
            <v>DFO</v>
          </cell>
          <cell r="P2713">
            <v>88</v>
          </cell>
          <cell r="Q2713">
            <v>1951</v>
          </cell>
          <cell r="R2713" t="str">
            <v>SB</v>
          </cell>
          <cell r="T2713" t="str">
            <v>N</v>
          </cell>
        </row>
        <row r="2714">
          <cell r="A2714" t="str">
            <v>IA</v>
          </cell>
          <cell r="B2714" t="str">
            <v>Floyd</v>
          </cell>
          <cell r="C2714">
            <v>16211</v>
          </cell>
          <cell r="D2714" t="str">
            <v>Rockford City of</v>
          </cell>
          <cell r="E2714">
            <v>1180</v>
          </cell>
          <cell r="F2714" t="str">
            <v>Rockford</v>
          </cell>
          <cell r="G2714">
            <v>22</v>
          </cell>
          <cell r="H2714" t="str">
            <v>5</v>
          </cell>
          <cell r="I2714">
            <v>0.9</v>
          </cell>
          <cell r="J2714">
            <v>0.9</v>
          </cell>
          <cell r="K2714">
            <v>0.9</v>
          </cell>
          <cell r="M2714" t="str">
            <v>IC</v>
          </cell>
          <cell r="N2714" t="str">
            <v>DFO</v>
          </cell>
          <cell r="P2714">
            <v>88</v>
          </cell>
          <cell r="Q2714">
            <v>1961</v>
          </cell>
          <cell r="R2714" t="str">
            <v>SB</v>
          </cell>
          <cell r="T2714" t="str">
            <v>N</v>
          </cell>
        </row>
        <row r="2715">
          <cell r="A2715" t="str">
            <v>IA</v>
          </cell>
          <cell r="B2715" t="str">
            <v>Floyd</v>
          </cell>
          <cell r="C2715">
            <v>16211</v>
          </cell>
          <cell r="D2715" t="str">
            <v>Rockford City of</v>
          </cell>
          <cell r="E2715">
            <v>1180</v>
          </cell>
          <cell r="F2715" t="str">
            <v>Rockford</v>
          </cell>
          <cell r="G2715">
            <v>22</v>
          </cell>
          <cell r="H2715" t="str">
            <v>6</v>
          </cell>
          <cell r="I2715">
            <v>1.6</v>
          </cell>
          <cell r="J2715">
            <v>1.6</v>
          </cell>
          <cell r="K2715">
            <v>1.6</v>
          </cell>
          <cell r="M2715" t="str">
            <v>IC</v>
          </cell>
          <cell r="N2715" t="str">
            <v>DFO</v>
          </cell>
          <cell r="P2715">
            <v>1</v>
          </cell>
          <cell r="Q2715">
            <v>1999</v>
          </cell>
          <cell r="R2715" t="str">
            <v>SB</v>
          </cell>
          <cell r="T2715" t="str">
            <v>N</v>
          </cell>
        </row>
        <row r="2716">
          <cell r="A2716" t="str">
            <v>IA</v>
          </cell>
          <cell r="B2716" t="str">
            <v>Osceola</v>
          </cell>
          <cell r="C2716">
            <v>17141</v>
          </cell>
          <cell r="D2716" t="str">
            <v>Sibley City of</v>
          </cell>
          <cell r="E2716">
            <v>1184</v>
          </cell>
          <cell r="F2716" t="str">
            <v>Sibley One</v>
          </cell>
          <cell r="G2716">
            <v>22</v>
          </cell>
          <cell r="H2716" t="str">
            <v>2</v>
          </cell>
          <cell r="I2716">
            <v>2</v>
          </cell>
          <cell r="J2716">
            <v>1.9</v>
          </cell>
          <cell r="K2716">
            <v>2.1</v>
          </cell>
          <cell r="M2716" t="str">
            <v>IC</v>
          </cell>
          <cell r="N2716" t="str">
            <v>DFO</v>
          </cell>
          <cell r="O2716" t="str">
            <v>NG</v>
          </cell>
          <cell r="P2716">
            <v>9</v>
          </cell>
          <cell r="Q2716">
            <v>1971</v>
          </cell>
          <cell r="R2716" t="str">
            <v>OP</v>
          </cell>
          <cell r="T2716" t="str">
            <v>N</v>
          </cell>
        </row>
        <row r="2717">
          <cell r="A2717" t="str">
            <v>IA</v>
          </cell>
          <cell r="B2717" t="str">
            <v>Osceola</v>
          </cell>
          <cell r="C2717">
            <v>17141</v>
          </cell>
          <cell r="D2717" t="str">
            <v>Sibley City of</v>
          </cell>
          <cell r="E2717">
            <v>1184</v>
          </cell>
          <cell r="F2717" t="str">
            <v>Sibley One</v>
          </cell>
          <cell r="G2717">
            <v>22</v>
          </cell>
          <cell r="H2717" t="str">
            <v>3</v>
          </cell>
          <cell r="I2717">
            <v>1.2</v>
          </cell>
          <cell r="J2717">
            <v>1.1000000000000001</v>
          </cell>
          <cell r="K2717">
            <v>1.2</v>
          </cell>
          <cell r="M2717" t="str">
            <v>IC</v>
          </cell>
          <cell r="N2717" t="str">
            <v>DFO</v>
          </cell>
          <cell r="P2717">
            <v>4</v>
          </cell>
          <cell r="Q2717">
            <v>1987</v>
          </cell>
          <cell r="R2717" t="str">
            <v>OP</v>
          </cell>
          <cell r="T2717" t="str">
            <v>N</v>
          </cell>
        </row>
        <row r="2718">
          <cell r="A2718" t="str">
            <v>IA</v>
          </cell>
          <cell r="B2718" t="str">
            <v>Osceola</v>
          </cell>
          <cell r="C2718">
            <v>17141</v>
          </cell>
          <cell r="D2718" t="str">
            <v>Sibley City of</v>
          </cell>
          <cell r="E2718">
            <v>1184</v>
          </cell>
          <cell r="F2718" t="str">
            <v>Sibley One</v>
          </cell>
          <cell r="G2718">
            <v>22</v>
          </cell>
          <cell r="H2718" t="str">
            <v>5</v>
          </cell>
          <cell r="I2718">
            <v>2</v>
          </cell>
          <cell r="J2718">
            <v>1.8</v>
          </cell>
          <cell r="K2718">
            <v>1.8</v>
          </cell>
          <cell r="M2718" t="str">
            <v>IC</v>
          </cell>
          <cell r="N2718" t="str">
            <v>DFO</v>
          </cell>
          <cell r="P2718">
            <v>4</v>
          </cell>
          <cell r="Q2718">
            <v>2000</v>
          </cell>
          <cell r="R2718" t="str">
            <v>OP</v>
          </cell>
          <cell r="T2718" t="str">
            <v>N</v>
          </cell>
        </row>
        <row r="2719">
          <cell r="A2719" t="str">
            <v>IA</v>
          </cell>
          <cell r="B2719" t="str">
            <v>Osceola</v>
          </cell>
          <cell r="C2719">
            <v>17141</v>
          </cell>
          <cell r="D2719" t="str">
            <v>Sibley City of</v>
          </cell>
          <cell r="E2719">
            <v>7060</v>
          </cell>
          <cell r="F2719" t="str">
            <v>Sibley No Two</v>
          </cell>
          <cell r="G2719">
            <v>22</v>
          </cell>
          <cell r="H2719" t="str">
            <v>4</v>
          </cell>
          <cell r="I2719">
            <v>1.1000000000000001</v>
          </cell>
          <cell r="J2719">
            <v>1</v>
          </cell>
          <cell r="K2719">
            <v>1.1000000000000001</v>
          </cell>
          <cell r="M2719" t="str">
            <v>IC</v>
          </cell>
          <cell r="N2719" t="str">
            <v>DFO</v>
          </cell>
          <cell r="O2719" t="str">
            <v>NG</v>
          </cell>
          <cell r="P2719">
            <v>12</v>
          </cell>
          <cell r="Q2719">
            <v>1987</v>
          </cell>
          <cell r="R2719" t="str">
            <v>OP</v>
          </cell>
          <cell r="T2719" t="str">
            <v>N</v>
          </cell>
        </row>
        <row r="2720">
          <cell r="A2720" t="str">
            <v>IA</v>
          </cell>
          <cell r="B2720" t="str">
            <v>Marshall</v>
          </cell>
          <cell r="C2720">
            <v>18014</v>
          </cell>
          <cell r="D2720" t="str">
            <v>State Center City of</v>
          </cell>
          <cell r="E2720">
            <v>1187</v>
          </cell>
          <cell r="F2720" t="str">
            <v>State Center</v>
          </cell>
          <cell r="G2720">
            <v>22</v>
          </cell>
          <cell r="H2720" t="str">
            <v>1</v>
          </cell>
          <cell r="I2720">
            <v>0.6</v>
          </cell>
          <cell r="J2720">
            <v>0.6</v>
          </cell>
          <cell r="K2720">
            <v>0.6</v>
          </cell>
          <cell r="M2720" t="str">
            <v>IC</v>
          </cell>
          <cell r="N2720" t="str">
            <v>DFO</v>
          </cell>
          <cell r="P2720">
            <v>5</v>
          </cell>
          <cell r="Q2720">
            <v>1995</v>
          </cell>
          <cell r="R2720" t="str">
            <v>OP</v>
          </cell>
          <cell r="T2720" t="str">
            <v>N</v>
          </cell>
        </row>
        <row r="2721">
          <cell r="A2721" t="str">
            <v>IA</v>
          </cell>
          <cell r="B2721" t="str">
            <v>Marshall</v>
          </cell>
          <cell r="C2721">
            <v>18014</v>
          </cell>
          <cell r="D2721" t="str">
            <v>State Center City of</v>
          </cell>
          <cell r="E2721">
            <v>1187</v>
          </cell>
          <cell r="F2721" t="str">
            <v>State Center</v>
          </cell>
          <cell r="G2721">
            <v>22</v>
          </cell>
          <cell r="H2721" t="str">
            <v>2</v>
          </cell>
          <cell r="I2721">
            <v>0.6</v>
          </cell>
          <cell r="J2721">
            <v>0.6</v>
          </cell>
          <cell r="K2721">
            <v>0.6</v>
          </cell>
          <cell r="M2721" t="str">
            <v>IC</v>
          </cell>
          <cell r="N2721" t="str">
            <v>DFO</v>
          </cell>
          <cell r="P2721">
            <v>5</v>
          </cell>
          <cell r="Q2721">
            <v>1995</v>
          </cell>
          <cell r="R2721" t="str">
            <v>OP</v>
          </cell>
          <cell r="T2721" t="str">
            <v>N</v>
          </cell>
        </row>
        <row r="2722">
          <cell r="A2722" t="str">
            <v>IA</v>
          </cell>
          <cell r="B2722" t="str">
            <v>Marshall</v>
          </cell>
          <cell r="C2722">
            <v>18014</v>
          </cell>
          <cell r="D2722" t="str">
            <v>State Center City of</v>
          </cell>
          <cell r="E2722">
            <v>1187</v>
          </cell>
          <cell r="F2722" t="str">
            <v>State Center</v>
          </cell>
          <cell r="G2722">
            <v>22</v>
          </cell>
          <cell r="H2722" t="str">
            <v>3</v>
          </cell>
          <cell r="I2722">
            <v>1.3</v>
          </cell>
          <cell r="J2722">
            <v>1.3</v>
          </cell>
          <cell r="K2722">
            <v>1.3</v>
          </cell>
          <cell r="M2722" t="str">
            <v>IC</v>
          </cell>
          <cell r="N2722" t="str">
            <v>DFO</v>
          </cell>
          <cell r="P2722">
            <v>5</v>
          </cell>
          <cell r="Q2722">
            <v>1995</v>
          </cell>
          <cell r="R2722" t="str">
            <v>OP</v>
          </cell>
          <cell r="T2722" t="str">
            <v>N</v>
          </cell>
        </row>
        <row r="2723">
          <cell r="A2723" t="str">
            <v>IA</v>
          </cell>
          <cell r="B2723" t="str">
            <v>Marshall</v>
          </cell>
          <cell r="C2723">
            <v>18014</v>
          </cell>
          <cell r="D2723" t="str">
            <v>State Center City of</v>
          </cell>
          <cell r="E2723">
            <v>1187</v>
          </cell>
          <cell r="F2723" t="str">
            <v>State Center</v>
          </cell>
          <cell r="G2723">
            <v>22</v>
          </cell>
          <cell r="H2723" t="str">
            <v>4</v>
          </cell>
          <cell r="I2723">
            <v>1.3</v>
          </cell>
          <cell r="J2723">
            <v>1.3</v>
          </cell>
          <cell r="K2723">
            <v>1.3</v>
          </cell>
          <cell r="M2723" t="str">
            <v>IC</v>
          </cell>
          <cell r="N2723" t="str">
            <v>DFO</v>
          </cell>
          <cell r="P2723">
            <v>5</v>
          </cell>
          <cell r="Q2723">
            <v>1995</v>
          </cell>
          <cell r="R2723" t="str">
            <v>OP</v>
          </cell>
          <cell r="T2723" t="str">
            <v>N</v>
          </cell>
        </row>
        <row r="2724">
          <cell r="A2724" t="str">
            <v>IA</v>
          </cell>
          <cell r="B2724" t="str">
            <v>Story</v>
          </cell>
          <cell r="C2724">
            <v>18177</v>
          </cell>
          <cell r="D2724" t="str">
            <v>Story City City of</v>
          </cell>
          <cell r="E2724">
            <v>1188</v>
          </cell>
          <cell r="F2724" t="str">
            <v>Story City</v>
          </cell>
          <cell r="G2724">
            <v>22</v>
          </cell>
          <cell r="H2724" t="str">
            <v>1</v>
          </cell>
          <cell r="I2724">
            <v>1.3</v>
          </cell>
          <cell r="J2724">
            <v>1.3</v>
          </cell>
          <cell r="K2724">
            <v>1.3</v>
          </cell>
          <cell r="M2724" t="str">
            <v>IC</v>
          </cell>
          <cell r="N2724" t="str">
            <v>DFO</v>
          </cell>
          <cell r="O2724" t="str">
            <v>NG</v>
          </cell>
          <cell r="P2724">
            <v>88</v>
          </cell>
          <cell r="Q2724">
            <v>1964</v>
          </cell>
          <cell r="R2724" t="str">
            <v>OP</v>
          </cell>
          <cell r="T2724" t="str">
            <v>N</v>
          </cell>
        </row>
        <row r="2725">
          <cell r="A2725" t="str">
            <v>IA</v>
          </cell>
          <cell r="B2725" t="str">
            <v>Story</v>
          </cell>
          <cell r="C2725">
            <v>18177</v>
          </cell>
          <cell r="D2725" t="str">
            <v>Story City City of</v>
          </cell>
          <cell r="E2725">
            <v>1188</v>
          </cell>
          <cell r="F2725" t="str">
            <v>Story City</v>
          </cell>
          <cell r="G2725">
            <v>22</v>
          </cell>
          <cell r="H2725" t="str">
            <v>2</v>
          </cell>
          <cell r="I2725">
            <v>2</v>
          </cell>
          <cell r="J2725">
            <v>2</v>
          </cell>
          <cell r="K2725">
            <v>2</v>
          </cell>
          <cell r="M2725" t="str">
            <v>IC</v>
          </cell>
          <cell r="N2725" t="str">
            <v>DFO</v>
          </cell>
          <cell r="O2725" t="str">
            <v>NG</v>
          </cell>
          <cell r="P2725">
            <v>88</v>
          </cell>
          <cell r="Q2725">
            <v>1972</v>
          </cell>
          <cell r="R2725" t="str">
            <v>OP</v>
          </cell>
          <cell r="T2725" t="str">
            <v>N</v>
          </cell>
        </row>
        <row r="2726">
          <cell r="A2726" t="str">
            <v>IA</v>
          </cell>
          <cell r="B2726" t="str">
            <v>Story</v>
          </cell>
          <cell r="C2726">
            <v>18177</v>
          </cell>
          <cell r="D2726" t="str">
            <v>Story City City of</v>
          </cell>
          <cell r="E2726">
            <v>1188</v>
          </cell>
          <cell r="F2726" t="str">
            <v>Story City</v>
          </cell>
          <cell r="G2726">
            <v>22</v>
          </cell>
          <cell r="H2726" t="str">
            <v>6</v>
          </cell>
          <cell r="I2726">
            <v>2</v>
          </cell>
          <cell r="J2726">
            <v>2</v>
          </cell>
          <cell r="K2726">
            <v>2</v>
          </cell>
          <cell r="M2726" t="str">
            <v>IC</v>
          </cell>
          <cell r="N2726" t="str">
            <v>DFO</v>
          </cell>
          <cell r="O2726" t="str">
            <v>NG</v>
          </cell>
          <cell r="P2726">
            <v>88</v>
          </cell>
          <cell r="Q2726">
            <v>1978</v>
          </cell>
          <cell r="R2726" t="str">
            <v>OP</v>
          </cell>
          <cell r="T2726" t="str">
            <v>N</v>
          </cell>
        </row>
        <row r="2727">
          <cell r="A2727" t="str">
            <v>IA</v>
          </cell>
          <cell r="B2727" t="str">
            <v>Story</v>
          </cell>
          <cell r="C2727">
            <v>18177</v>
          </cell>
          <cell r="D2727" t="str">
            <v>Story City City of</v>
          </cell>
          <cell r="E2727">
            <v>1188</v>
          </cell>
          <cell r="F2727" t="str">
            <v>Story City</v>
          </cell>
          <cell r="G2727">
            <v>22</v>
          </cell>
          <cell r="H2727" t="str">
            <v>7</v>
          </cell>
          <cell r="I2727">
            <v>2</v>
          </cell>
          <cell r="J2727">
            <v>2</v>
          </cell>
          <cell r="K2727">
            <v>2</v>
          </cell>
          <cell r="M2727" t="str">
            <v>IC</v>
          </cell>
          <cell r="N2727" t="str">
            <v>DFO</v>
          </cell>
          <cell r="O2727" t="str">
            <v>NG</v>
          </cell>
          <cell r="P2727">
            <v>88</v>
          </cell>
          <cell r="Q2727">
            <v>1978</v>
          </cell>
          <cell r="R2727" t="str">
            <v>OP</v>
          </cell>
          <cell r="T2727" t="str">
            <v>N</v>
          </cell>
        </row>
        <row r="2728">
          <cell r="A2728" t="str">
            <v>IA</v>
          </cell>
          <cell r="B2728" t="str">
            <v>Story</v>
          </cell>
          <cell r="C2728">
            <v>18177</v>
          </cell>
          <cell r="D2728" t="str">
            <v>Story City City of</v>
          </cell>
          <cell r="E2728">
            <v>1188</v>
          </cell>
          <cell r="F2728" t="str">
            <v>Story City</v>
          </cell>
          <cell r="G2728">
            <v>22</v>
          </cell>
          <cell r="H2728" t="str">
            <v>4A</v>
          </cell>
          <cell r="I2728">
            <v>3.5</v>
          </cell>
          <cell r="J2728">
            <v>3.1</v>
          </cell>
          <cell r="K2728">
            <v>3.2</v>
          </cell>
          <cell r="M2728" t="str">
            <v>IC</v>
          </cell>
          <cell r="N2728" t="str">
            <v>DFO</v>
          </cell>
          <cell r="O2728" t="str">
            <v>NG</v>
          </cell>
          <cell r="P2728">
            <v>5</v>
          </cell>
          <cell r="Q2728">
            <v>2003</v>
          </cell>
          <cell r="R2728" t="str">
            <v>OP</v>
          </cell>
          <cell r="T2728" t="str">
            <v>N</v>
          </cell>
        </row>
        <row r="2729">
          <cell r="A2729" t="str">
            <v>IA</v>
          </cell>
          <cell r="B2729" t="str">
            <v>Story</v>
          </cell>
          <cell r="C2729">
            <v>18177</v>
          </cell>
          <cell r="D2729" t="str">
            <v>Story City City of</v>
          </cell>
          <cell r="E2729">
            <v>1188</v>
          </cell>
          <cell r="F2729" t="str">
            <v>Story City</v>
          </cell>
          <cell r="G2729">
            <v>22</v>
          </cell>
          <cell r="H2729" t="str">
            <v>5A</v>
          </cell>
          <cell r="I2729">
            <v>3.1</v>
          </cell>
          <cell r="J2729">
            <v>3.1</v>
          </cell>
          <cell r="K2729">
            <v>3.1</v>
          </cell>
          <cell r="M2729" t="str">
            <v>IC</v>
          </cell>
          <cell r="N2729" t="str">
            <v>DFO</v>
          </cell>
          <cell r="O2729" t="str">
            <v>NG</v>
          </cell>
          <cell r="P2729">
            <v>3</v>
          </cell>
          <cell r="Q2729">
            <v>1993</v>
          </cell>
          <cell r="R2729" t="str">
            <v>OP</v>
          </cell>
          <cell r="T2729" t="str">
            <v>N</v>
          </cell>
        </row>
        <row r="2730">
          <cell r="A2730" t="str">
            <v>IA</v>
          </cell>
          <cell r="B2730" t="str">
            <v>Clayton</v>
          </cell>
          <cell r="C2730">
            <v>18204</v>
          </cell>
          <cell r="D2730" t="str">
            <v>Strawberry Point City of</v>
          </cell>
          <cell r="E2730">
            <v>7926</v>
          </cell>
          <cell r="F2730" t="str">
            <v>South Strawberry</v>
          </cell>
          <cell r="G2730">
            <v>22</v>
          </cell>
          <cell r="H2730" t="str">
            <v>1A</v>
          </cell>
          <cell r="I2730">
            <v>1.8</v>
          </cell>
          <cell r="J2730">
            <v>1.8</v>
          </cell>
          <cell r="K2730">
            <v>1.8</v>
          </cell>
          <cell r="M2730" t="str">
            <v>IC</v>
          </cell>
          <cell r="N2730" t="str">
            <v>DFO</v>
          </cell>
          <cell r="P2730">
            <v>1</v>
          </cell>
          <cell r="Q2730">
            <v>2002</v>
          </cell>
          <cell r="R2730" t="str">
            <v>OP</v>
          </cell>
          <cell r="T2730" t="str">
            <v>N</v>
          </cell>
        </row>
        <row r="2731">
          <cell r="A2731" t="str">
            <v>IA</v>
          </cell>
          <cell r="B2731" t="str">
            <v>Clayton</v>
          </cell>
          <cell r="C2731">
            <v>18204</v>
          </cell>
          <cell r="D2731" t="str">
            <v>Strawberry Point City of</v>
          </cell>
          <cell r="E2731">
            <v>7926</v>
          </cell>
          <cell r="F2731" t="str">
            <v>South Strawberry</v>
          </cell>
          <cell r="G2731">
            <v>22</v>
          </cell>
          <cell r="H2731" t="str">
            <v>2A</v>
          </cell>
          <cell r="I2731">
            <v>1.8</v>
          </cell>
          <cell r="J2731">
            <v>1.8</v>
          </cell>
          <cell r="K2731">
            <v>1.8</v>
          </cell>
          <cell r="M2731" t="str">
            <v>IC</v>
          </cell>
          <cell r="N2731" t="str">
            <v>DFO</v>
          </cell>
          <cell r="P2731">
            <v>1</v>
          </cell>
          <cell r="Q2731">
            <v>2002</v>
          </cell>
          <cell r="R2731" t="str">
            <v>OP</v>
          </cell>
          <cell r="T2731" t="str">
            <v>N</v>
          </cell>
        </row>
        <row r="2732">
          <cell r="A2732" t="str">
            <v>IA</v>
          </cell>
          <cell r="B2732" t="str">
            <v>Guthrie</v>
          </cell>
          <cell r="C2732">
            <v>18231</v>
          </cell>
          <cell r="D2732" t="str">
            <v>Stuart City of</v>
          </cell>
          <cell r="E2732">
            <v>1190</v>
          </cell>
          <cell r="F2732" t="str">
            <v>Stuart</v>
          </cell>
          <cell r="G2732">
            <v>22</v>
          </cell>
          <cell r="H2732" t="str">
            <v>1</v>
          </cell>
          <cell r="I2732">
            <v>0.6</v>
          </cell>
          <cell r="J2732">
            <v>0.6</v>
          </cell>
          <cell r="K2732">
            <v>0.6</v>
          </cell>
          <cell r="M2732" t="str">
            <v>IC</v>
          </cell>
          <cell r="N2732" t="str">
            <v>DFO</v>
          </cell>
          <cell r="O2732" t="str">
            <v>NG</v>
          </cell>
          <cell r="P2732">
            <v>2</v>
          </cell>
          <cell r="Q2732">
            <v>1956</v>
          </cell>
          <cell r="R2732" t="str">
            <v>OP</v>
          </cell>
          <cell r="T2732" t="str">
            <v>N</v>
          </cell>
        </row>
        <row r="2733">
          <cell r="A2733" t="str">
            <v>IA</v>
          </cell>
          <cell r="B2733" t="str">
            <v>Guthrie</v>
          </cell>
          <cell r="C2733">
            <v>18231</v>
          </cell>
          <cell r="D2733" t="str">
            <v>Stuart City of</v>
          </cell>
          <cell r="E2733">
            <v>1190</v>
          </cell>
          <cell r="F2733" t="str">
            <v>Stuart</v>
          </cell>
          <cell r="G2733">
            <v>22</v>
          </cell>
          <cell r="H2733" t="str">
            <v>2</v>
          </cell>
          <cell r="I2733">
            <v>1.1000000000000001</v>
          </cell>
          <cell r="J2733">
            <v>1.1000000000000001</v>
          </cell>
          <cell r="K2733">
            <v>1.1000000000000001</v>
          </cell>
          <cell r="M2733" t="str">
            <v>IC</v>
          </cell>
          <cell r="N2733" t="str">
            <v>DFO</v>
          </cell>
          <cell r="O2733" t="str">
            <v>NG</v>
          </cell>
          <cell r="P2733">
            <v>6</v>
          </cell>
          <cell r="Q2733">
            <v>1968</v>
          </cell>
          <cell r="R2733" t="str">
            <v>OP</v>
          </cell>
          <cell r="T2733" t="str">
            <v>N</v>
          </cell>
        </row>
        <row r="2734">
          <cell r="A2734" t="str">
            <v>IA</v>
          </cell>
          <cell r="B2734" t="str">
            <v>Guthrie</v>
          </cell>
          <cell r="C2734">
            <v>18231</v>
          </cell>
          <cell r="D2734" t="str">
            <v>Stuart City of</v>
          </cell>
          <cell r="E2734">
            <v>1190</v>
          </cell>
          <cell r="F2734" t="str">
            <v>Stuart</v>
          </cell>
          <cell r="G2734">
            <v>22</v>
          </cell>
          <cell r="H2734" t="str">
            <v>4</v>
          </cell>
          <cell r="I2734">
            <v>1.1000000000000001</v>
          </cell>
          <cell r="J2734">
            <v>1</v>
          </cell>
          <cell r="K2734">
            <v>1</v>
          </cell>
          <cell r="M2734" t="str">
            <v>IC</v>
          </cell>
          <cell r="N2734" t="str">
            <v>DFO</v>
          </cell>
          <cell r="O2734" t="str">
            <v>NG</v>
          </cell>
          <cell r="P2734">
            <v>10</v>
          </cell>
          <cell r="Q2734">
            <v>1964</v>
          </cell>
          <cell r="R2734" t="str">
            <v>OP</v>
          </cell>
          <cell r="T2734" t="str">
            <v>N</v>
          </cell>
        </row>
        <row r="2735">
          <cell r="A2735" t="str">
            <v>IA</v>
          </cell>
          <cell r="B2735" t="str">
            <v>Guthrie</v>
          </cell>
          <cell r="C2735">
            <v>18231</v>
          </cell>
          <cell r="D2735" t="str">
            <v>Stuart City of</v>
          </cell>
          <cell r="E2735">
            <v>7857</v>
          </cell>
          <cell r="F2735" t="str">
            <v>Gilliam South</v>
          </cell>
          <cell r="G2735">
            <v>22</v>
          </cell>
          <cell r="H2735" t="str">
            <v>1</v>
          </cell>
          <cell r="I2735">
            <v>1.8</v>
          </cell>
          <cell r="J2735">
            <v>1.7</v>
          </cell>
          <cell r="K2735">
            <v>1.8</v>
          </cell>
          <cell r="M2735" t="str">
            <v>IC</v>
          </cell>
          <cell r="N2735" t="str">
            <v>DFO</v>
          </cell>
          <cell r="P2735">
            <v>2</v>
          </cell>
          <cell r="Q2735">
            <v>2001</v>
          </cell>
          <cell r="R2735" t="str">
            <v>OP</v>
          </cell>
          <cell r="T2735" t="str">
            <v>N</v>
          </cell>
        </row>
        <row r="2736">
          <cell r="A2736" t="str">
            <v>IA</v>
          </cell>
          <cell r="B2736" t="str">
            <v>Bremer</v>
          </cell>
          <cell r="C2736">
            <v>18301</v>
          </cell>
          <cell r="D2736" t="str">
            <v>Sumner City of</v>
          </cell>
          <cell r="E2736">
            <v>1191</v>
          </cell>
          <cell r="F2736" t="str">
            <v>Sumner</v>
          </cell>
          <cell r="G2736">
            <v>22</v>
          </cell>
          <cell r="H2736" t="str">
            <v>6</v>
          </cell>
          <cell r="I2736">
            <v>1.8</v>
          </cell>
          <cell r="J2736">
            <v>1.8</v>
          </cell>
          <cell r="K2736">
            <v>1.8</v>
          </cell>
          <cell r="M2736" t="str">
            <v>IC</v>
          </cell>
          <cell r="N2736" t="str">
            <v>DFO</v>
          </cell>
          <cell r="P2736">
            <v>7</v>
          </cell>
          <cell r="Q2736">
            <v>1999</v>
          </cell>
          <cell r="R2736" t="str">
            <v>OP</v>
          </cell>
          <cell r="T2736" t="str">
            <v>N</v>
          </cell>
        </row>
        <row r="2737">
          <cell r="A2737" t="str">
            <v>IA</v>
          </cell>
          <cell r="B2737" t="str">
            <v>Cedar</v>
          </cell>
          <cell r="C2737">
            <v>18947</v>
          </cell>
          <cell r="D2737" t="str">
            <v>Tipton City of</v>
          </cell>
          <cell r="E2737">
            <v>8106</v>
          </cell>
          <cell r="F2737" t="str">
            <v>Tipton</v>
          </cell>
          <cell r="G2737">
            <v>22</v>
          </cell>
          <cell r="H2737" t="str">
            <v>4</v>
          </cell>
          <cell r="I2737">
            <v>0.3</v>
          </cell>
          <cell r="J2737">
            <v>0.3</v>
          </cell>
          <cell r="K2737">
            <v>0.3</v>
          </cell>
          <cell r="M2737" t="str">
            <v>IC</v>
          </cell>
          <cell r="N2737" t="str">
            <v>DFO</v>
          </cell>
          <cell r="P2737">
            <v>11</v>
          </cell>
          <cell r="Q2737">
            <v>1955</v>
          </cell>
          <cell r="R2737" t="str">
            <v>BU</v>
          </cell>
          <cell r="T2737" t="str">
            <v>N</v>
          </cell>
        </row>
        <row r="2738">
          <cell r="A2738" t="str">
            <v>IA</v>
          </cell>
          <cell r="B2738" t="str">
            <v>Tama</v>
          </cell>
          <cell r="C2738">
            <v>19062</v>
          </cell>
          <cell r="D2738" t="str">
            <v>Traer City of</v>
          </cell>
          <cell r="E2738">
            <v>1192</v>
          </cell>
          <cell r="F2738" t="str">
            <v>Traer Main</v>
          </cell>
          <cell r="G2738">
            <v>22</v>
          </cell>
          <cell r="H2738" t="str">
            <v>3</v>
          </cell>
          <cell r="I2738">
            <v>1.1000000000000001</v>
          </cell>
          <cell r="J2738">
            <v>1</v>
          </cell>
          <cell r="K2738">
            <v>1</v>
          </cell>
          <cell r="M2738" t="str">
            <v>IC</v>
          </cell>
          <cell r="N2738" t="str">
            <v>DFO</v>
          </cell>
          <cell r="O2738" t="str">
            <v>NG</v>
          </cell>
          <cell r="P2738">
            <v>88</v>
          </cell>
          <cell r="Q2738">
            <v>1963</v>
          </cell>
          <cell r="R2738" t="str">
            <v>OP</v>
          </cell>
          <cell r="T2738" t="str">
            <v>N</v>
          </cell>
        </row>
        <row r="2739">
          <cell r="A2739" t="str">
            <v>IA</v>
          </cell>
          <cell r="B2739" t="str">
            <v>Tama</v>
          </cell>
          <cell r="C2739">
            <v>19062</v>
          </cell>
          <cell r="D2739" t="str">
            <v>Traer City of</v>
          </cell>
          <cell r="E2739">
            <v>1192</v>
          </cell>
          <cell r="F2739" t="str">
            <v>Traer Main</v>
          </cell>
          <cell r="G2739">
            <v>22</v>
          </cell>
          <cell r="H2739" t="str">
            <v>4</v>
          </cell>
          <cell r="I2739">
            <v>1.1000000000000001</v>
          </cell>
          <cell r="J2739">
            <v>1</v>
          </cell>
          <cell r="K2739">
            <v>1</v>
          </cell>
          <cell r="M2739" t="str">
            <v>IC</v>
          </cell>
          <cell r="N2739" t="str">
            <v>DFO</v>
          </cell>
          <cell r="O2739" t="str">
            <v>NG</v>
          </cell>
          <cell r="P2739">
            <v>88</v>
          </cell>
          <cell r="Q2739">
            <v>1963</v>
          </cell>
          <cell r="R2739" t="str">
            <v>OP</v>
          </cell>
          <cell r="T2739" t="str">
            <v>N</v>
          </cell>
        </row>
        <row r="2740">
          <cell r="A2740" t="str">
            <v>IA</v>
          </cell>
          <cell r="B2740" t="str">
            <v>Tama</v>
          </cell>
          <cell r="C2740">
            <v>19062</v>
          </cell>
          <cell r="D2740" t="str">
            <v>Traer City of</v>
          </cell>
          <cell r="E2740">
            <v>1192</v>
          </cell>
          <cell r="F2740" t="str">
            <v>Traer Main</v>
          </cell>
          <cell r="G2740">
            <v>22</v>
          </cell>
          <cell r="H2740" t="str">
            <v>5</v>
          </cell>
          <cell r="I2740">
            <v>0.6</v>
          </cell>
          <cell r="J2740">
            <v>0.5</v>
          </cell>
          <cell r="K2740">
            <v>0.5</v>
          </cell>
          <cell r="M2740" t="str">
            <v>IC</v>
          </cell>
          <cell r="N2740" t="str">
            <v>DFO</v>
          </cell>
          <cell r="P2740">
            <v>88</v>
          </cell>
          <cell r="Q2740">
            <v>1969</v>
          </cell>
          <cell r="R2740" t="str">
            <v>OP</v>
          </cell>
          <cell r="T2740" t="str">
            <v>N</v>
          </cell>
        </row>
        <row r="2741">
          <cell r="A2741" t="str">
            <v>IA</v>
          </cell>
          <cell r="B2741" t="str">
            <v>Tama</v>
          </cell>
          <cell r="C2741">
            <v>19062</v>
          </cell>
          <cell r="D2741" t="str">
            <v>Traer City of</v>
          </cell>
          <cell r="E2741">
            <v>1192</v>
          </cell>
          <cell r="F2741" t="str">
            <v>Traer Main</v>
          </cell>
          <cell r="G2741">
            <v>22</v>
          </cell>
          <cell r="H2741" t="str">
            <v>6</v>
          </cell>
          <cell r="I2741">
            <v>1.3</v>
          </cell>
          <cell r="J2741">
            <v>1.2</v>
          </cell>
          <cell r="K2741">
            <v>1.3</v>
          </cell>
          <cell r="M2741" t="str">
            <v>IC</v>
          </cell>
          <cell r="N2741" t="str">
            <v>DFO</v>
          </cell>
          <cell r="O2741" t="str">
            <v>NG</v>
          </cell>
          <cell r="P2741">
            <v>88</v>
          </cell>
          <cell r="Q2741">
            <v>1970</v>
          </cell>
          <cell r="R2741" t="str">
            <v>OP</v>
          </cell>
          <cell r="T2741" t="str">
            <v>N</v>
          </cell>
        </row>
        <row r="2742">
          <cell r="A2742" t="str">
            <v>IA</v>
          </cell>
          <cell r="B2742" t="str">
            <v>Tama</v>
          </cell>
          <cell r="C2742">
            <v>19062</v>
          </cell>
          <cell r="D2742" t="str">
            <v>Traer City of</v>
          </cell>
          <cell r="E2742">
            <v>7920</v>
          </cell>
          <cell r="F2742" t="str">
            <v>Traer South</v>
          </cell>
          <cell r="G2742">
            <v>22</v>
          </cell>
          <cell r="H2742" t="str">
            <v>5</v>
          </cell>
          <cell r="I2742">
            <v>2</v>
          </cell>
          <cell r="J2742">
            <v>1.8</v>
          </cell>
          <cell r="K2742">
            <v>1.8</v>
          </cell>
          <cell r="M2742" t="str">
            <v>IC</v>
          </cell>
          <cell r="N2742" t="str">
            <v>DFO</v>
          </cell>
          <cell r="P2742">
            <v>4</v>
          </cell>
          <cell r="Q2742">
            <v>2001</v>
          </cell>
          <cell r="R2742" t="str">
            <v>OP</v>
          </cell>
          <cell r="T2742" t="str">
            <v>N</v>
          </cell>
        </row>
        <row r="2743">
          <cell r="A2743" t="str">
            <v>IA</v>
          </cell>
          <cell r="B2743" t="str">
            <v>Tama</v>
          </cell>
          <cell r="C2743">
            <v>19062</v>
          </cell>
          <cell r="D2743" t="str">
            <v>Traer City of</v>
          </cell>
          <cell r="E2743">
            <v>56025</v>
          </cell>
          <cell r="F2743" t="str">
            <v>Traer East</v>
          </cell>
          <cell r="G2743">
            <v>22</v>
          </cell>
          <cell r="H2743" t="str">
            <v>6</v>
          </cell>
          <cell r="I2743">
            <v>2</v>
          </cell>
          <cell r="J2743">
            <v>2</v>
          </cell>
          <cell r="K2743">
            <v>2</v>
          </cell>
          <cell r="M2743" t="str">
            <v>IC</v>
          </cell>
          <cell r="N2743" t="str">
            <v>DFO</v>
          </cell>
          <cell r="P2743">
            <v>3</v>
          </cell>
          <cell r="Q2743">
            <v>2004</v>
          </cell>
          <cell r="R2743" t="str">
            <v>OP</v>
          </cell>
          <cell r="T2743" t="str">
            <v>N</v>
          </cell>
        </row>
        <row r="2744">
          <cell r="A2744" t="str">
            <v>IA</v>
          </cell>
          <cell r="B2744" t="str">
            <v>Tama</v>
          </cell>
          <cell r="C2744">
            <v>19062</v>
          </cell>
          <cell r="D2744" t="str">
            <v>Traer City of</v>
          </cell>
          <cell r="E2744">
            <v>56025</v>
          </cell>
          <cell r="F2744" t="str">
            <v>Traer East</v>
          </cell>
          <cell r="G2744">
            <v>22</v>
          </cell>
          <cell r="H2744" t="str">
            <v>7</v>
          </cell>
          <cell r="I2744">
            <v>2</v>
          </cell>
          <cell r="J2744">
            <v>2</v>
          </cell>
          <cell r="K2744">
            <v>2</v>
          </cell>
          <cell r="M2744" t="str">
            <v>IC</v>
          </cell>
          <cell r="N2744" t="str">
            <v>DFO</v>
          </cell>
          <cell r="P2744">
            <v>3</v>
          </cell>
          <cell r="Q2744">
            <v>2004</v>
          </cell>
          <cell r="R2744" t="str">
            <v>OP</v>
          </cell>
          <cell r="T2744" t="str">
            <v>N</v>
          </cell>
        </row>
        <row r="2745">
          <cell r="A2745" t="str">
            <v>IA</v>
          </cell>
          <cell r="B2745" t="str">
            <v>Johnson</v>
          </cell>
          <cell r="C2745">
            <v>19539</v>
          </cell>
          <cell r="D2745" t="str">
            <v>University of Iowa</v>
          </cell>
          <cell r="E2745">
            <v>54775</v>
          </cell>
          <cell r="F2745" t="str">
            <v>University of Iowa Main Power Plant</v>
          </cell>
          <cell r="G2745">
            <v>611</v>
          </cell>
          <cell r="H2745" t="str">
            <v>DG7</v>
          </cell>
          <cell r="I2745">
            <v>1.7</v>
          </cell>
          <cell r="J2745">
            <v>1.7</v>
          </cell>
          <cell r="K2745">
            <v>1.7</v>
          </cell>
          <cell r="M2745" t="str">
            <v>IC</v>
          </cell>
          <cell r="N2745" t="str">
            <v>DFO</v>
          </cell>
          <cell r="P2745">
            <v>6</v>
          </cell>
          <cell r="Q2745">
            <v>1998</v>
          </cell>
          <cell r="R2745" t="str">
            <v>SB</v>
          </cell>
          <cell r="T2745" t="str">
            <v>Y</v>
          </cell>
        </row>
        <row r="2746">
          <cell r="A2746" t="str">
            <v>IA</v>
          </cell>
          <cell r="B2746" t="str">
            <v>Montgomery</v>
          </cell>
          <cell r="C2746">
            <v>19843</v>
          </cell>
          <cell r="D2746" t="str">
            <v>Villisca City of</v>
          </cell>
          <cell r="E2746">
            <v>1193</v>
          </cell>
          <cell r="F2746" t="str">
            <v>Villisca Municipal Power Plant</v>
          </cell>
          <cell r="G2746">
            <v>22</v>
          </cell>
          <cell r="H2746" t="str">
            <v>5</v>
          </cell>
          <cell r="I2746">
            <v>2</v>
          </cell>
          <cell r="J2746">
            <v>2</v>
          </cell>
          <cell r="K2746">
            <v>2</v>
          </cell>
          <cell r="M2746" t="str">
            <v>IC</v>
          </cell>
          <cell r="N2746" t="str">
            <v>DFO</v>
          </cell>
          <cell r="P2746">
            <v>6</v>
          </cell>
          <cell r="Q2746">
            <v>2003</v>
          </cell>
          <cell r="R2746" t="str">
            <v>OP</v>
          </cell>
          <cell r="T2746" t="str">
            <v>N</v>
          </cell>
        </row>
        <row r="2747">
          <cell r="A2747" t="str">
            <v>IA</v>
          </cell>
          <cell r="B2747" t="str">
            <v>Montgomery</v>
          </cell>
          <cell r="C2747">
            <v>19843</v>
          </cell>
          <cell r="D2747" t="str">
            <v>Villisca City of</v>
          </cell>
          <cell r="E2747">
            <v>1193</v>
          </cell>
          <cell r="F2747" t="str">
            <v>Villisca Municipal Power Plant</v>
          </cell>
          <cell r="G2747">
            <v>22</v>
          </cell>
          <cell r="H2747" t="str">
            <v>6</v>
          </cell>
          <cell r="I2747">
            <v>2</v>
          </cell>
          <cell r="J2747">
            <v>2</v>
          </cell>
          <cell r="K2747">
            <v>2</v>
          </cell>
          <cell r="M2747" t="str">
            <v>IC</v>
          </cell>
          <cell r="N2747" t="str">
            <v>DFO</v>
          </cell>
          <cell r="P2747">
            <v>6</v>
          </cell>
          <cell r="Q2747">
            <v>2003</v>
          </cell>
          <cell r="R2747" t="str">
            <v>OP</v>
          </cell>
          <cell r="T2747" t="str">
            <v>N</v>
          </cell>
        </row>
        <row r="2748">
          <cell r="A2748" t="str">
            <v>IA</v>
          </cell>
          <cell r="B2748" t="str">
            <v>Benton</v>
          </cell>
          <cell r="C2748">
            <v>19865</v>
          </cell>
          <cell r="D2748" t="str">
            <v>Vinton City of</v>
          </cell>
          <cell r="E2748">
            <v>1194</v>
          </cell>
          <cell r="F2748" t="str">
            <v>Vinton</v>
          </cell>
          <cell r="G2748">
            <v>22</v>
          </cell>
          <cell r="H2748" t="str">
            <v>1</v>
          </cell>
          <cell r="I2748">
            <v>1.3</v>
          </cell>
          <cell r="J2748">
            <v>1.2</v>
          </cell>
          <cell r="K2748">
            <v>1.2</v>
          </cell>
          <cell r="M2748" t="str">
            <v>IC</v>
          </cell>
          <cell r="N2748" t="str">
            <v>DFO</v>
          </cell>
          <cell r="O2748" t="str">
            <v>NG</v>
          </cell>
          <cell r="P2748">
            <v>88</v>
          </cell>
          <cell r="Q2748">
            <v>1955</v>
          </cell>
          <cell r="R2748" t="str">
            <v>OP</v>
          </cell>
          <cell r="T2748" t="str">
            <v>N</v>
          </cell>
        </row>
        <row r="2749">
          <cell r="A2749" t="str">
            <v>IA</v>
          </cell>
          <cell r="B2749" t="str">
            <v>Benton</v>
          </cell>
          <cell r="C2749">
            <v>19865</v>
          </cell>
          <cell r="D2749" t="str">
            <v>Vinton City of</v>
          </cell>
          <cell r="E2749">
            <v>1194</v>
          </cell>
          <cell r="F2749" t="str">
            <v>Vinton</v>
          </cell>
          <cell r="G2749">
            <v>22</v>
          </cell>
          <cell r="H2749" t="str">
            <v>5</v>
          </cell>
          <cell r="I2749">
            <v>0.6</v>
          </cell>
          <cell r="J2749">
            <v>0.5</v>
          </cell>
          <cell r="K2749">
            <v>0.5</v>
          </cell>
          <cell r="M2749" t="str">
            <v>IC</v>
          </cell>
          <cell r="N2749" t="str">
            <v>DFO</v>
          </cell>
          <cell r="O2749" t="str">
            <v>NG</v>
          </cell>
          <cell r="P2749">
            <v>88</v>
          </cell>
          <cell r="Q2749">
            <v>1946</v>
          </cell>
          <cell r="R2749" t="str">
            <v>OP</v>
          </cell>
          <cell r="T2749" t="str">
            <v>N</v>
          </cell>
        </row>
        <row r="2750">
          <cell r="A2750" t="str">
            <v>IA</v>
          </cell>
          <cell r="B2750" t="str">
            <v>Benton</v>
          </cell>
          <cell r="C2750">
            <v>19865</v>
          </cell>
          <cell r="D2750" t="str">
            <v>Vinton City of</v>
          </cell>
          <cell r="E2750">
            <v>1194</v>
          </cell>
          <cell r="F2750" t="str">
            <v>Vinton</v>
          </cell>
          <cell r="G2750">
            <v>22</v>
          </cell>
          <cell r="H2750" t="str">
            <v>6</v>
          </cell>
          <cell r="I2750">
            <v>2.5</v>
          </cell>
          <cell r="J2750">
            <v>2.5</v>
          </cell>
          <cell r="K2750">
            <v>2.5</v>
          </cell>
          <cell r="M2750" t="str">
            <v>IC</v>
          </cell>
          <cell r="N2750" t="str">
            <v>DFO</v>
          </cell>
          <cell r="O2750" t="str">
            <v>NG</v>
          </cell>
          <cell r="P2750">
            <v>88</v>
          </cell>
          <cell r="Q2750">
            <v>1961</v>
          </cell>
          <cell r="R2750" t="str">
            <v>OP</v>
          </cell>
          <cell r="T2750" t="str">
            <v>N</v>
          </cell>
        </row>
        <row r="2751">
          <cell r="A2751" t="str">
            <v>IA</v>
          </cell>
          <cell r="B2751" t="str">
            <v>Benton</v>
          </cell>
          <cell r="C2751">
            <v>19865</v>
          </cell>
          <cell r="D2751" t="str">
            <v>Vinton City of</v>
          </cell>
          <cell r="E2751">
            <v>1194</v>
          </cell>
          <cell r="F2751" t="str">
            <v>Vinton</v>
          </cell>
          <cell r="G2751">
            <v>22</v>
          </cell>
          <cell r="H2751" t="str">
            <v>7</v>
          </cell>
          <cell r="I2751">
            <v>3.7</v>
          </cell>
          <cell r="J2751">
            <v>3.7</v>
          </cell>
          <cell r="K2751">
            <v>3.7</v>
          </cell>
          <cell r="M2751" t="str">
            <v>IC</v>
          </cell>
          <cell r="N2751" t="str">
            <v>DFO</v>
          </cell>
          <cell r="O2751" t="str">
            <v>NG</v>
          </cell>
          <cell r="P2751">
            <v>88</v>
          </cell>
          <cell r="Q2751">
            <v>1967</v>
          </cell>
          <cell r="R2751" t="str">
            <v>OP</v>
          </cell>
          <cell r="T2751" t="str">
            <v>N</v>
          </cell>
        </row>
        <row r="2752">
          <cell r="A2752" t="str">
            <v>IA</v>
          </cell>
          <cell r="B2752" t="str">
            <v>Benton</v>
          </cell>
          <cell r="C2752">
            <v>19865</v>
          </cell>
          <cell r="D2752" t="str">
            <v>Vinton City of</v>
          </cell>
          <cell r="E2752">
            <v>1194</v>
          </cell>
          <cell r="F2752" t="str">
            <v>Vinton</v>
          </cell>
          <cell r="G2752">
            <v>22</v>
          </cell>
          <cell r="H2752" t="str">
            <v>8</v>
          </cell>
          <cell r="I2752">
            <v>5.6</v>
          </cell>
          <cell r="J2752">
            <v>5.6</v>
          </cell>
          <cell r="K2752">
            <v>5.6</v>
          </cell>
          <cell r="M2752" t="str">
            <v>IC</v>
          </cell>
          <cell r="N2752" t="str">
            <v>DFO</v>
          </cell>
          <cell r="O2752" t="str">
            <v>NG</v>
          </cell>
          <cell r="P2752">
            <v>88</v>
          </cell>
          <cell r="Q2752">
            <v>1973</v>
          </cell>
          <cell r="R2752" t="str">
            <v>OP</v>
          </cell>
          <cell r="T2752" t="str">
            <v>N</v>
          </cell>
        </row>
        <row r="2753">
          <cell r="A2753" t="str">
            <v>IA</v>
          </cell>
          <cell r="B2753" t="str">
            <v>Benton</v>
          </cell>
          <cell r="C2753">
            <v>19865</v>
          </cell>
          <cell r="D2753" t="str">
            <v>Vinton City of</v>
          </cell>
          <cell r="E2753">
            <v>1194</v>
          </cell>
          <cell r="F2753" t="str">
            <v>Vinton</v>
          </cell>
          <cell r="G2753">
            <v>22</v>
          </cell>
          <cell r="H2753" t="str">
            <v>9</v>
          </cell>
          <cell r="I2753">
            <v>3</v>
          </cell>
          <cell r="J2753">
            <v>3</v>
          </cell>
          <cell r="K2753">
            <v>3</v>
          </cell>
          <cell r="M2753" t="str">
            <v>IC</v>
          </cell>
          <cell r="N2753" t="str">
            <v>DFO</v>
          </cell>
          <cell r="O2753" t="str">
            <v>NG</v>
          </cell>
          <cell r="P2753">
            <v>9</v>
          </cell>
          <cell r="Q2753">
            <v>1992</v>
          </cell>
          <cell r="R2753" t="str">
            <v>OP</v>
          </cell>
          <cell r="T2753" t="str">
            <v>N</v>
          </cell>
        </row>
        <row r="2754">
          <cell r="A2754" t="str">
            <v>IA</v>
          </cell>
          <cell r="B2754" t="str">
            <v>Bremer</v>
          </cell>
          <cell r="C2754">
            <v>20214</v>
          </cell>
          <cell r="D2754" t="str">
            <v>Waverly Municipal Elec Utility</v>
          </cell>
          <cell r="E2754">
            <v>6554</v>
          </cell>
          <cell r="F2754" t="str">
            <v>North Plant</v>
          </cell>
          <cell r="G2754">
            <v>22</v>
          </cell>
          <cell r="H2754" t="str">
            <v>10</v>
          </cell>
          <cell r="I2754">
            <v>7</v>
          </cell>
          <cell r="J2754">
            <v>7</v>
          </cell>
          <cell r="K2754">
            <v>7</v>
          </cell>
          <cell r="M2754" t="str">
            <v>IC</v>
          </cell>
          <cell r="N2754" t="str">
            <v>DFO</v>
          </cell>
          <cell r="P2754">
            <v>4</v>
          </cell>
          <cell r="Q2754">
            <v>1993</v>
          </cell>
          <cell r="R2754" t="str">
            <v>OP</v>
          </cell>
          <cell r="T2754" t="str">
            <v>N</v>
          </cell>
        </row>
        <row r="2755">
          <cell r="A2755" t="str">
            <v>IA</v>
          </cell>
          <cell r="B2755" t="str">
            <v>Bremer</v>
          </cell>
          <cell r="C2755">
            <v>20214</v>
          </cell>
          <cell r="D2755" t="str">
            <v>Waverly Municipal Elec Utility</v>
          </cell>
          <cell r="E2755">
            <v>7758</v>
          </cell>
          <cell r="F2755" t="str">
            <v>South Plant</v>
          </cell>
          <cell r="G2755">
            <v>22</v>
          </cell>
          <cell r="H2755" t="str">
            <v>1</v>
          </cell>
          <cell r="I2755">
            <v>2</v>
          </cell>
          <cell r="J2755">
            <v>1.9</v>
          </cell>
          <cell r="K2755">
            <v>1.9</v>
          </cell>
          <cell r="M2755" t="str">
            <v>IC</v>
          </cell>
          <cell r="N2755" t="str">
            <v>DFO</v>
          </cell>
          <cell r="P2755">
            <v>5</v>
          </cell>
          <cell r="Q2755">
            <v>2000</v>
          </cell>
          <cell r="R2755" t="str">
            <v>OP</v>
          </cell>
          <cell r="T2755" t="str">
            <v>N</v>
          </cell>
        </row>
        <row r="2756">
          <cell r="A2756" t="str">
            <v>IA</v>
          </cell>
          <cell r="B2756" t="str">
            <v>Bremer</v>
          </cell>
          <cell r="C2756">
            <v>20214</v>
          </cell>
          <cell r="D2756" t="str">
            <v>Waverly Municipal Elec Utility</v>
          </cell>
          <cell r="E2756">
            <v>7758</v>
          </cell>
          <cell r="F2756" t="str">
            <v>South Plant</v>
          </cell>
          <cell r="G2756">
            <v>22</v>
          </cell>
          <cell r="H2756" t="str">
            <v>2</v>
          </cell>
          <cell r="I2756">
            <v>2</v>
          </cell>
          <cell r="J2756">
            <v>1.9</v>
          </cell>
          <cell r="K2756">
            <v>1.9</v>
          </cell>
          <cell r="M2756" t="str">
            <v>IC</v>
          </cell>
          <cell r="N2756" t="str">
            <v>DFO</v>
          </cell>
          <cell r="P2756">
            <v>5</v>
          </cell>
          <cell r="Q2756">
            <v>2000</v>
          </cell>
          <cell r="R2756" t="str">
            <v>OP</v>
          </cell>
          <cell r="T2756" t="str">
            <v>N</v>
          </cell>
        </row>
        <row r="2757">
          <cell r="A2757" t="str">
            <v>IA</v>
          </cell>
          <cell r="B2757" t="str">
            <v>Bremer</v>
          </cell>
          <cell r="C2757">
            <v>20214</v>
          </cell>
          <cell r="D2757" t="str">
            <v>Waverly Municipal Elec Utility</v>
          </cell>
          <cell r="E2757">
            <v>7758</v>
          </cell>
          <cell r="F2757" t="str">
            <v>South Plant</v>
          </cell>
          <cell r="G2757">
            <v>22</v>
          </cell>
          <cell r="H2757" t="str">
            <v>3</v>
          </cell>
          <cell r="I2757">
            <v>2</v>
          </cell>
          <cell r="J2757">
            <v>1.9</v>
          </cell>
          <cell r="K2757">
            <v>1.9</v>
          </cell>
          <cell r="M2757" t="str">
            <v>IC</v>
          </cell>
          <cell r="N2757" t="str">
            <v>DFO</v>
          </cell>
          <cell r="P2757">
            <v>5</v>
          </cell>
          <cell r="Q2757">
            <v>2000</v>
          </cell>
          <cell r="R2757" t="str">
            <v>OP</v>
          </cell>
          <cell r="T2757" t="str">
            <v>N</v>
          </cell>
        </row>
        <row r="2758">
          <cell r="A2758" t="str">
            <v>IA</v>
          </cell>
          <cell r="B2758" t="str">
            <v>Bremer</v>
          </cell>
          <cell r="C2758">
            <v>20214</v>
          </cell>
          <cell r="D2758" t="str">
            <v>Waverly Municipal Elec Utility</v>
          </cell>
          <cell r="E2758">
            <v>7758</v>
          </cell>
          <cell r="F2758" t="str">
            <v>South Plant</v>
          </cell>
          <cell r="G2758">
            <v>22</v>
          </cell>
          <cell r="H2758" t="str">
            <v>4</v>
          </cell>
          <cell r="I2758">
            <v>2</v>
          </cell>
          <cell r="J2758">
            <v>1.9</v>
          </cell>
          <cell r="K2758">
            <v>1.9</v>
          </cell>
          <cell r="M2758" t="str">
            <v>IC</v>
          </cell>
          <cell r="N2758" t="str">
            <v>DFO</v>
          </cell>
          <cell r="P2758">
            <v>5</v>
          </cell>
          <cell r="Q2758">
            <v>2000</v>
          </cell>
          <cell r="R2758" t="str">
            <v>OP</v>
          </cell>
          <cell r="T2758" t="str">
            <v>N</v>
          </cell>
        </row>
        <row r="2759">
          <cell r="A2759" t="str">
            <v>IA</v>
          </cell>
          <cell r="B2759" t="str">
            <v>Bremer</v>
          </cell>
          <cell r="C2759">
            <v>20214</v>
          </cell>
          <cell r="D2759" t="str">
            <v>Waverly Municipal Elec Utility</v>
          </cell>
          <cell r="E2759">
            <v>7758</v>
          </cell>
          <cell r="F2759" t="str">
            <v>South Plant</v>
          </cell>
          <cell r="G2759">
            <v>22</v>
          </cell>
          <cell r="H2759" t="str">
            <v>5</v>
          </cell>
          <cell r="I2759">
            <v>2</v>
          </cell>
          <cell r="J2759">
            <v>1.9</v>
          </cell>
          <cell r="K2759">
            <v>1.9</v>
          </cell>
          <cell r="M2759" t="str">
            <v>IC</v>
          </cell>
          <cell r="N2759" t="str">
            <v>DFO</v>
          </cell>
          <cell r="P2759">
            <v>5</v>
          </cell>
          <cell r="Q2759">
            <v>2000</v>
          </cell>
          <cell r="R2759" t="str">
            <v>OP</v>
          </cell>
          <cell r="T2759" t="str">
            <v>N</v>
          </cell>
        </row>
        <row r="2760">
          <cell r="A2760" t="str">
            <v>IA</v>
          </cell>
          <cell r="B2760" t="str">
            <v>Bremer</v>
          </cell>
          <cell r="C2760">
            <v>20214</v>
          </cell>
          <cell r="D2760" t="str">
            <v>Waverly Municipal Elec Utility</v>
          </cell>
          <cell r="E2760">
            <v>7758</v>
          </cell>
          <cell r="F2760" t="str">
            <v>South Plant</v>
          </cell>
          <cell r="G2760">
            <v>22</v>
          </cell>
          <cell r="H2760" t="str">
            <v>6</v>
          </cell>
          <cell r="I2760">
            <v>2</v>
          </cell>
          <cell r="J2760">
            <v>1.9</v>
          </cell>
          <cell r="K2760">
            <v>1.9</v>
          </cell>
          <cell r="M2760" t="str">
            <v>IC</v>
          </cell>
          <cell r="N2760" t="str">
            <v>DFO</v>
          </cell>
          <cell r="P2760">
            <v>5</v>
          </cell>
          <cell r="Q2760">
            <v>2000</v>
          </cell>
          <cell r="R2760" t="str">
            <v>OP</v>
          </cell>
          <cell r="T2760" t="str">
            <v>N</v>
          </cell>
        </row>
        <row r="2761">
          <cell r="A2761" t="str">
            <v>IA</v>
          </cell>
          <cell r="B2761" t="str">
            <v>Palo Alto</v>
          </cell>
          <cell r="C2761">
            <v>20364</v>
          </cell>
          <cell r="D2761" t="str">
            <v>West Bend City of</v>
          </cell>
          <cell r="E2761">
            <v>1199</v>
          </cell>
          <cell r="F2761" t="str">
            <v>West Bend</v>
          </cell>
          <cell r="G2761">
            <v>22</v>
          </cell>
          <cell r="H2761" t="str">
            <v>1</v>
          </cell>
          <cell r="I2761">
            <v>1.1000000000000001</v>
          </cell>
          <cell r="J2761">
            <v>1</v>
          </cell>
          <cell r="K2761">
            <v>1</v>
          </cell>
          <cell r="M2761" t="str">
            <v>IC</v>
          </cell>
          <cell r="N2761" t="str">
            <v>DFO</v>
          </cell>
          <cell r="O2761" t="str">
            <v>NG</v>
          </cell>
          <cell r="P2761">
            <v>8</v>
          </cell>
          <cell r="Q2761">
            <v>1959</v>
          </cell>
          <cell r="R2761" t="str">
            <v>SB</v>
          </cell>
          <cell r="T2761" t="str">
            <v>N</v>
          </cell>
        </row>
        <row r="2762">
          <cell r="A2762" t="str">
            <v>IA</v>
          </cell>
          <cell r="B2762" t="str">
            <v>Palo Alto</v>
          </cell>
          <cell r="C2762">
            <v>20364</v>
          </cell>
          <cell r="D2762" t="str">
            <v>West Bend City of</v>
          </cell>
          <cell r="E2762">
            <v>1199</v>
          </cell>
          <cell r="F2762" t="str">
            <v>West Bend</v>
          </cell>
          <cell r="G2762">
            <v>22</v>
          </cell>
          <cell r="H2762" t="str">
            <v>3</v>
          </cell>
          <cell r="I2762">
            <v>0.9</v>
          </cell>
          <cell r="J2762">
            <v>1</v>
          </cell>
          <cell r="K2762">
            <v>1</v>
          </cell>
          <cell r="M2762" t="str">
            <v>IC</v>
          </cell>
          <cell r="N2762" t="str">
            <v>DFO</v>
          </cell>
          <cell r="O2762" t="str">
            <v>NG</v>
          </cell>
          <cell r="P2762">
            <v>12</v>
          </cell>
          <cell r="Q2762">
            <v>1954</v>
          </cell>
          <cell r="R2762" t="str">
            <v>SB</v>
          </cell>
          <cell r="T2762" t="str">
            <v>N</v>
          </cell>
        </row>
        <row r="2763">
          <cell r="A2763" t="str">
            <v>IA</v>
          </cell>
          <cell r="B2763" t="str">
            <v>Palo Alto</v>
          </cell>
          <cell r="C2763">
            <v>20364</v>
          </cell>
          <cell r="D2763" t="str">
            <v>West Bend City of</v>
          </cell>
          <cell r="E2763">
            <v>1199</v>
          </cell>
          <cell r="F2763" t="str">
            <v>West Bend</v>
          </cell>
          <cell r="G2763">
            <v>22</v>
          </cell>
          <cell r="H2763" t="str">
            <v>4</v>
          </cell>
          <cell r="I2763">
            <v>2.2000000000000002</v>
          </cell>
          <cell r="J2763">
            <v>2</v>
          </cell>
          <cell r="K2763">
            <v>2</v>
          </cell>
          <cell r="M2763" t="str">
            <v>IC</v>
          </cell>
          <cell r="N2763" t="str">
            <v>DFO</v>
          </cell>
          <cell r="O2763" t="str">
            <v>NG</v>
          </cell>
          <cell r="P2763">
            <v>11</v>
          </cell>
          <cell r="Q2763">
            <v>1973</v>
          </cell>
          <cell r="R2763" t="str">
            <v>SB</v>
          </cell>
          <cell r="T2763" t="str">
            <v>N</v>
          </cell>
        </row>
        <row r="2764">
          <cell r="A2764" t="str">
            <v>IA</v>
          </cell>
          <cell r="B2764" t="str">
            <v>Muscatine</v>
          </cell>
          <cell r="C2764">
            <v>20380</v>
          </cell>
          <cell r="D2764" t="str">
            <v>West Liberty City of</v>
          </cell>
          <cell r="E2764">
            <v>1200</v>
          </cell>
          <cell r="F2764" t="str">
            <v>West Liberty</v>
          </cell>
          <cell r="G2764">
            <v>22</v>
          </cell>
          <cell r="H2764" t="str">
            <v>1</v>
          </cell>
          <cell r="I2764">
            <v>0.8</v>
          </cell>
          <cell r="J2764">
            <v>0.7</v>
          </cell>
          <cell r="K2764">
            <v>0.7</v>
          </cell>
          <cell r="M2764" t="str">
            <v>IC</v>
          </cell>
          <cell r="N2764" t="str">
            <v>DFO</v>
          </cell>
          <cell r="P2764">
            <v>88</v>
          </cell>
          <cell r="Q2764">
            <v>1948</v>
          </cell>
          <cell r="R2764" t="str">
            <v>BU</v>
          </cell>
          <cell r="T2764" t="str">
            <v>N</v>
          </cell>
        </row>
        <row r="2765">
          <cell r="A2765" t="str">
            <v>IA</v>
          </cell>
          <cell r="B2765" t="str">
            <v>Muscatine</v>
          </cell>
          <cell r="C2765">
            <v>20380</v>
          </cell>
          <cell r="D2765" t="str">
            <v>West Liberty City of</v>
          </cell>
          <cell r="E2765">
            <v>1200</v>
          </cell>
          <cell r="F2765" t="str">
            <v>West Liberty</v>
          </cell>
          <cell r="G2765">
            <v>22</v>
          </cell>
          <cell r="H2765" t="str">
            <v>2</v>
          </cell>
          <cell r="I2765">
            <v>2.5</v>
          </cell>
          <cell r="J2765">
            <v>2.1</v>
          </cell>
          <cell r="K2765">
            <v>2.1</v>
          </cell>
          <cell r="M2765" t="str">
            <v>IC</v>
          </cell>
          <cell r="N2765" t="str">
            <v>DFO</v>
          </cell>
          <cell r="O2765" t="str">
            <v>NG</v>
          </cell>
          <cell r="P2765">
            <v>10</v>
          </cell>
          <cell r="Q2765">
            <v>1974</v>
          </cell>
          <cell r="R2765" t="str">
            <v>BU</v>
          </cell>
          <cell r="T2765" t="str">
            <v>N</v>
          </cell>
        </row>
        <row r="2766">
          <cell r="A2766" t="str">
            <v>IA</v>
          </cell>
          <cell r="B2766" t="str">
            <v>Muscatine</v>
          </cell>
          <cell r="C2766">
            <v>20380</v>
          </cell>
          <cell r="D2766" t="str">
            <v>West Liberty City of</v>
          </cell>
          <cell r="E2766">
            <v>1200</v>
          </cell>
          <cell r="F2766" t="str">
            <v>West Liberty</v>
          </cell>
          <cell r="G2766">
            <v>22</v>
          </cell>
          <cell r="H2766" t="str">
            <v>3</v>
          </cell>
          <cell r="I2766">
            <v>3</v>
          </cell>
          <cell r="J2766">
            <v>2.7</v>
          </cell>
          <cell r="K2766">
            <v>2.7</v>
          </cell>
          <cell r="M2766" t="str">
            <v>IC</v>
          </cell>
          <cell r="N2766" t="str">
            <v>DFO</v>
          </cell>
          <cell r="O2766" t="str">
            <v>NG</v>
          </cell>
          <cell r="P2766">
            <v>2</v>
          </cell>
          <cell r="Q2766">
            <v>1982</v>
          </cell>
          <cell r="R2766" t="str">
            <v>BU</v>
          </cell>
          <cell r="T2766" t="str">
            <v>N</v>
          </cell>
        </row>
        <row r="2767">
          <cell r="A2767" t="str">
            <v>IA</v>
          </cell>
          <cell r="B2767" t="str">
            <v>Kossuth</v>
          </cell>
          <cell r="C2767">
            <v>20604</v>
          </cell>
          <cell r="D2767" t="str">
            <v>Whittemore City of</v>
          </cell>
          <cell r="E2767">
            <v>1201</v>
          </cell>
          <cell r="F2767" t="str">
            <v>Whittemore</v>
          </cell>
          <cell r="G2767">
            <v>22</v>
          </cell>
          <cell r="H2767" t="str">
            <v>1</v>
          </cell>
          <cell r="I2767">
            <v>0.1</v>
          </cell>
          <cell r="J2767">
            <v>0.1</v>
          </cell>
          <cell r="K2767">
            <v>0.1</v>
          </cell>
          <cell r="M2767" t="str">
            <v>IC</v>
          </cell>
          <cell r="N2767" t="str">
            <v>DFO</v>
          </cell>
          <cell r="O2767" t="str">
            <v>NG</v>
          </cell>
          <cell r="P2767">
            <v>88</v>
          </cell>
          <cell r="Q2767">
            <v>1946</v>
          </cell>
          <cell r="R2767" t="str">
            <v>OP</v>
          </cell>
          <cell r="T2767" t="str">
            <v>N</v>
          </cell>
        </row>
        <row r="2768">
          <cell r="A2768" t="str">
            <v>IA</v>
          </cell>
          <cell r="B2768" t="str">
            <v>Kossuth</v>
          </cell>
          <cell r="C2768">
            <v>20604</v>
          </cell>
          <cell r="D2768" t="str">
            <v>Whittemore City of</v>
          </cell>
          <cell r="E2768">
            <v>1201</v>
          </cell>
          <cell r="F2768" t="str">
            <v>Whittemore</v>
          </cell>
          <cell r="G2768">
            <v>22</v>
          </cell>
          <cell r="H2768" t="str">
            <v>2</v>
          </cell>
          <cell r="I2768">
            <v>0.5</v>
          </cell>
          <cell r="J2768">
            <v>0.5</v>
          </cell>
          <cell r="K2768">
            <v>0.5</v>
          </cell>
          <cell r="M2768" t="str">
            <v>IC</v>
          </cell>
          <cell r="N2768" t="str">
            <v>DFO</v>
          </cell>
          <cell r="O2768" t="str">
            <v>NG</v>
          </cell>
          <cell r="P2768">
            <v>88</v>
          </cell>
          <cell r="Q2768">
            <v>1956</v>
          </cell>
          <cell r="R2768" t="str">
            <v>OP</v>
          </cell>
          <cell r="T2768" t="str">
            <v>N</v>
          </cell>
        </row>
        <row r="2769">
          <cell r="A2769" t="str">
            <v>IA</v>
          </cell>
          <cell r="B2769" t="str">
            <v>Kossuth</v>
          </cell>
          <cell r="C2769">
            <v>20604</v>
          </cell>
          <cell r="D2769" t="str">
            <v>Whittemore City of</v>
          </cell>
          <cell r="E2769">
            <v>1201</v>
          </cell>
          <cell r="F2769" t="str">
            <v>Whittemore</v>
          </cell>
          <cell r="G2769">
            <v>22</v>
          </cell>
          <cell r="H2769" t="str">
            <v>3</v>
          </cell>
          <cell r="I2769">
            <v>0.2</v>
          </cell>
          <cell r="J2769">
            <v>0.2</v>
          </cell>
          <cell r="K2769">
            <v>0.2</v>
          </cell>
          <cell r="M2769" t="str">
            <v>IC</v>
          </cell>
          <cell r="N2769" t="str">
            <v>DFO</v>
          </cell>
          <cell r="O2769" t="str">
            <v>NG</v>
          </cell>
          <cell r="P2769">
            <v>88</v>
          </cell>
          <cell r="Q2769">
            <v>1950</v>
          </cell>
          <cell r="R2769" t="str">
            <v>OP</v>
          </cell>
          <cell r="T2769" t="str">
            <v>N</v>
          </cell>
        </row>
        <row r="2770">
          <cell r="A2770" t="str">
            <v>IA</v>
          </cell>
          <cell r="B2770" t="str">
            <v>Kossuth</v>
          </cell>
          <cell r="C2770">
            <v>20604</v>
          </cell>
          <cell r="D2770" t="str">
            <v>Whittemore City of</v>
          </cell>
          <cell r="E2770">
            <v>1201</v>
          </cell>
          <cell r="F2770" t="str">
            <v>Whittemore</v>
          </cell>
          <cell r="G2770">
            <v>22</v>
          </cell>
          <cell r="H2770" t="str">
            <v>4</v>
          </cell>
          <cell r="I2770">
            <v>1.1000000000000001</v>
          </cell>
          <cell r="J2770">
            <v>1.1000000000000001</v>
          </cell>
          <cell r="K2770">
            <v>1.1000000000000001</v>
          </cell>
          <cell r="M2770" t="str">
            <v>IC</v>
          </cell>
          <cell r="N2770" t="str">
            <v>DFO</v>
          </cell>
          <cell r="O2770" t="str">
            <v>NG</v>
          </cell>
          <cell r="P2770">
            <v>88</v>
          </cell>
          <cell r="Q2770">
            <v>1964</v>
          </cell>
          <cell r="R2770" t="str">
            <v>OP</v>
          </cell>
          <cell r="T2770" t="str">
            <v>N</v>
          </cell>
        </row>
        <row r="2771">
          <cell r="A2771" t="str">
            <v>IA</v>
          </cell>
          <cell r="B2771" t="str">
            <v>Muscatine</v>
          </cell>
          <cell r="C2771">
            <v>20789</v>
          </cell>
          <cell r="D2771" t="str">
            <v>Wilton City of</v>
          </cell>
          <cell r="E2771">
            <v>1202</v>
          </cell>
          <cell r="F2771" t="str">
            <v>Wilton</v>
          </cell>
          <cell r="G2771">
            <v>22</v>
          </cell>
          <cell r="H2771" t="str">
            <v>5</v>
          </cell>
          <cell r="I2771">
            <v>1.6</v>
          </cell>
          <cell r="J2771">
            <v>1.6</v>
          </cell>
          <cell r="K2771">
            <v>1.6</v>
          </cell>
          <cell r="M2771" t="str">
            <v>IC</v>
          </cell>
          <cell r="N2771" t="str">
            <v>DFO</v>
          </cell>
          <cell r="P2771">
            <v>1</v>
          </cell>
          <cell r="Q2771">
            <v>1992</v>
          </cell>
          <cell r="R2771" t="str">
            <v>OP</v>
          </cell>
          <cell r="T2771" t="str">
            <v>N</v>
          </cell>
        </row>
        <row r="2772">
          <cell r="A2772" t="str">
            <v>IA</v>
          </cell>
          <cell r="B2772" t="str">
            <v>Muscatine</v>
          </cell>
          <cell r="C2772">
            <v>20789</v>
          </cell>
          <cell r="D2772" t="str">
            <v>Wilton City of</v>
          </cell>
          <cell r="E2772">
            <v>1202</v>
          </cell>
          <cell r="F2772" t="str">
            <v>Wilton</v>
          </cell>
          <cell r="G2772">
            <v>22</v>
          </cell>
          <cell r="H2772" t="str">
            <v>6</v>
          </cell>
          <cell r="I2772">
            <v>1.6</v>
          </cell>
          <cell r="J2772">
            <v>1.6</v>
          </cell>
          <cell r="K2772">
            <v>1.6</v>
          </cell>
          <cell r="M2772" t="str">
            <v>IC</v>
          </cell>
          <cell r="N2772" t="str">
            <v>DFO</v>
          </cell>
          <cell r="P2772">
            <v>1</v>
          </cell>
          <cell r="Q2772">
            <v>1992</v>
          </cell>
          <cell r="R2772" t="str">
            <v>OP</v>
          </cell>
          <cell r="T2772" t="str">
            <v>N</v>
          </cell>
        </row>
        <row r="2773">
          <cell r="A2773" t="str">
            <v>IA</v>
          </cell>
          <cell r="B2773" t="str">
            <v>Muscatine</v>
          </cell>
          <cell r="C2773">
            <v>20789</v>
          </cell>
          <cell r="D2773" t="str">
            <v>Wilton City of</v>
          </cell>
          <cell r="E2773">
            <v>1202</v>
          </cell>
          <cell r="F2773" t="str">
            <v>Wilton</v>
          </cell>
          <cell r="G2773">
            <v>22</v>
          </cell>
          <cell r="H2773" t="str">
            <v>7</v>
          </cell>
          <cell r="I2773">
            <v>1.6</v>
          </cell>
          <cell r="J2773">
            <v>1.6</v>
          </cell>
          <cell r="K2773">
            <v>1.6</v>
          </cell>
          <cell r="M2773" t="str">
            <v>IC</v>
          </cell>
          <cell r="N2773" t="str">
            <v>DFO</v>
          </cell>
          <cell r="P2773">
            <v>1</v>
          </cell>
          <cell r="Q2773">
            <v>1992</v>
          </cell>
          <cell r="R2773" t="str">
            <v>OP</v>
          </cell>
          <cell r="T2773" t="str">
            <v>N</v>
          </cell>
        </row>
        <row r="2774">
          <cell r="A2774" t="str">
            <v>IA</v>
          </cell>
          <cell r="B2774" t="str">
            <v>Muscatine</v>
          </cell>
          <cell r="C2774">
            <v>20789</v>
          </cell>
          <cell r="D2774" t="str">
            <v>Wilton City of</v>
          </cell>
          <cell r="E2774">
            <v>1202</v>
          </cell>
          <cell r="F2774" t="str">
            <v>Wilton</v>
          </cell>
          <cell r="G2774">
            <v>22</v>
          </cell>
          <cell r="H2774" t="str">
            <v>8</v>
          </cell>
          <cell r="I2774">
            <v>2.2000000000000002</v>
          </cell>
          <cell r="J2774">
            <v>2.1</v>
          </cell>
          <cell r="K2774">
            <v>2.2000000000000002</v>
          </cell>
          <cell r="M2774" t="str">
            <v>IC</v>
          </cell>
          <cell r="N2774" t="str">
            <v>DFO</v>
          </cell>
          <cell r="P2774">
            <v>5</v>
          </cell>
          <cell r="Q2774">
            <v>2002</v>
          </cell>
          <cell r="R2774" t="str">
            <v>OP</v>
          </cell>
          <cell r="T2774" t="str">
            <v>N</v>
          </cell>
        </row>
        <row r="2775">
          <cell r="A2775" t="str">
            <v>IA</v>
          </cell>
          <cell r="B2775" t="str">
            <v>Muscatine</v>
          </cell>
          <cell r="C2775">
            <v>20789</v>
          </cell>
          <cell r="D2775" t="str">
            <v>Wilton City of</v>
          </cell>
          <cell r="E2775">
            <v>1202</v>
          </cell>
          <cell r="F2775" t="str">
            <v>Wilton</v>
          </cell>
          <cell r="G2775">
            <v>22</v>
          </cell>
          <cell r="H2775" t="str">
            <v>9</v>
          </cell>
          <cell r="I2775">
            <v>2.2000000000000002</v>
          </cell>
          <cell r="J2775">
            <v>2.1</v>
          </cell>
          <cell r="K2775">
            <v>2.2000000000000002</v>
          </cell>
          <cell r="M2775" t="str">
            <v>IC</v>
          </cell>
          <cell r="N2775" t="str">
            <v>DFO</v>
          </cell>
          <cell r="P2775">
            <v>5</v>
          </cell>
          <cell r="Q2775">
            <v>2002</v>
          </cell>
          <cell r="R2775" t="str">
            <v>OP</v>
          </cell>
          <cell r="T2775" t="str">
            <v>N</v>
          </cell>
        </row>
        <row r="2776">
          <cell r="A2776" t="str">
            <v>IA</v>
          </cell>
          <cell r="B2776" t="str">
            <v>Madison</v>
          </cell>
          <cell r="C2776">
            <v>20835</v>
          </cell>
          <cell r="D2776" t="str">
            <v>Winterset City of</v>
          </cell>
          <cell r="E2776">
            <v>1203</v>
          </cell>
          <cell r="F2776" t="str">
            <v>Winterset</v>
          </cell>
          <cell r="G2776">
            <v>22</v>
          </cell>
          <cell r="H2776" t="str">
            <v>2</v>
          </cell>
          <cell r="I2776">
            <v>1.5</v>
          </cell>
          <cell r="J2776">
            <v>1.3</v>
          </cell>
          <cell r="K2776">
            <v>1.3</v>
          </cell>
          <cell r="M2776" t="str">
            <v>IC</v>
          </cell>
          <cell r="N2776" t="str">
            <v>DFO</v>
          </cell>
          <cell r="O2776" t="str">
            <v>NG</v>
          </cell>
          <cell r="P2776">
            <v>7</v>
          </cell>
          <cell r="Q2776">
            <v>1956</v>
          </cell>
          <cell r="R2776" t="str">
            <v>OP</v>
          </cell>
          <cell r="T2776" t="str">
            <v>N</v>
          </cell>
        </row>
        <row r="2777">
          <cell r="A2777" t="str">
            <v>IA</v>
          </cell>
          <cell r="B2777" t="str">
            <v>Madison</v>
          </cell>
          <cell r="C2777">
            <v>20835</v>
          </cell>
          <cell r="D2777" t="str">
            <v>Winterset City of</v>
          </cell>
          <cell r="E2777">
            <v>1203</v>
          </cell>
          <cell r="F2777" t="str">
            <v>Winterset</v>
          </cell>
          <cell r="G2777">
            <v>22</v>
          </cell>
          <cell r="H2777" t="str">
            <v>3</v>
          </cell>
          <cell r="I2777">
            <v>1.7</v>
          </cell>
          <cell r="J2777">
            <v>1.7</v>
          </cell>
          <cell r="K2777">
            <v>1.7</v>
          </cell>
          <cell r="M2777" t="str">
            <v>IC</v>
          </cell>
          <cell r="N2777" t="str">
            <v>DFO</v>
          </cell>
          <cell r="O2777" t="str">
            <v>NG</v>
          </cell>
          <cell r="P2777">
            <v>6</v>
          </cell>
          <cell r="Q2777">
            <v>1966</v>
          </cell>
          <cell r="R2777" t="str">
            <v>OP</v>
          </cell>
          <cell r="T2777" t="str">
            <v>N</v>
          </cell>
        </row>
        <row r="2778">
          <cell r="A2778" t="str">
            <v>IA</v>
          </cell>
          <cell r="B2778" t="str">
            <v>Madison</v>
          </cell>
          <cell r="C2778">
            <v>20835</v>
          </cell>
          <cell r="D2778" t="str">
            <v>Winterset City of</v>
          </cell>
          <cell r="E2778">
            <v>1203</v>
          </cell>
          <cell r="F2778" t="str">
            <v>Winterset</v>
          </cell>
          <cell r="G2778">
            <v>22</v>
          </cell>
          <cell r="H2778" t="str">
            <v>4</v>
          </cell>
          <cell r="I2778">
            <v>4.4000000000000004</v>
          </cell>
          <cell r="J2778">
            <v>4.4000000000000004</v>
          </cell>
          <cell r="K2778">
            <v>4.4000000000000004</v>
          </cell>
          <cell r="M2778" t="str">
            <v>IC</v>
          </cell>
          <cell r="N2778" t="str">
            <v>DFO</v>
          </cell>
          <cell r="O2778" t="str">
            <v>NG</v>
          </cell>
          <cell r="P2778">
            <v>5</v>
          </cell>
          <cell r="Q2778">
            <v>1972</v>
          </cell>
          <cell r="R2778" t="str">
            <v>OP</v>
          </cell>
          <cell r="T2778" t="str">
            <v>N</v>
          </cell>
        </row>
        <row r="2779">
          <cell r="A2779" t="str">
            <v>IA</v>
          </cell>
          <cell r="B2779" t="str">
            <v>Madison</v>
          </cell>
          <cell r="C2779">
            <v>20835</v>
          </cell>
          <cell r="D2779" t="str">
            <v>Winterset City of</v>
          </cell>
          <cell r="E2779">
            <v>1203</v>
          </cell>
          <cell r="F2779" t="str">
            <v>Winterset</v>
          </cell>
          <cell r="G2779">
            <v>22</v>
          </cell>
          <cell r="H2779" t="str">
            <v>5</v>
          </cell>
          <cell r="I2779">
            <v>2</v>
          </cell>
          <cell r="J2779">
            <v>2</v>
          </cell>
          <cell r="K2779">
            <v>2</v>
          </cell>
          <cell r="M2779" t="str">
            <v>IC</v>
          </cell>
          <cell r="N2779" t="str">
            <v>DFO</v>
          </cell>
          <cell r="P2779">
            <v>4</v>
          </cell>
          <cell r="Q2779">
            <v>2002</v>
          </cell>
          <cell r="R2779" t="str">
            <v>OP</v>
          </cell>
          <cell r="T2779" t="str">
            <v>N</v>
          </cell>
        </row>
        <row r="2780">
          <cell r="A2780" t="str">
            <v>IA</v>
          </cell>
          <cell r="B2780" t="str">
            <v>Madison</v>
          </cell>
          <cell r="C2780">
            <v>20835</v>
          </cell>
          <cell r="D2780" t="str">
            <v>Winterset City of</v>
          </cell>
          <cell r="E2780">
            <v>1203</v>
          </cell>
          <cell r="F2780" t="str">
            <v>Winterset</v>
          </cell>
          <cell r="G2780">
            <v>22</v>
          </cell>
          <cell r="H2780" t="str">
            <v>6</v>
          </cell>
          <cell r="I2780">
            <v>2</v>
          </cell>
          <cell r="J2780">
            <v>2</v>
          </cell>
          <cell r="K2780">
            <v>2</v>
          </cell>
          <cell r="M2780" t="str">
            <v>IC</v>
          </cell>
          <cell r="N2780" t="str">
            <v>DFO</v>
          </cell>
          <cell r="P2780">
            <v>4</v>
          </cell>
          <cell r="Q2780">
            <v>2002</v>
          </cell>
          <cell r="R2780" t="str">
            <v>OP</v>
          </cell>
          <cell r="T2780" t="str">
            <v>N</v>
          </cell>
        </row>
        <row r="2781">
          <cell r="A2781" t="str">
            <v>IA</v>
          </cell>
          <cell r="B2781" t="str">
            <v>Madison</v>
          </cell>
          <cell r="C2781">
            <v>20835</v>
          </cell>
          <cell r="D2781" t="str">
            <v>Winterset City of</v>
          </cell>
          <cell r="E2781">
            <v>1203</v>
          </cell>
          <cell r="F2781" t="str">
            <v>Winterset</v>
          </cell>
          <cell r="G2781">
            <v>22</v>
          </cell>
          <cell r="H2781" t="str">
            <v>7</v>
          </cell>
          <cell r="I2781">
            <v>2</v>
          </cell>
          <cell r="J2781">
            <v>2</v>
          </cell>
          <cell r="K2781">
            <v>2</v>
          </cell>
          <cell r="M2781" t="str">
            <v>IC</v>
          </cell>
          <cell r="N2781" t="str">
            <v>DFO</v>
          </cell>
          <cell r="P2781">
            <v>4</v>
          </cell>
          <cell r="Q2781">
            <v>2002</v>
          </cell>
          <cell r="R2781" t="str">
            <v>OP</v>
          </cell>
          <cell r="T2781" t="str">
            <v>N</v>
          </cell>
        </row>
        <row r="2782">
          <cell r="A2782" t="str">
            <v>ID</v>
          </cell>
          <cell r="B2782" t="str">
            <v>Lemhi</v>
          </cell>
          <cell r="C2782">
            <v>9191</v>
          </cell>
          <cell r="D2782" t="str">
            <v>Idaho Power Co</v>
          </cell>
          <cell r="E2782">
            <v>817</v>
          </cell>
          <cell r="F2782" t="str">
            <v>Salmon Diesel</v>
          </cell>
          <cell r="G2782">
            <v>22</v>
          </cell>
          <cell r="H2782" t="str">
            <v>1</v>
          </cell>
          <cell r="I2782">
            <v>2.5</v>
          </cell>
          <cell r="J2782">
            <v>2.7</v>
          </cell>
          <cell r="K2782">
            <v>2.7</v>
          </cell>
          <cell r="M2782" t="str">
            <v>IC</v>
          </cell>
          <cell r="N2782" t="str">
            <v>DFO</v>
          </cell>
          <cell r="P2782">
            <v>12</v>
          </cell>
          <cell r="Q2782">
            <v>1967</v>
          </cell>
          <cell r="R2782" t="str">
            <v>OP</v>
          </cell>
          <cell r="T2782" t="str">
            <v>N</v>
          </cell>
        </row>
        <row r="2783">
          <cell r="A2783" t="str">
            <v>ID</v>
          </cell>
          <cell r="B2783" t="str">
            <v>Lemhi</v>
          </cell>
          <cell r="C2783">
            <v>9191</v>
          </cell>
          <cell r="D2783" t="str">
            <v>Idaho Power Co</v>
          </cell>
          <cell r="E2783">
            <v>817</v>
          </cell>
          <cell r="F2783" t="str">
            <v>Salmon Diesel</v>
          </cell>
          <cell r="G2783">
            <v>22</v>
          </cell>
          <cell r="H2783" t="str">
            <v>2</v>
          </cell>
          <cell r="I2783">
            <v>2.5</v>
          </cell>
          <cell r="J2783">
            <v>2.7</v>
          </cell>
          <cell r="K2783">
            <v>2.7</v>
          </cell>
          <cell r="M2783" t="str">
            <v>IC</v>
          </cell>
          <cell r="N2783" t="str">
            <v>DFO</v>
          </cell>
          <cell r="P2783">
            <v>12</v>
          </cell>
          <cell r="Q2783">
            <v>1967</v>
          </cell>
          <cell r="R2783" t="str">
            <v>OP</v>
          </cell>
          <cell r="T2783" t="str">
            <v>N</v>
          </cell>
        </row>
        <row r="2784">
          <cell r="A2784" t="str">
            <v>IL</v>
          </cell>
          <cell r="B2784" t="str">
            <v>Effingham</v>
          </cell>
          <cell r="C2784">
            <v>406</v>
          </cell>
          <cell r="D2784" t="str">
            <v>Altamont City of</v>
          </cell>
          <cell r="E2784">
            <v>7990</v>
          </cell>
          <cell r="F2784" t="str">
            <v>Altamont</v>
          </cell>
          <cell r="G2784">
            <v>22</v>
          </cell>
          <cell r="H2784" t="str">
            <v>1</v>
          </cell>
          <cell r="I2784">
            <v>1.8</v>
          </cell>
          <cell r="J2784">
            <v>1.8</v>
          </cell>
          <cell r="K2784">
            <v>1.8</v>
          </cell>
          <cell r="M2784" t="str">
            <v>IC</v>
          </cell>
          <cell r="N2784" t="str">
            <v>DFO</v>
          </cell>
          <cell r="P2784">
            <v>1</v>
          </cell>
          <cell r="Q2784">
            <v>2002</v>
          </cell>
          <cell r="R2784" t="str">
            <v>BU</v>
          </cell>
          <cell r="S2784">
            <v>0</v>
          </cell>
          <cell r="T2784" t="str">
            <v>N</v>
          </cell>
        </row>
        <row r="2785">
          <cell r="A2785" t="str">
            <v>IL</v>
          </cell>
          <cell r="B2785" t="str">
            <v>Effingham</v>
          </cell>
          <cell r="C2785">
            <v>406</v>
          </cell>
          <cell r="D2785" t="str">
            <v>Altamont City of</v>
          </cell>
          <cell r="E2785">
            <v>7990</v>
          </cell>
          <cell r="F2785" t="str">
            <v>Altamont</v>
          </cell>
          <cell r="G2785">
            <v>22</v>
          </cell>
          <cell r="H2785" t="str">
            <v>2</v>
          </cell>
          <cell r="I2785">
            <v>1.8</v>
          </cell>
          <cell r="J2785">
            <v>1.8</v>
          </cell>
          <cell r="K2785">
            <v>1.8</v>
          </cell>
          <cell r="M2785" t="str">
            <v>IC</v>
          </cell>
          <cell r="N2785" t="str">
            <v>DFO</v>
          </cell>
          <cell r="P2785">
            <v>1</v>
          </cell>
          <cell r="Q2785">
            <v>2002</v>
          </cell>
          <cell r="R2785" t="str">
            <v>BU</v>
          </cell>
          <cell r="S2785">
            <v>0</v>
          </cell>
          <cell r="T2785" t="str">
            <v>N</v>
          </cell>
        </row>
        <row r="2786">
          <cell r="A2786" t="str">
            <v>IL</v>
          </cell>
          <cell r="B2786" t="str">
            <v>Effingham</v>
          </cell>
          <cell r="C2786">
            <v>406</v>
          </cell>
          <cell r="D2786" t="str">
            <v>Altamont City of</v>
          </cell>
          <cell r="E2786">
            <v>7990</v>
          </cell>
          <cell r="F2786" t="str">
            <v>Altamont</v>
          </cell>
          <cell r="G2786">
            <v>22</v>
          </cell>
          <cell r="H2786" t="str">
            <v>3</v>
          </cell>
          <cell r="I2786">
            <v>1.8</v>
          </cell>
          <cell r="J2786">
            <v>1.8</v>
          </cell>
          <cell r="K2786">
            <v>1.8</v>
          </cell>
          <cell r="M2786" t="str">
            <v>IC</v>
          </cell>
          <cell r="N2786" t="str">
            <v>DFO</v>
          </cell>
          <cell r="P2786">
            <v>1</v>
          </cell>
          <cell r="Q2786">
            <v>2002</v>
          </cell>
          <cell r="R2786" t="str">
            <v>BU</v>
          </cell>
          <cell r="S2786">
            <v>0</v>
          </cell>
          <cell r="T2786" t="str">
            <v>N</v>
          </cell>
        </row>
        <row r="2787">
          <cell r="A2787" t="str">
            <v>IL</v>
          </cell>
          <cell r="B2787" t="str">
            <v>Crawford</v>
          </cell>
          <cell r="C2787">
            <v>520</v>
          </cell>
          <cell r="D2787" t="str">
            <v>Ameren Energy Generating Co</v>
          </cell>
          <cell r="E2787">
            <v>863</v>
          </cell>
          <cell r="F2787" t="str">
            <v>Hutsonville</v>
          </cell>
          <cell r="G2787">
            <v>22</v>
          </cell>
          <cell r="H2787" t="str">
            <v>D1</v>
          </cell>
          <cell r="I2787">
            <v>3</v>
          </cell>
          <cell r="J2787">
            <v>3</v>
          </cell>
          <cell r="K2787">
            <v>3</v>
          </cell>
          <cell r="M2787" t="str">
            <v>IC</v>
          </cell>
          <cell r="N2787" t="str">
            <v>DFO</v>
          </cell>
          <cell r="P2787">
            <v>4</v>
          </cell>
          <cell r="Q2787">
            <v>1968</v>
          </cell>
          <cell r="R2787" t="str">
            <v>OP</v>
          </cell>
          <cell r="S2787">
            <v>0</v>
          </cell>
          <cell r="T2787" t="str">
            <v>Y</v>
          </cell>
        </row>
        <row r="2788">
          <cell r="A2788" t="str">
            <v>IL</v>
          </cell>
          <cell r="B2788" t="str">
            <v>Clinton</v>
          </cell>
          <cell r="C2788">
            <v>2188</v>
          </cell>
          <cell r="D2788" t="str">
            <v>Breese City of</v>
          </cell>
          <cell r="E2788">
            <v>934</v>
          </cell>
          <cell r="F2788" t="str">
            <v>Breese</v>
          </cell>
          <cell r="G2788">
            <v>22</v>
          </cell>
          <cell r="H2788" t="str">
            <v>2</v>
          </cell>
          <cell r="I2788">
            <v>3</v>
          </cell>
          <cell r="J2788">
            <v>3</v>
          </cell>
          <cell r="K2788">
            <v>3</v>
          </cell>
          <cell r="M2788" t="str">
            <v>IC</v>
          </cell>
          <cell r="N2788" t="str">
            <v>DFO</v>
          </cell>
          <cell r="O2788" t="str">
            <v>NG</v>
          </cell>
          <cell r="P2788">
            <v>0</v>
          </cell>
          <cell r="Q2788">
            <v>1982</v>
          </cell>
          <cell r="R2788" t="str">
            <v>SB</v>
          </cell>
          <cell r="T2788" t="str">
            <v>N</v>
          </cell>
        </row>
        <row r="2789">
          <cell r="A2789" t="str">
            <v>IL</v>
          </cell>
          <cell r="B2789" t="str">
            <v>Clinton</v>
          </cell>
          <cell r="C2789">
            <v>2188</v>
          </cell>
          <cell r="D2789" t="str">
            <v>Breese City of</v>
          </cell>
          <cell r="E2789">
            <v>934</v>
          </cell>
          <cell r="F2789" t="str">
            <v>Breese</v>
          </cell>
          <cell r="G2789">
            <v>22</v>
          </cell>
          <cell r="H2789" t="str">
            <v>5</v>
          </cell>
          <cell r="I2789">
            <v>2.5</v>
          </cell>
          <cell r="J2789">
            <v>2.5</v>
          </cell>
          <cell r="K2789">
            <v>2.5</v>
          </cell>
          <cell r="M2789" t="str">
            <v>IC</v>
          </cell>
          <cell r="N2789" t="str">
            <v>DFO</v>
          </cell>
          <cell r="P2789">
            <v>7</v>
          </cell>
          <cell r="Q2789">
            <v>1992</v>
          </cell>
          <cell r="R2789" t="str">
            <v>SB</v>
          </cell>
          <cell r="T2789" t="str">
            <v>N</v>
          </cell>
        </row>
        <row r="2790">
          <cell r="A2790" t="str">
            <v>IL</v>
          </cell>
          <cell r="B2790" t="str">
            <v>Clinton</v>
          </cell>
          <cell r="C2790">
            <v>2188</v>
          </cell>
          <cell r="D2790" t="str">
            <v>Breese City of</v>
          </cell>
          <cell r="E2790">
            <v>934</v>
          </cell>
          <cell r="F2790" t="str">
            <v>Breese</v>
          </cell>
          <cell r="G2790">
            <v>22</v>
          </cell>
          <cell r="H2790" t="str">
            <v>6</v>
          </cell>
          <cell r="I2790">
            <v>2.5</v>
          </cell>
          <cell r="J2790">
            <v>2.5</v>
          </cell>
          <cell r="K2790">
            <v>2.5</v>
          </cell>
          <cell r="M2790" t="str">
            <v>IC</v>
          </cell>
          <cell r="N2790" t="str">
            <v>DFO</v>
          </cell>
          <cell r="P2790">
            <v>7</v>
          </cell>
          <cell r="Q2790">
            <v>1997</v>
          </cell>
          <cell r="R2790" t="str">
            <v>SB</v>
          </cell>
          <cell r="T2790" t="str">
            <v>N</v>
          </cell>
        </row>
        <row r="2791">
          <cell r="A2791" t="str">
            <v>IL</v>
          </cell>
          <cell r="B2791" t="str">
            <v>Clinton</v>
          </cell>
          <cell r="C2791">
            <v>2188</v>
          </cell>
          <cell r="D2791" t="str">
            <v>Breese City of</v>
          </cell>
          <cell r="E2791">
            <v>934</v>
          </cell>
          <cell r="F2791" t="str">
            <v>Breese</v>
          </cell>
          <cell r="G2791">
            <v>22</v>
          </cell>
          <cell r="H2791" t="str">
            <v>IC1</v>
          </cell>
          <cell r="I2791">
            <v>0.9</v>
          </cell>
          <cell r="J2791">
            <v>1</v>
          </cell>
          <cell r="K2791">
            <v>1</v>
          </cell>
          <cell r="M2791" t="str">
            <v>IC</v>
          </cell>
          <cell r="N2791" t="str">
            <v>DFO</v>
          </cell>
          <cell r="P2791">
            <v>88</v>
          </cell>
          <cell r="Q2791">
            <v>1953</v>
          </cell>
          <cell r="R2791" t="str">
            <v>SB</v>
          </cell>
          <cell r="T2791" t="str">
            <v>N</v>
          </cell>
        </row>
        <row r="2792">
          <cell r="A2792" t="str">
            <v>IL</v>
          </cell>
          <cell r="B2792" t="str">
            <v>Clinton</v>
          </cell>
          <cell r="C2792">
            <v>2188</v>
          </cell>
          <cell r="D2792" t="str">
            <v>Breese City of</v>
          </cell>
          <cell r="E2792">
            <v>934</v>
          </cell>
          <cell r="F2792" t="str">
            <v>Breese</v>
          </cell>
          <cell r="G2792">
            <v>22</v>
          </cell>
          <cell r="H2792" t="str">
            <v>IC3</v>
          </cell>
          <cell r="I2792">
            <v>3</v>
          </cell>
          <cell r="J2792">
            <v>3</v>
          </cell>
          <cell r="K2792">
            <v>3</v>
          </cell>
          <cell r="M2792" t="str">
            <v>IC</v>
          </cell>
          <cell r="N2792" t="str">
            <v>DFO</v>
          </cell>
          <cell r="O2792" t="str">
            <v>NG</v>
          </cell>
          <cell r="P2792">
            <v>0</v>
          </cell>
          <cell r="Q2792">
            <v>1968</v>
          </cell>
          <cell r="R2792" t="str">
            <v>SB</v>
          </cell>
          <cell r="T2792" t="str">
            <v>N</v>
          </cell>
        </row>
        <row r="2793">
          <cell r="A2793" t="str">
            <v>IL</v>
          </cell>
          <cell r="B2793" t="str">
            <v>McDonough</v>
          </cell>
          <cell r="C2793">
            <v>2634</v>
          </cell>
          <cell r="D2793" t="str">
            <v>Bushnell City of</v>
          </cell>
          <cell r="E2793">
            <v>935</v>
          </cell>
          <cell r="F2793" t="str">
            <v>Bushnell</v>
          </cell>
          <cell r="G2793">
            <v>22</v>
          </cell>
          <cell r="H2793" t="str">
            <v>1</v>
          </cell>
          <cell r="I2793">
            <v>0.2</v>
          </cell>
          <cell r="J2793">
            <v>0.2</v>
          </cell>
          <cell r="K2793">
            <v>0.2</v>
          </cell>
          <cell r="M2793" t="str">
            <v>IC</v>
          </cell>
          <cell r="N2793" t="str">
            <v>DFO</v>
          </cell>
          <cell r="P2793">
            <v>88</v>
          </cell>
          <cell r="Q2793">
            <v>1940</v>
          </cell>
          <cell r="R2793" t="str">
            <v>BU</v>
          </cell>
          <cell r="S2793">
            <v>0</v>
          </cell>
          <cell r="T2793" t="str">
            <v>N</v>
          </cell>
        </row>
        <row r="2794">
          <cell r="A2794" t="str">
            <v>IL</v>
          </cell>
          <cell r="B2794" t="str">
            <v>McDonough</v>
          </cell>
          <cell r="C2794">
            <v>2634</v>
          </cell>
          <cell r="D2794" t="str">
            <v>Bushnell City of</v>
          </cell>
          <cell r="E2794">
            <v>935</v>
          </cell>
          <cell r="F2794" t="str">
            <v>Bushnell</v>
          </cell>
          <cell r="G2794">
            <v>22</v>
          </cell>
          <cell r="H2794" t="str">
            <v>2</v>
          </cell>
          <cell r="I2794">
            <v>0.2</v>
          </cell>
          <cell r="J2794">
            <v>0.2</v>
          </cell>
          <cell r="K2794">
            <v>0.2</v>
          </cell>
          <cell r="M2794" t="str">
            <v>IC</v>
          </cell>
          <cell r="N2794" t="str">
            <v>DFO</v>
          </cell>
          <cell r="P2794">
            <v>88</v>
          </cell>
          <cell r="Q2794">
            <v>1940</v>
          </cell>
          <cell r="R2794" t="str">
            <v>BU</v>
          </cell>
          <cell r="S2794">
            <v>0</v>
          </cell>
          <cell r="T2794" t="str">
            <v>N</v>
          </cell>
        </row>
        <row r="2795">
          <cell r="A2795" t="str">
            <v>IL</v>
          </cell>
          <cell r="B2795" t="str">
            <v>McDonough</v>
          </cell>
          <cell r="C2795">
            <v>2634</v>
          </cell>
          <cell r="D2795" t="str">
            <v>Bushnell City of</v>
          </cell>
          <cell r="E2795">
            <v>935</v>
          </cell>
          <cell r="F2795" t="str">
            <v>Bushnell</v>
          </cell>
          <cell r="G2795">
            <v>22</v>
          </cell>
          <cell r="H2795" t="str">
            <v>3</v>
          </cell>
          <cell r="I2795">
            <v>2.2000000000000002</v>
          </cell>
          <cell r="J2795">
            <v>2.2000000000000002</v>
          </cell>
          <cell r="K2795">
            <v>2.2000000000000002</v>
          </cell>
          <cell r="M2795" t="str">
            <v>IC</v>
          </cell>
          <cell r="N2795" t="str">
            <v>DFO</v>
          </cell>
          <cell r="O2795" t="str">
            <v>NG</v>
          </cell>
          <cell r="P2795">
            <v>88</v>
          </cell>
          <cell r="Q2795">
            <v>1965</v>
          </cell>
          <cell r="R2795" t="str">
            <v>BU</v>
          </cell>
          <cell r="S2795">
            <v>0</v>
          </cell>
          <cell r="T2795" t="str">
            <v>N</v>
          </cell>
        </row>
        <row r="2796">
          <cell r="A2796" t="str">
            <v>IL</v>
          </cell>
          <cell r="B2796" t="str">
            <v>McDonough</v>
          </cell>
          <cell r="C2796">
            <v>2634</v>
          </cell>
          <cell r="D2796" t="str">
            <v>Bushnell City of</v>
          </cell>
          <cell r="E2796">
            <v>935</v>
          </cell>
          <cell r="F2796" t="str">
            <v>Bushnell</v>
          </cell>
          <cell r="G2796">
            <v>22</v>
          </cell>
          <cell r="H2796" t="str">
            <v>4</v>
          </cell>
          <cell r="I2796">
            <v>2.2000000000000002</v>
          </cell>
          <cell r="J2796">
            <v>2.2000000000000002</v>
          </cell>
          <cell r="K2796">
            <v>2.2000000000000002</v>
          </cell>
          <cell r="M2796" t="str">
            <v>IC</v>
          </cell>
          <cell r="N2796" t="str">
            <v>DFO</v>
          </cell>
          <cell r="O2796" t="str">
            <v>NG</v>
          </cell>
          <cell r="P2796">
            <v>88</v>
          </cell>
          <cell r="Q2796">
            <v>1965</v>
          </cell>
          <cell r="R2796" t="str">
            <v>BU</v>
          </cell>
          <cell r="S2796">
            <v>0</v>
          </cell>
          <cell r="T2796" t="str">
            <v>N</v>
          </cell>
        </row>
        <row r="2797">
          <cell r="A2797" t="str">
            <v>IL</v>
          </cell>
          <cell r="B2797" t="str">
            <v>McDonough</v>
          </cell>
          <cell r="C2797">
            <v>2634</v>
          </cell>
          <cell r="D2797" t="str">
            <v>Bushnell City of</v>
          </cell>
          <cell r="E2797">
            <v>935</v>
          </cell>
          <cell r="F2797" t="str">
            <v>Bushnell</v>
          </cell>
          <cell r="G2797">
            <v>22</v>
          </cell>
          <cell r="H2797" t="str">
            <v>5</v>
          </cell>
          <cell r="I2797">
            <v>1</v>
          </cell>
          <cell r="J2797">
            <v>1</v>
          </cell>
          <cell r="K2797">
            <v>1</v>
          </cell>
          <cell r="M2797" t="str">
            <v>IC</v>
          </cell>
          <cell r="N2797" t="str">
            <v>DFO</v>
          </cell>
          <cell r="P2797">
            <v>88</v>
          </cell>
          <cell r="Q2797">
            <v>1956</v>
          </cell>
          <cell r="R2797" t="str">
            <v>BU</v>
          </cell>
          <cell r="T2797" t="str">
            <v>N</v>
          </cell>
        </row>
        <row r="2798">
          <cell r="A2798" t="str">
            <v>IL</v>
          </cell>
          <cell r="B2798" t="str">
            <v>McDonough</v>
          </cell>
          <cell r="C2798">
            <v>2634</v>
          </cell>
          <cell r="D2798" t="str">
            <v>Bushnell City of</v>
          </cell>
          <cell r="E2798">
            <v>935</v>
          </cell>
          <cell r="F2798" t="str">
            <v>Bushnell</v>
          </cell>
          <cell r="G2798">
            <v>22</v>
          </cell>
          <cell r="H2798" t="str">
            <v>6</v>
          </cell>
          <cell r="I2798">
            <v>2.5</v>
          </cell>
          <cell r="J2798">
            <v>2.5</v>
          </cell>
          <cell r="K2798">
            <v>2.5</v>
          </cell>
          <cell r="M2798" t="str">
            <v>IC</v>
          </cell>
          <cell r="N2798" t="str">
            <v>DFO</v>
          </cell>
          <cell r="P2798">
            <v>9</v>
          </cell>
          <cell r="Q2798">
            <v>2000</v>
          </cell>
          <cell r="R2798" t="str">
            <v>BU</v>
          </cell>
          <cell r="S2798">
            <v>0</v>
          </cell>
          <cell r="T2798" t="str">
            <v>N</v>
          </cell>
        </row>
        <row r="2799">
          <cell r="A2799" t="str">
            <v>IL</v>
          </cell>
          <cell r="B2799" t="str">
            <v>McDonough</v>
          </cell>
          <cell r="C2799">
            <v>2634</v>
          </cell>
          <cell r="D2799" t="str">
            <v>Bushnell City of</v>
          </cell>
          <cell r="E2799">
            <v>935</v>
          </cell>
          <cell r="F2799" t="str">
            <v>Bushnell</v>
          </cell>
          <cell r="G2799">
            <v>22</v>
          </cell>
          <cell r="H2799" t="str">
            <v>7</v>
          </cell>
          <cell r="I2799">
            <v>2.5</v>
          </cell>
          <cell r="J2799">
            <v>2.5</v>
          </cell>
          <cell r="K2799">
            <v>2.5</v>
          </cell>
          <cell r="M2799" t="str">
            <v>IC</v>
          </cell>
          <cell r="N2799" t="str">
            <v>DFO</v>
          </cell>
          <cell r="P2799">
            <v>9</v>
          </cell>
          <cell r="Q2799">
            <v>2000</v>
          </cell>
          <cell r="R2799" t="str">
            <v>BU</v>
          </cell>
          <cell r="T2799" t="str">
            <v>N</v>
          </cell>
        </row>
        <row r="2800">
          <cell r="A2800" t="str">
            <v>IL</v>
          </cell>
          <cell r="B2800" t="str">
            <v>Clinton</v>
          </cell>
          <cell r="C2800">
            <v>3037</v>
          </cell>
          <cell r="D2800" t="str">
            <v>Carlyle City of</v>
          </cell>
          <cell r="E2800">
            <v>936</v>
          </cell>
          <cell r="F2800" t="str">
            <v>Carlyle</v>
          </cell>
          <cell r="G2800">
            <v>22</v>
          </cell>
          <cell r="H2800" t="str">
            <v>1</v>
          </cell>
          <cell r="I2800">
            <v>3</v>
          </cell>
          <cell r="J2800">
            <v>3</v>
          </cell>
          <cell r="K2800">
            <v>3</v>
          </cell>
          <cell r="M2800" t="str">
            <v>IC</v>
          </cell>
          <cell r="N2800" t="str">
            <v>DFO</v>
          </cell>
          <cell r="O2800" t="str">
            <v>NG</v>
          </cell>
          <cell r="P2800">
            <v>8</v>
          </cell>
          <cell r="Q2800">
            <v>1971</v>
          </cell>
          <cell r="R2800" t="str">
            <v>BU</v>
          </cell>
          <cell r="S2800">
            <v>0</v>
          </cell>
          <cell r="T2800" t="str">
            <v>N</v>
          </cell>
        </row>
        <row r="2801">
          <cell r="A2801" t="str">
            <v>IL</v>
          </cell>
          <cell r="B2801" t="str">
            <v>Clinton</v>
          </cell>
          <cell r="C2801">
            <v>3037</v>
          </cell>
          <cell r="D2801" t="str">
            <v>Carlyle City of</v>
          </cell>
          <cell r="E2801">
            <v>936</v>
          </cell>
          <cell r="F2801" t="str">
            <v>Carlyle</v>
          </cell>
          <cell r="G2801">
            <v>22</v>
          </cell>
          <cell r="H2801" t="str">
            <v>7</v>
          </cell>
          <cell r="I2801">
            <v>2</v>
          </cell>
          <cell r="J2801">
            <v>2</v>
          </cell>
          <cell r="K2801">
            <v>2</v>
          </cell>
          <cell r="M2801" t="str">
            <v>IC</v>
          </cell>
          <cell r="N2801" t="str">
            <v>DFO</v>
          </cell>
          <cell r="O2801" t="str">
            <v>NG</v>
          </cell>
          <cell r="P2801">
            <v>8</v>
          </cell>
          <cell r="Q2801">
            <v>1964</v>
          </cell>
          <cell r="R2801" t="str">
            <v>BU</v>
          </cell>
          <cell r="S2801">
            <v>0</v>
          </cell>
          <cell r="T2801" t="str">
            <v>N</v>
          </cell>
        </row>
        <row r="2802">
          <cell r="A2802" t="str">
            <v>IL</v>
          </cell>
          <cell r="B2802" t="str">
            <v>Clinton</v>
          </cell>
          <cell r="C2802">
            <v>3037</v>
          </cell>
          <cell r="D2802" t="str">
            <v>Carlyle City of</v>
          </cell>
          <cell r="E2802">
            <v>936</v>
          </cell>
          <cell r="F2802" t="str">
            <v>Carlyle</v>
          </cell>
          <cell r="G2802">
            <v>22</v>
          </cell>
          <cell r="H2802" t="str">
            <v>8</v>
          </cell>
          <cell r="I2802">
            <v>2.5</v>
          </cell>
          <cell r="J2802">
            <v>2.5</v>
          </cell>
          <cell r="K2802">
            <v>2.5</v>
          </cell>
          <cell r="M2802" t="str">
            <v>IC</v>
          </cell>
          <cell r="N2802" t="str">
            <v>DFO</v>
          </cell>
          <cell r="P2802">
            <v>10</v>
          </cell>
          <cell r="Q2802">
            <v>1998</v>
          </cell>
          <cell r="R2802" t="str">
            <v>BU</v>
          </cell>
          <cell r="S2802">
            <v>0</v>
          </cell>
          <cell r="T2802" t="str">
            <v>N</v>
          </cell>
        </row>
        <row r="2803">
          <cell r="A2803" t="str">
            <v>IL</v>
          </cell>
          <cell r="B2803" t="str">
            <v>Clinton</v>
          </cell>
          <cell r="C2803">
            <v>3037</v>
          </cell>
          <cell r="D2803" t="str">
            <v>Carlyle City of</v>
          </cell>
          <cell r="E2803">
            <v>936</v>
          </cell>
          <cell r="F2803" t="str">
            <v>Carlyle</v>
          </cell>
          <cell r="G2803">
            <v>22</v>
          </cell>
          <cell r="H2803" t="str">
            <v>9</v>
          </cell>
          <cell r="I2803">
            <v>2.5</v>
          </cell>
          <cell r="J2803">
            <v>2.5</v>
          </cell>
          <cell r="K2803">
            <v>2.5</v>
          </cell>
          <cell r="M2803" t="str">
            <v>IC</v>
          </cell>
          <cell r="N2803" t="str">
            <v>DFO</v>
          </cell>
          <cell r="P2803">
            <v>9</v>
          </cell>
          <cell r="Q2803">
            <v>1999</v>
          </cell>
          <cell r="R2803" t="str">
            <v>BU</v>
          </cell>
          <cell r="S2803">
            <v>0</v>
          </cell>
          <cell r="T2803" t="str">
            <v>N</v>
          </cell>
        </row>
        <row r="2804">
          <cell r="A2804" t="str">
            <v>IL</v>
          </cell>
          <cell r="B2804" t="str">
            <v>Clinton</v>
          </cell>
          <cell r="C2804">
            <v>3037</v>
          </cell>
          <cell r="D2804" t="str">
            <v>Carlyle City of</v>
          </cell>
          <cell r="E2804">
            <v>936</v>
          </cell>
          <cell r="F2804" t="str">
            <v>Carlyle</v>
          </cell>
          <cell r="G2804">
            <v>22</v>
          </cell>
          <cell r="H2804" t="str">
            <v>10</v>
          </cell>
          <cell r="I2804">
            <v>2.5</v>
          </cell>
          <cell r="J2804">
            <v>2.5</v>
          </cell>
          <cell r="K2804">
            <v>2.5</v>
          </cell>
          <cell r="M2804" t="str">
            <v>IC</v>
          </cell>
          <cell r="N2804" t="str">
            <v>DFO</v>
          </cell>
          <cell r="P2804">
            <v>10</v>
          </cell>
          <cell r="Q2804">
            <v>2003</v>
          </cell>
          <cell r="R2804" t="str">
            <v>BU</v>
          </cell>
          <cell r="T2804" t="str">
            <v>N</v>
          </cell>
        </row>
        <row r="2805">
          <cell r="A2805" t="str">
            <v>IL</v>
          </cell>
          <cell r="B2805" t="str">
            <v>White</v>
          </cell>
          <cell r="C2805">
            <v>3040</v>
          </cell>
          <cell r="D2805" t="str">
            <v>Carmi City of</v>
          </cell>
          <cell r="E2805">
            <v>937</v>
          </cell>
          <cell r="F2805" t="str">
            <v>Carmi</v>
          </cell>
          <cell r="G2805">
            <v>22</v>
          </cell>
          <cell r="H2805" t="str">
            <v>6</v>
          </cell>
          <cell r="I2805">
            <v>0.7</v>
          </cell>
          <cell r="J2805">
            <v>0.46</v>
          </cell>
          <cell r="K2805">
            <v>0.46</v>
          </cell>
          <cell r="M2805" t="str">
            <v>IC</v>
          </cell>
          <cell r="N2805" t="str">
            <v>DFO</v>
          </cell>
          <cell r="P2805">
            <v>88</v>
          </cell>
          <cell r="Q2805">
            <v>1939</v>
          </cell>
          <cell r="R2805" t="str">
            <v>OP</v>
          </cell>
          <cell r="T2805" t="str">
            <v>N</v>
          </cell>
        </row>
        <row r="2806">
          <cell r="A2806" t="str">
            <v>IL</v>
          </cell>
          <cell r="B2806" t="str">
            <v>White</v>
          </cell>
          <cell r="C2806">
            <v>3040</v>
          </cell>
          <cell r="D2806" t="str">
            <v>Carmi City of</v>
          </cell>
          <cell r="E2806">
            <v>937</v>
          </cell>
          <cell r="F2806" t="str">
            <v>Carmi</v>
          </cell>
          <cell r="G2806">
            <v>22</v>
          </cell>
          <cell r="H2806" t="str">
            <v>7</v>
          </cell>
          <cell r="I2806">
            <v>1.1000000000000001</v>
          </cell>
          <cell r="J2806">
            <v>0.94</v>
          </cell>
          <cell r="K2806">
            <v>0.94</v>
          </cell>
          <cell r="M2806" t="str">
            <v>IC</v>
          </cell>
          <cell r="N2806" t="str">
            <v>DFO</v>
          </cell>
          <cell r="P2806">
            <v>88</v>
          </cell>
          <cell r="Q2806">
            <v>1948</v>
          </cell>
          <cell r="R2806" t="str">
            <v>OP</v>
          </cell>
          <cell r="T2806" t="str">
            <v>N</v>
          </cell>
        </row>
        <row r="2807">
          <cell r="A2807" t="str">
            <v>IL</v>
          </cell>
          <cell r="B2807" t="str">
            <v>Clark</v>
          </cell>
          <cell r="C2807">
            <v>3153</v>
          </cell>
          <cell r="D2807" t="str">
            <v>Casey City of</v>
          </cell>
          <cell r="E2807">
            <v>56053</v>
          </cell>
          <cell r="F2807" t="str">
            <v>City of Casey</v>
          </cell>
          <cell r="G2807">
            <v>22</v>
          </cell>
          <cell r="H2807" t="str">
            <v>1</v>
          </cell>
          <cell r="I2807">
            <v>1.8</v>
          </cell>
          <cell r="J2807">
            <v>1.8</v>
          </cell>
          <cell r="K2807">
            <v>1.8</v>
          </cell>
          <cell r="M2807" t="str">
            <v>IC</v>
          </cell>
          <cell r="N2807" t="str">
            <v>DFO</v>
          </cell>
          <cell r="P2807">
            <v>5</v>
          </cell>
          <cell r="Q2807">
            <v>2002</v>
          </cell>
          <cell r="R2807" t="str">
            <v>BU</v>
          </cell>
          <cell r="S2807">
            <v>0</v>
          </cell>
          <cell r="T2807" t="str">
            <v>N</v>
          </cell>
        </row>
        <row r="2808">
          <cell r="A2808" t="str">
            <v>IL</v>
          </cell>
          <cell r="B2808" t="str">
            <v>Clark</v>
          </cell>
          <cell r="C2808">
            <v>3153</v>
          </cell>
          <cell r="D2808" t="str">
            <v>Casey City of</v>
          </cell>
          <cell r="E2808">
            <v>56053</v>
          </cell>
          <cell r="F2808" t="str">
            <v>City of Casey</v>
          </cell>
          <cell r="G2808">
            <v>22</v>
          </cell>
          <cell r="H2808" t="str">
            <v>2</v>
          </cell>
          <cell r="I2808">
            <v>1.8</v>
          </cell>
          <cell r="J2808">
            <v>1.8</v>
          </cell>
          <cell r="K2808">
            <v>1.8</v>
          </cell>
          <cell r="M2808" t="str">
            <v>IC</v>
          </cell>
          <cell r="N2808" t="str">
            <v>DFO</v>
          </cell>
          <cell r="P2808">
            <v>5</v>
          </cell>
          <cell r="Q2808">
            <v>2002</v>
          </cell>
          <cell r="R2808" t="str">
            <v>BU</v>
          </cell>
          <cell r="S2808">
            <v>0</v>
          </cell>
          <cell r="T2808" t="str">
            <v>N</v>
          </cell>
        </row>
        <row r="2809">
          <cell r="A2809" t="str">
            <v>IL</v>
          </cell>
          <cell r="B2809" t="str">
            <v>Clark</v>
          </cell>
          <cell r="C2809">
            <v>3153</v>
          </cell>
          <cell r="D2809" t="str">
            <v>Casey City of</v>
          </cell>
          <cell r="E2809">
            <v>56053</v>
          </cell>
          <cell r="F2809" t="str">
            <v>City of Casey</v>
          </cell>
          <cell r="G2809">
            <v>22</v>
          </cell>
          <cell r="H2809" t="str">
            <v>3</v>
          </cell>
          <cell r="I2809">
            <v>1.8</v>
          </cell>
          <cell r="J2809">
            <v>1.8</v>
          </cell>
          <cell r="K2809">
            <v>1.8</v>
          </cell>
          <cell r="M2809" t="str">
            <v>IC</v>
          </cell>
          <cell r="N2809" t="str">
            <v>DFO</v>
          </cell>
          <cell r="P2809">
            <v>5</v>
          </cell>
          <cell r="Q2809">
            <v>2002</v>
          </cell>
          <cell r="R2809" t="str">
            <v>BU</v>
          </cell>
          <cell r="S2809">
            <v>0</v>
          </cell>
          <cell r="T2809" t="str">
            <v>N</v>
          </cell>
        </row>
        <row r="2810">
          <cell r="A2810" t="str">
            <v>IL</v>
          </cell>
          <cell r="B2810" t="str">
            <v>Peoria</v>
          </cell>
          <cell r="C2810">
            <v>3252</v>
          </cell>
          <cell r="D2810" t="str">
            <v>Central Illinois Light Co</v>
          </cell>
          <cell r="E2810">
            <v>7895</v>
          </cell>
          <cell r="F2810" t="str">
            <v>Hallock</v>
          </cell>
          <cell r="G2810">
            <v>22</v>
          </cell>
          <cell r="H2810" t="str">
            <v>1</v>
          </cell>
          <cell r="I2810">
            <v>1.6</v>
          </cell>
          <cell r="J2810">
            <v>1.6</v>
          </cell>
          <cell r="K2810">
            <v>1.6</v>
          </cell>
          <cell r="M2810" t="str">
            <v>IC</v>
          </cell>
          <cell r="N2810" t="str">
            <v>DFO</v>
          </cell>
          <cell r="P2810">
            <v>6</v>
          </cell>
          <cell r="Q2810">
            <v>2000</v>
          </cell>
          <cell r="R2810" t="str">
            <v>OP</v>
          </cell>
          <cell r="S2810">
            <v>0</v>
          </cell>
          <cell r="T2810" t="str">
            <v>N</v>
          </cell>
        </row>
        <row r="2811">
          <cell r="A2811" t="str">
            <v>IL</v>
          </cell>
          <cell r="B2811" t="str">
            <v>Peoria</v>
          </cell>
          <cell r="C2811">
            <v>3252</v>
          </cell>
          <cell r="D2811" t="str">
            <v>Central Illinois Light Co</v>
          </cell>
          <cell r="E2811">
            <v>7895</v>
          </cell>
          <cell r="F2811" t="str">
            <v>Hallock</v>
          </cell>
          <cell r="G2811">
            <v>22</v>
          </cell>
          <cell r="H2811" t="str">
            <v>2</v>
          </cell>
          <cell r="I2811">
            <v>1.6</v>
          </cell>
          <cell r="J2811">
            <v>1.6</v>
          </cell>
          <cell r="K2811">
            <v>1.6</v>
          </cell>
          <cell r="M2811" t="str">
            <v>IC</v>
          </cell>
          <cell r="N2811" t="str">
            <v>DFO</v>
          </cell>
          <cell r="P2811">
            <v>6</v>
          </cell>
          <cell r="Q2811">
            <v>2000</v>
          </cell>
          <cell r="R2811" t="str">
            <v>OP</v>
          </cell>
          <cell r="T2811" t="str">
            <v>N</v>
          </cell>
        </row>
        <row r="2812">
          <cell r="A2812" t="str">
            <v>IL</v>
          </cell>
          <cell r="B2812" t="str">
            <v>Peoria</v>
          </cell>
          <cell r="C2812">
            <v>3252</v>
          </cell>
          <cell r="D2812" t="str">
            <v>Central Illinois Light Co</v>
          </cell>
          <cell r="E2812">
            <v>7895</v>
          </cell>
          <cell r="F2812" t="str">
            <v>Hallock</v>
          </cell>
          <cell r="G2812">
            <v>22</v>
          </cell>
          <cell r="H2812" t="str">
            <v>3</v>
          </cell>
          <cell r="I2812">
            <v>1.6</v>
          </cell>
          <cell r="J2812">
            <v>1.6</v>
          </cell>
          <cell r="K2812">
            <v>1.6</v>
          </cell>
          <cell r="M2812" t="str">
            <v>IC</v>
          </cell>
          <cell r="N2812" t="str">
            <v>DFO</v>
          </cell>
          <cell r="P2812">
            <v>6</v>
          </cell>
          <cell r="Q2812">
            <v>2000</v>
          </cell>
          <cell r="R2812" t="str">
            <v>OP</v>
          </cell>
          <cell r="T2812" t="str">
            <v>N</v>
          </cell>
        </row>
        <row r="2813">
          <cell r="A2813" t="str">
            <v>IL</v>
          </cell>
          <cell r="B2813" t="str">
            <v>Peoria</v>
          </cell>
          <cell r="C2813">
            <v>3252</v>
          </cell>
          <cell r="D2813" t="str">
            <v>Central Illinois Light Co</v>
          </cell>
          <cell r="E2813">
            <v>7895</v>
          </cell>
          <cell r="F2813" t="str">
            <v>Hallock</v>
          </cell>
          <cell r="G2813">
            <v>22</v>
          </cell>
          <cell r="H2813" t="str">
            <v>4</v>
          </cell>
          <cell r="I2813">
            <v>1.6</v>
          </cell>
          <cell r="J2813">
            <v>1.6</v>
          </cell>
          <cell r="K2813">
            <v>1.6</v>
          </cell>
          <cell r="M2813" t="str">
            <v>IC</v>
          </cell>
          <cell r="N2813" t="str">
            <v>DFO</v>
          </cell>
          <cell r="P2813">
            <v>6</v>
          </cell>
          <cell r="Q2813">
            <v>2000</v>
          </cell>
          <cell r="R2813" t="str">
            <v>OP</v>
          </cell>
          <cell r="T2813" t="str">
            <v>N</v>
          </cell>
        </row>
        <row r="2814">
          <cell r="A2814" t="str">
            <v>IL</v>
          </cell>
          <cell r="B2814" t="str">
            <v>Peoria</v>
          </cell>
          <cell r="C2814">
            <v>3252</v>
          </cell>
          <cell r="D2814" t="str">
            <v>Central Illinois Light Co</v>
          </cell>
          <cell r="E2814">
            <v>7895</v>
          </cell>
          <cell r="F2814" t="str">
            <v>Hallock</v>
          </cell>
          <cell r="G2814">
            <v>22</v>
          </cell>
          <cell r="H2814" t="str">
            <v>5</v>
          </cell>
          <cell r="I2814">
            <v>1.6</v>
          </cell>
          <cell r="J2814">
            <v>1.6</v>
          </cell>
          <cell r="K2814">
            <v>1.6</v>
          </cell>
          <cell r="M2814" t="str">
            <v>IC</v>
          </cell>
          <cell r="N2814" t="str">
            <v>DFO</v>
          </cell>
          <cell r="P2814">
            <v>6</v>
          </cell>
          <cell r="Q2814">
            <v>2000</v>
          </cell>
          <cell r="R2814" t="str">
            <v>OP</v>
          </cell>
          <cell r="T2814" t="str">
            <v>N</v>
          </cell>
        </row>
        <row r="2815">
          <cell r="A2815" t="str">
            <v>IL</v>
          </cell>
          <cell r="B2815" t="str">
            <v>Peoria</v>
          </cell>
          <cell r="C2815">
            <v>3252</v>
          </cell>
          <cell r="D2815" t="str">
            <v>Central Illinois Light Co</v>
          </cell>
          <cell r="E2815">
            <v>7895</v>
          </cell>
          <cell r="F2815" t="str">
            <v>Hallock</v>
          </cell>
          <cell r="G2815">
            <v>22</v>
          </cell>
          <cell r="H2815" t="str">
            <v>6</v>
          </cell>
          <cell r="I2815">
            <v>1.6</v>
          </cell>
          <cell r="J2815">
            <v>1.6</v>
          </cell>
          <cell r="K2815">
            <v>1.6</v>
          </cell>
          <cell r="M2815" t="str">
            <v>IC</v>
          </cell>
          <cell r="N2815" t="str">
            <v>DFO</v>
          </cell>
          <cell r="P2815">
            <v>6</v>
          </cell>
          <cell r="Q2815">
            <v>2000</v>
          </cell>
          <cell r="R2815" t="str">
            <v>OP</v>
          </cell>
          <cell r="T2815" t="str">
            <v>N</v>
          </cell>
        </row>
        <row r="2816">
          <cell r="A2816" t="str">
            <v>IL</v>
          </cell>
          <cell r="B2816" t="str">
            <v>Peoria</v>
          </cell>
          <cell r="C2816">
            <v>3252</v>
          </cell>
          <cell r="D2816" t="str">
            <v>Central Illinois Light Co</v>
          </cell>
          <cell r="E2816">
            <v>7895</v>
          </cell>
          <cell r="F2816" t="str">
            <v>Hallock</v>
          </cell>
          <cell r="G2816">
            <v>22</v>
          </cell>
          <cell r="H2816" t="str">
            <v>7</v>
          </cell>
          <cell r="I2816">
            <v>1.6</v>
          </cell>
          <cell r="J2816">
            <v>1.6</v>
          </cell>
          <cell r="K2816">
            <v>1.6</v>
          </cell>
          <cell r="M2816" t="str">
            <v>IC</v>
          </cell>
          <cell r="N2816" t="str">
            <v>DFO</v>
          </cell>
          <cell r="P2816">
            <v>6</v>
          </cell>
          <cell r="Q2816">
            <v>2000</v>
          </cell>
          <cell r="R2816" t="str">
            <v>OP</v>
          </cell>
          <cell r="T2816" t="str">
            <v>N</v>
          </cell>
        </row>
        <row r="2817">
          <cell r="A2817" t="str">
            <v>IL</v>
          </cell>
          <cell r="B2817" t="str">
            <v>Peoria</v>
          </cell>
          <cell r="C2817">
            <v>3252</v>
          </cell>
          <cell r="D2817" t="str">
            <v>Central Illinois Light Co</v>
          </cell>
          <cell r="E2817">
            <v>7895</v>
          </cell>
          <cell r="F2817" t="str">
            <v>Hallock</v>
          </cell>
          <cell r="G2817">
            <v>22</v>
          </cell>
          <cell r="H2817" t="str">
            <v>8</v>
          </cell>
          <cell r="I2817">
            <v>1.6</v>
          </cell>
          <cell r="J2817">
            <v>1.6</v>
          </cell>
          <cell r="K2817">
            <v>1.6</v>
          </cell>
          <cell r="M2817" t="str">
            <v>IC</v>
          </cell>
          <cell r="N2817" t="str">
            <v>DFO</v>
          </cell>
          <cell r="P2817">
            <v>6</v>
          </cell>
          <cell r="Q2817">
            <v>2000</v>
          </cell>
          <cell r="R2817" t="str">
            <v>OP</v>
          </cell>
          <cell r="T2817" t="str">
            <v>N</v>
          </cell>
        </row>
        <row r="2818">
          <cell r="A2818" t="str">
            <v>IL</v>
          </cell>
          <cell r="B2818" t="str">
            <v>Logan</v>
          </cell>
          <cell r="C2818">
            <v>3252</v>
          </cell>
          <cell r="D2818" t="str">
            <v>Central Illinois Light Co</v>
          </cell>
          <cell r="E2818">
            <v>7896</v>
          </cell>
          <cell r="F2818" t="str">
            <v>Kickapoo</v>
          </cell>
          <cell r="G2818">
            <v>22</v>
          </cell>
          <cell r="H2818" t="str">
            <v>1</v>
          </cell>
          <cell r="I2818">
            <v>1.6</v>
          </cell>
          <cell r="J2818">
            <v>1.6</v>
          </cell>
          <cell r="K2818">
            <v>1.6</v>
          </cell>
          <cell r="M2818" t="str">
            <v>IC</v>
          </cell>
          <cell r="N2818" t="str">
            <v>DFO</v>
          </cell>
          <cell r="P2818">
            <v>6</v>
          </cell>
          <cell r="Q2818">
            <v>2000</v>
          </cell>
          <cell r="R2818" t="str">
            <v>OP</v>
          </cell>
          <cell r="S2818">
            <v>0</v>
          </cell>
          <cell r="T2818" t="str">
            <v>N</v>
          </cell>
        </row>
        <row r="2819">
          <cell r="A2819" t="str">
            <v>IL</v>
          </cell>
          <cell r="B2819" t="str">
            <v>Logan</v>
          </cell>
          <cell r="C2819">
            <v>3252</v>
          </cell>
          <cell r="D2819" t="str">
            <v>Central Illinois Light Co</v>
          </cell>
          <cell r="E2819">
            <v>7896</v>
          </cell>
          <cell r="F2819" t="str">
            <v>Kickapoo</v>
          </cell>
          <cell r="G2819">
            <v>22</v>
          </cell>
          <cell r="H2819" t="str">
            <v>2</v>
          </cell>
          <cell r="I2819">
            <v>1.6</v>
          </cell>
          <cell r="J2819">
            <v>1.6</v>
          </cell>
          <cell r="K2819">
            <v>1.6</v>
          </cell>
          <cell r="M2819" t="str">
            <v>IC</v>
          </cell>
          <cell r="N2819" t="str">
            <v>DFO</v>
          </cell>
          <cell r="P2819">
            <v>6</v>
          </cell>
          <cell r="Q2819">
            <v>2000</v>
          </cell>
          <cell r="R2819" t="str">
            <v>OP</v>
          </cell>
          <cell r="T2819" t="str">
            <v>N</v>
          </cell>
        </row>
        <row r="2820">
          <cell r="A2820" t="str">
            <v>IL</v>
          </cell>
          <cell r="B2820" t="str">
            <v>Logan</v>
          </cell>
          <cell r="C2820">
            <v>3252</v>
          </cell>
          <cell r="D2820" t="str">
            <v>Central Illinois Light Co</v>
          </cell>
          <cell r="E2820">
            <v>7896</v>
          </cell>
          <cell r="F2820" t="str">
            <v>Kickapoo</v>
          </cell>
          <cell r="G2820">
            <v>22</v>
          </cell>
          <cell r="H2820" t="str">
            <v>3</v>
          </cell>
          <cell r="I2820">
            <v>1.6</v>
          </cell>
          <cell r="J2820">
            <v>1.6</v>
          </cell>
          <cell r="K2820">
            <v>1.6</v>
          </cell>
          <cell r="M2820" t="str">
            <v>IC</v>
          </cell>
          <cell r="N2820" t="str">
            <v>DFO</v>
          </cell>
          <cell r="P2820">
            <v>6</v>
          </cell>
          <cell r="Q2820">
            <v>2000</v>
          </cell>
          <cell r="R2820" t="str">
            <v>OP</v>
          </cell>
          <cell r="T2820" t="str">
            <v>N</v>
          </cell>
        </row>
        <row r="2821">
          <cell r="A2821" t="str">
            <v>IL</v>
          </cell>
          <cell r="B2821" t="str">
            <v>Logan</v>
          </cell>
          <cell r="C2821">
            <v>3252</v>
          </cell>
          <cell r="D2821" t="str">
            <v>Central Illinois Light Co</v>
          </cell>
          <cell r="E2821">
            <v>7896</v>
          </cell>
          <cell r="F2821" t="str">
            <v>Kickapoo</v>
          </cell>
          <cell r="G2821">
            <v>22</v>
          </cell>
          <cell r="H2821" t="str">
            <v>4</v>
          </cell>
          <cell r="I2821">
            <v>1.6</v>
          </cell>
          <cell r="J2821">
            <v>1.6</v>
          </cell>
          <cell r="K2821">
            <v>1.6</v>
          </cell>
          <cell r="M2821" t="str">
            <v>IC</v>
          </cell>
          <cell r="N2821" t="str">
            <v>DFO</v>
          </cell>
          <cell r="P2821">
            <v>6</v>
          </cell>
          <cell r="Q2821">
            <v>2000</v>
          </cell>
          <cell r="R2821" t="str">
            <v>OP</v>
          </cell>
          <cell r="T2821" t="str">
            <v>N</v>
          </cell>
        </row>
        <row r="2822">
          <cell r="A2822" t="str">
            <v>IL</v>
          </cell>
          <cell r="B2822" t="str">
            <v>Logan</v>
          </cell>
          <cell r="C2822">
            <v>3252</v>
          </cell>
          <cell r="D2822" t="str">
            <v>Central Illinois Light Co</v>
          </cell>
          <cell r="E2822">
            <v>7896</v>
          </cell>
          <cell r="F2822" t="str">
            <v>Kickapoo</v>
          </cell>
          <cell r="G2822">
            <v>22</v>
          </cell>
          <cell r="H2822" t="str">
            <v>5</v>
          </cell>
          <cell r="I2822">
            <v>1.6</v>
          </cell>
          <cell r="J2822">
            <v>1.6</v>
          </cell>
          <cell r="K2822">
            <v>1.6</v>
          </cell>
          <cell r="M2822" t="str">
            <v>IC</v>
          </cell>
          <cell r="N2822" t="str">
            <v>DFO</v>
          </cell>
          <cell r="P2822">
            <v>6</v>
          </cell>
          <cell r="Q2822">
            <v>2000</v>
          </cell>
          <cell r="R2822" t="str">
            <v>OP</v>
          </cell>
          <cell r="T2822" t="str">
            <v>N</v>
          </cell>
        </row>
        <row r="2823">
          <cell r="A2823" t="str">
            <v>IL</v>
          </cell>
          <cell r="B2823" t="str">
            <v>Logan</v>
          </cell>
          <cell r="C2823">
            <v>3252</v>
          </cell>
          <cell r="D2823" t="str">
            <v>Central Illinois Light Co</v>
          </cell>
          <cell r="E2823">
            <v>7896</v>
          </cell>
          <cell r="F2823" t="str">
            <v>Kickapoo</v>
          </cell>
          <cell r="G2823">
            <v>22</v>
          </cell>
          <cell r="H2823" t="str">
            <v>6</v>
          </cell>
          <cell r="I2823">
            <v>1.6</v>
          </cell>
          <cell r="J2823">
            <v>1.6</v>
          </cell>
          <cell r="K2823">
            <v>1.6</v>
          </cell>
          <cell r="M2823" t="str">
            <v>IC</v>
          </cell>
          <cell r="N2823" t="str">
            <v>DFO</v>
          </cell>
          <cell r="P2823">
            <v>6</v>
          </cell>
          <cell r="Q2823">
            <v>2000</v>
          </cell>
          <cell r="R2823" t="str">
            <v>OP</v>
          </cell>
          <cell r="T2823" t="str">
            <v>N</v>
          </cell>
        </row>
        <row r="2824">
          <cell r="A2824" t="str">
            <v>IL</v>
          </cell>
          <cell r="B2824" t="str">
            <v>Logan</v>
          </cell>
          <cell r="C2824">
            <v>3252</v>
          </cell>
          <cell r="D2824" t="str">
            <v>Central Illinois Light Co</v>
          </cell>
          <cell r="E2824">
            <v>7896</v>
          </cell>
          <cell r="F2824" t="str">
            <v>Kickapoo</v>
          </cell>
          <cell r="G2824">
            <v>22</v>
          </cell>
          <cell r="H2824" t="str">
            <v>7</v>
          </cell>
          <cell r="I2824">
            <v>1.6</v>
          </cell>
          <cell r="J2824">
            <v>1.6</v>
          </cell>
          <cell r="K2824">
            <v>1.6</v>
          </cell>
          <cell r="M2824" t="str">
            <v>IC</v>
          </cell>
          <cell r="N2824" t="str">
            <v>DFO</v>
          </cell>
          <cell r="P2824">
            <v>6</v>
          </cell>
          <cell r="Q2824">
            <v>2000</v>
          </cell>
          <cell r="R2824" t="str">
            <v>OP</v>
          </cell>
          <cell r="T2824" t="str">
            <v>N</v>
          </cell>
        </row>
        <row r="2825">
          <cell r="A2825" t="str">
            <v>IL</v>
          </cell>
          <cell r="B2825" t="str">
            <v>Logan</v>
          </cell>
          <cell r="C2825">
            <v>3252</v>
          </cell>
          <cell r="D2825" t="str">
            <v>Central Illinois Light Co</v>
          </cell>
          <cell r="E2825">
            <v>7896</v>
          </cell>
          <cell r="F2825" t="str">
            <v>Kickapoo</v>
          </cell>
          <cell r="G2825">
            <v>22</v>
          </cell>
          <cell r="H2825" t="str">
            <v>8</v>
          </cell>
          <cell r="I2825">
            <v>1.6</v>
          </cell>
          <cell r="J2825">
            <v>1.6</v>
          </cell>
          <cell r="K2825">
            <v>1.6</v>
          </cell>
          <cell r="M2825" t="str">
            <v>IC</v>
          </cell>
          <cell r="N2825" t="str">
            <v>DFO</v>
          </cell>
          <cell r="P2825">
            <v>6</v>
          </cell>
          <cell r="Q2825">
            <v>2000</v>
          </cell>
          <cell r="R2825" t="str">
            <v>OP</v>
          </cell>
          <cell r="T2825" t="str">
            <v>N</v>
          </cell>
        </row>
        <row r="2826">
          <cell r="A2826" t="str">
            <v>IL</v>
          </cell>
          <cell r="B2826" t="str">
            <v>McLean</v>
          </cell>
          <cell r="C2826">
            <v>4362</v>
          </cell>
          <cell r="D2826" t="str">
            <v>Corn Belt Energy Corporation</v>
          </cell>
          <cell r="E2826">
            <v>7888</v>
          </cell>
          <cell r="F2826" t="str">
            <v>Parkside</v>
          </cell>
          <cell r="G2826">
            <v>22</v>
          </cell>
          <cell r="H2826" t="str">
            <v>2</v>
          </cell>
          <cell r="I2826">
            <v>2</v>
          </cell>
          <cell r="J2826">
            <v>1.8</v>
          </cell>
          <cell r="K2826">
            <v>1.8</v>
          </cell>
          <cell r="M2826" t="str">
            <v>IC</v>
          </cell>
          <cell r="N2826" t="str">
            <v>DFO</v>
          </cell>
          <cell r="P2826">
            <v>7</v>
          </cell>
          <cell r="Q2826">
            <v>2000</v>
          </cell>
          <cell r="R2826" t="str">
            <v>SB</v>
          </cell>
          <cell r="T2826" t="str">
            <v>N</v>
          </cell>
        </row>
        <row r="2827">
          <cell r="A2827" t="str">
            <v>IL</v>
          </cell>
          <cell r="B2827" t="str">
            <v>McLean</v>
          </cell>
          <cell r="C2827">
            <v>4362</v>
          </cell>
          <cell r="D2827" t="str">
            <v>Corn Belt Energy Corporation</v>
          </cell>
          <cell r="E2827">
            <v>7888</v>
          </cell>
          <cell r="F2827" t="str">
            <v>Parkside</v>
          </cell>
          <cell r="G2827">
            <v>22</v>
          </cell>
          <cell r="H2827" t="str">
            <v>3</v>
          </cell>
          <cell r="I2827">
            <v>2</v>
          </cell>
          <cell r="J2827">
            <v>1.8</v>
          </cell>
          <cell r="K2827">
            <v>1.8</v>
          </cell>
          <cell r="M2827" t="str">
            <v>IC</v>
          </cell>
          <cell r="N2827" t="str">
            <v>DFO</v>
          </cell>
          <cell r="P2827">
            <v>7</v>
          </cell>
          <cell r="Q2827">
            <v>2000</v>
          </cell>
          <cell r="R2827" t="str">
            <v>SB</v>
          </cell>
          <cell r="T2827" t="str">
            <v>N</v>
          </cell>
        </row>
        <row r="2828">
          <cell r="A2828" t="str">
            <v>IL</v>
          </cell>
          <cell r="B2828" t="str">
            <v>McLean</v>
          </cell>
          <cell r="C2828">
            <v>4362</v>
          </cell>
          <cell r="D2828" t="str">
            <v>Corn Belt Energy Corporation</v>
          </cell>
          <cell r="E2828">
            <v>7888</v>
          </cell>
          <cell r="F2828" t="str">
            <v>Parkside</v>
          </cell>
          <cell r="G2828">
            <v>22</v>
          </cell>
          <cell r="H2828" t="str">
            <v>4</v>
          </cell>
          <cell r="I2828">
            <v>2</v>
          </cell>
          <cell r="J2828">
            <v>1.8</v>
          </cell>
          <cell r="K2828">
            <v>1.8</v>
          </cell>
          <cell r="M2828" t="str">
            <v>IC</v>
          </cell>
          <cell r="N2828" t="str">
            <v>DFO</v>
          </cell>
          <cell r="P2828">
            <v>6</v>
          </cell>
          <cell r="Q2828">
            <v>2002</v>
          </cell>
          <cell r="R2828" t="str">
            <v>SB</v>
          </cell>
          <cell r="T2828" t="str">
            <v>N</v>
          </cell>
        </row>
        <row r="2829">
          <cell r="A2829" t="str">
            <v>IL</v>
          </cell>
          <cell r="B2829" t="str">
            <v>McLean</v>
          </cell>
          <cell r="C2829">
            <v>4362</v>
          </cell>
          <cell r="D2829" t="str">
            <v>Corn Belt Energy Corporation</v>
          </cell>
          <cell r="E2829">
            <v>7891</v>
          </cell>
          <cell r="F2829" t="str">
            <v>Gillum</v>
          </cell>
          <cell r="G2829">
            <v>22</v>
          </cell>
          <cell r="H2829" t="str">
            <v>1</v>
          </cell>
          <cell r="I2829">
            <v>2</v>
          </cell>
          <cell r="J2829">
            <v>1.8</v>
          </cell>
          <cell r="K2829">
            <v>1.8</v>
          </cell>
          <cell r="M2829" t="str">
            <v>IC</v>
          </cell>
          <cell r="N2829" t="str">
            <v>DFO</v>
          </cell>
          <cell r="P2829">
            <v>6</v>
          </cell>
          <cell r="Q2829">
            <v>2000</v>
          </cell>
          <cell r="R2829" t="str">
            <v>SB</v>
          </cell>
          <cell r="T2829" t="str">
            <v>N</v>
          </cell>
        </row>
        <row r="2830">
          <cell r="A2830" t="str">
            <v>IL</v>
          </cell>
          <cell r="B2830" t="str">
            <v>McLean</v>
          </cell>
          <cell r="C2830">
            <v>4362</v>
          </cell>
          <cell r="D2830" t="str">
            <v>Corn Belt Energy Corporation</v>
          </cell>
          <cell r="E2830">
            <v>7891</v>
          </cell>
          <cell r="F2830" t="str">
            <v>Gillum</v>
          </cell>
          <cell r="G2830">
            <v>22</v>
          </cell>
          <cell r="H2830" t="str">
            <v>2</v>
          </cell>
          <cell r="I2830">
            <v>2</v>
          </cell>
          <cell r="J2830">
            <v>1.8</v>
          </cell>
          <cell r="K2830">
            <v>1.8</v>
          </cell>
          <cell r="M2830" t="str">
            <v>IC</v>
          </cell>
          <cell r="N2830" t="str">
            <v>DFO</v>
          </cell>
          <cell r="P2830">
            <v>6</v>
          </cell>
          <cell r="Q2830">
            <v>2000</v>
          </cell>
          <cell r="R2830" t="str">
            <v>SB</v>
          </cell>
          <cell r="T2830" t="str">
            <v>N</v>
          </cell>
        </row>
        <row r="2831">
          <cell r="A2831" t="str">
            <v>IL</v>
          </cell>
          <cell r="B2831" t="str">
            <v>McLean</v>
          </cell>
          <cell r="C2831">
            <v>4362</v>
          </cell>
          <cell r="D2831" t="str">
            <v>Corn Belt Energy Corporation</v>
          </cell>
          <cell r="E2831">
            <v>56176</v>
          </cell>
          <cell r="F2831" t="str">
            <v>BNWRD</v>
          </cell>
          <cell r="G2831">
            <v>22</v>
          </cell>
          <cell r="H2831" t="str">
            <v>1</v>
          </cell>
          <cell r="I2831">
            <v>2</v>
          </cell>
          <cell r="J2831">
            <v>1.8</v>
          </cell>
          <cell r="K2831">
            <v>1.8</v>
          </cell>
          <cell r="M2831" t="str">
            <v>IC</v>
          </cell>
          <cell r="N2831" t="str">
            <v>DFO</v>
          </cell>
          <cell r="P2831">
            <v>7</v>
          </cell>
          <cell r="Q2831">
            <v>2000</v>
          </cell>
          <cell r="R2831" t="str">
            <v>BU</v>
          </cell>
          <cell r="T2831" t="str">
            <v>N</v>
          </cell>
        </row>
        <row r="2832">
          <cell r="A2832" t="str">
            <v>IL</v>
          </cell>
          <cell r="B2832" t="str">
            <v>Wayne</v>
          </cell>
          <cell r="C2832">
            <v>6141</v>
          </cell>
          <cell r="D2832" t="str">
            <v>Fairfield City of</v>
          </cell>
          <cell r="E2832">
            <v>940</v>
          </cell>
          <cell r="F2832" t="str">
            <v>Fairfield</v>
          </cell>
          <cell r="G2832">
            <v>22</v>
          </cell>
          <cell r="H2832" t="str">
            <v>IC5</v>
          </cell>
          <cell r="I2832">
            <v>2.4</v>
          </cell>
          <cell r="J2832">
            <v>2.4</v>
          </cell>
          <cell r="K2832">
            <v>2.4</v>
          </cell>
          <cell r="M2832" t="str">
            <v>IC</v>
          </cell>
          <cell r="N2832" t="str">
            <v>DFO</v>
          </cell>
          <cell r="P2832">
            <v>88</v>
          </cell>
          <cell r="Q2832">
            <v>1967</v>
          </cell>
          <cell r="R2832" t="str">
            <v>OP</v>
          </cell>
          <cell r="T2832" t="str">
            <v>N</v>
          </cell>
        </row>
        <row r="2833">
          <cell r="A2833" t="str">
            <v>IL</v>
          </cell>
          <cell r="B2833" t="str">
            <v>Wayne</v>
          </cell>
          <cell r="C2833">
            <v>6141</v>
          </cell>
          <cell r="D2833" t="str">
            <v>Fairfield City of</v>
          </cell>
          <cell r="E2833">
            <v>940</v>
          </cell>
          <cell r="F2833" t="str">
            <v>Fairfield</v>
          </cell>
          <cell r="G2833">
            <v>22</v>
          </cell>
          <cell r="H2833" t="str">
            <v>IC6</v>
          </cell>
          <cell r="I2833">
            <v>2.4</v>
          </cell>
          <cell r="J2833">
            <v>2.4</v>
          </cell>
          <cell r="K2833">
            <v>2.4</v>
          </cell>
          <cell r="M2833" t="str">
            <v>IC</v>
          </cell>
          <cell r="N2833" t="str">
            <v>DFO</v>
          </cell>
          <cell r="P2833">
            <v>88</v>
          </cell>
          <cell r="Q2833">
            <v>1967</v>
          </cell>
          <cell r="R2833" t="str">
            <v>OP</v>
          </cell>
          <cell r="T2833" t="str">
            <v>N</v>
          </cell>
        </row>
        <row r="2834">
          <cell r="A2834" t="str">
            <v>IL</v>
          </cell>
          <cell r="B2834" t="str">
            <v>Wayne</v>
          </cell>
          <cell r="C2834">
            <v>6141</v>
          </cell>
          <cell r="D2834" t="str">
            <v>Fairfield City of</v>
          </cell>
          <cell r="E2834">
            <v>940</v>
          </cell>
          <cell r="F2834" t="str">
            <v>Fairfield</v>
          </cell>
          <cell r="G2834">
            <v>22</v>
          </cell>
          <cell r="H2834" t="str">
            <v>IC7</v>
          </cell>
          <cell r="I2834">
            <v>2.7</v>
          </cell>
          <cell r="J2834">
            <v>2.7</v>
          </cell>
          <cell r="K2834">
            <v>2.7</v>
          </cell>
          <cell r="M2834" t="str">
            <v>IC</v>
          </cell>
          <cell r="N2834" t="str">
            <v>DFO</v>
          </cell>
          <cell r="P2834">
            <v>3</v>
          </cell>
          <cell r="Q2834">
            <v>1979</v>
          </cell>
          <cell r="R2834" t="str">
            <v>OP</v>
          </cell>
          <cell r="T2834" t="str">
            <v>N</v>
          </cell>
        </row>
        <row r="2835">
          <cell r="A2835" t="str">
            <v>IL</v>
          </cell>
          <cell r="B2835" t="str">
            <v>De Witt</v>
          </cell>
          <cell r="C2835">
            <v>6192</v>
          </cell>
          <cell r="D2835" t="str">
            <v>Farmer City City of</v>
          </cell>
          <cell r="E2835">
            <v>941</v>
          </cell>
          <cell r="F2835" t="str">
            <v>Farmer City</v>
          </cell>
          <cell r="G2835">
            <v>22</v>
          </cell>
          <cell r="H2835" t="str">
            <v>2</v>
          </cell>
          <cell r="I2835">
            <v>1.1000000000000001</v>
          </cell>
          <cell r="J2835">
            <v>0.9</v>
          </cell>
          <cell r="K2835">
            <v>0.9</v>
          </cell>
          <cell r="M2835" t="str">
            <v>IC</v>
          </cell>
          <cell r="N2835" t="str">
            <v>DFO</v>
          </cell>
          <cell r="P2835">
            <v>4</v>
          </cell>
          <cell r="Q2835">
            <v>1963</v>
          </cell>
          <cell r="R2835" t="str">
            <v>OP</v>
          </cell>
          <cell r="T2835" t="str">
            <v>N</v>
          </cell>
        </row>
        <row r="2836">
          <cell r="A2836" t="str">
            <v>IL</v>
          </cell>
          <cell r="B2836" t="str">
            <v>De Witt</v>
          </cell>
          <cell r="C2836">
            <v>6192</v>
          </cell>
          <cell r="D2836" t="str">
            <v>Farmer City City of</v>
          </cell>
          <cell r="E2836">
            <v>941</v>
          </cell>
          <cell r="F2836" t="str">
            <v>Farmer City</v>
          </cell>
          <cell r="G2836">
            <v>22</v>
          </cell>
          <cell r="H2836" t="str">
            <v>4</v>
          </cell>
          <cell r="I2836">
            <v>0.8</v>
          </cell>
          <cell r="J2836">
            <v>0.7</v>
          </cell>
          <cell r="K2836">
            <v>0.7</v>
          </cell>
          <cell r="M2836" t="str">
            <v>IC</v>
          </cell>
          <cell r="N2836" t="str">
            <v>DFO</v>
          </cell>
          <cell r="P2836">
            <v>4</v>
          </cell>
          <cell r="Q2836">
            <v>1951</v>
          </cell>
          <cell r="R2836" t="str">
            <v>OP</v>
          </cell>
          <cell r="T2836" t="str">
            <v>N</v>
          </cell>
        </row>
        <row r="2837">
          <cell r="A2837" t="str">
            <v>IL</v>
          </cell>
          <cell r="B2837" t="str">
            <v>Clay</v>
          </cell>
          <cell r="C2837">
            <v>6417</v>
          </cell>
          <cell r="D2837" t="str">
            <v>Flora City of</v>
          </cell>
          <cell r="E2837">
            <v>56117</v>
          </cell>
          <cell r="F2837" t="str">
            <v>Flora Site A</v>
          </cell>
          <cell r="G2837">
            <v>22</v>
          </cell>
          <cell r="H2837" t="str">
            <v>1</v>
          </cell>
          <cell r="I2837">
            <v>1.8</v>
          </cell>
          <cell r="J2837">
            <v>1.8</v>
          </cell>
          <cell r="K2837">
            <v>1.8</v>
          </cell>
          <cell r="M2837" t="str">
            <v>IC</v>
          </cell>
          <cell r="N2837" t="str">
            <v>DFO</v>
          </cell>
          <cell r="P2837">
            <v>12</v>
          </cell>
          <cell r="Q2837">
            <v>2001</v>
          </cell>
          <cell r="R2837" t="str">
            <v>SB</v>
          </cell>
          <cell r="T2837" t="str">
            <v>N</v>
          </cell>
        </row>
        <row r="2838">
          <cell r="A2838" t="str">
            <v>IL</v>
          </cell>
          <cell r="B2838" t="str">
            <v>Clay</v>
          </cell>
          <cell r="C2838">
            <v>6417</v>
          </cell>
          <cell r="D2838" t="str">
            <v>Flora City of</v>
          </cell>
          <cell r="E2838">
            <v>56117</v>
          </cell>
          <cell r="F2838" t="str">
            <v>Flora Site A</v>
          </cell>
          <cell r="G2838">
            <v>22</v>
          </cell>
          <cell r="H2838" t="str">
            <v>2</v>
          </cell>
          <cell r="I2838">
            <v>1.8</v>
          </cell>
          <cell r="J2838">
            <v>1.8</v>
          </cell>
          <cell r="K2838">
            <v>1.8</v>
          </cell>
          <cell r="M2838" t="str">
            <v>IC</v>
          </cell>
          <cell r="N2838" t="str">
            <v>DFO</v>
          </cell>
          <cell r="P2838">
            <v>12</v>
          </cell>
          <cell r="Q2838">
            <v>2001</v>
          </cell>
          <cell r="R2838" t="str">
            <v>SB</v>
          </cell>
          <cell r="T2838" t="str">
            <v>N</v>
          </cell>
        </row>
        <row r="2839">
          <cell r="A2839" t="str">
            <v>IL</v>
          </cell>
          <cell r="B2839" t="str">
            <v>Clay</v>
          </cell>
          <cell r="C2839">
            <v>6417</v>
          </cell>
          <cell r="D2839" t="str">
            <v>Flora City of</v>
          </cell>
          <cell r="E2839">
            <v>56117</v>
          </cell>
          <cell r="F2839" t="str">
            <v>Flora Site A</v>
          </cell>
          <cell r="G2839">
            <v>22</v>
          </cell>
          <cell r="H2839" t="str">
            <v>3</v>
          </cell>
          <cell r="I2839">
            <v>1.8</v>
          </cell>
          <cell r="J2839">
            <v>1.8</v>
          </cell>
          <cell r="K2839">
            <v>1.8</v>
          </cell>
          <cell r="M2839" t="str">
            <v>IC</v>
          </cell>
          <cell r="N2839" t="str">
            <v>DFO</v>
          </cell>
          <cell r="P2839">
            <v>12</v>
          </cell>
          <cell r="Q2839">
            <v>2001</v>
          </cell>
          <cell r="R2839" t="str">
            <v>SB</v>
          </cell>
          <cell r="T2839" t="str">
            <v>N</v>
          </cell>
        </row>
        <row r="2840">
          <cell r="A2840" t="str">
            <v>IL</v>
          </cell>
          <cell r="B2840" t="str">
            <v>Clay</v>
          </cell>
          <cell r="C2840">
            <v>6417</v>
          </cell>
          <cell r="D2840" t="str">
            <v>Flora City of</v>
          </cell>
          <cell r="E2840">
            <v>56118</v>
          </cell>
          <cell r="F2840" t="str">
            <v>Flora Site B</v>
          </cell>
          <cell r="G2840">
            <v>22</v>
          </cell>
          <cell r="H2840" t="str">
            <v>4</v>
          </cell>
          <cell r="I2840">
            <v>1.8</v>
          </cell>
          <cell r="J2840">
            <v>1.8</v>
          </cell>
          <cell r="K2840">
            <v>1.8</v>
          </cell>
          <cell r="M2840" t="str">
            <v>IC</v>
          </cell>
          <cell r="N2840" t="str">
            <v>DFO</v>
          </cell>
          <cell r="P2840">
            <v>12</v>
          </cell>
          <cell r="Q2840">
            <v>2001</v>
          </cell>
          <cell r="R2840" t="str">
            <v>SB</v>
          </cell>
          <cell r="T2840" t="str">
            <v>N</v>
          </cell>
        </row>
        <row r="2841">
          <cell r="A2841" t="str">
            <v>IL</v>
          </cell>
          <cell r="B2841" t="str">
            <v>Clay</v>
          </cell>
          <cell r="C2841">
            <v>6417</v>
          </cell>
          <cell r="D2841" t="str">
            <v>Flora City of</v>
          </cell>
          <cell r="E2841">
            <v>56118</v>
          </cell>
          <cell r="F2841" t="str">
            <v>Flora Site B</v>
          </cell>
          <cell r="G2841">
            <v>22</v>
          </cell>
          <cell r="H2841" t="str">
            <v>5</v>
          </cell>
          <cell r="I2841">
            <v>1.8</v>
          </cell>
          <cell r="J2841">
            <v>1.8</v>
          </cell>
          <cell r="K2841">
            <v>1.8</v>
          </cell>
          <cell r="M2841" t="str">
            <v>IC</v>
          </cell>
          <cell r="N2841" t="str">
            <v>DFO</v>
          </cell>
          <cell r="P2841">
            <v>12</v>
          </cell>
          <cell r="Q2841">
            <v>2001</v>
          </cell>
          <cell r="R2841" t="str">
            <v>SB</v>
          </cell>
          <cell r="T2841" t="str">
            <v>N</v>
          </cell>
        </row>
        <row r="2842">
          <cell r="A2842" t="str">
            <v>IL</v>
          </cell>
          <cell r="B2842" t="str">
            <v>St Clair</v>
          </cell>
          <cell r="C2842">
            <v>6764</v>
          </cell>
          <cell r="D2842" t="str">
            <v>Freeburg Village of</v>
          </cell>
          <cell r="E2842">
            <v>943</v>
          </cell>
          <cell r="F2842" t="str">
            <v>Freeburg</v>
          </cell>
          <cell r="G2842">
            <v>22</v>
          </cell>
          <cell r="H2842" t="str">
            <v>1</v>
          </cell>
          <cell r="I2842">
            <v>0.4</v>
          </cell>
          <cell r="J2842">
            <v>0.4</v>
          </cell>
          <cell r="K2842">
            <v>0.4</v>
          </cell>
          <cell r="M2842" t="str">
            <v>IC</v>
          </cell>
          <cell r="N2842" t="str">
            <v>DFO</v>
          </cell>
          <cell r="O2842" t="str">
            <v>NG</v>
          </cell>
          <cell r="P2842">
            <v>99</v>
          </cell>
          <cell r="Q2842">
            <v>1948</v>
          </cell>
          <cell r="R2842" t="str">
            <v>OP</v>
          </cell>
          <cell r="T2842" t="str">
            <v>N</v>
          </cell>
        </row>
        <row r="2843">
          <cell r="A2843" t="str">
            <v>IL</v>
          </cell>
          <cell r="B2843" t="str">
            <v>St Clair</v>
          </cell>
          <cell r="C2843">
            <v>6764</v>
          </cell>
          <cell r="D2843" t="str">
            <v>Freeburg Village of</v>
          </cell>
          <cell r="E2843">
            <v>943</v>
          </cell>
          <cell r="F2843" t="str">
            <v>Freeburg</v>
          </cell>
          <cell r="G2843">
            <v>22</v>
          </cell>
          <cell r="H2843" t="str">
            <v>2</v>
          </cell>
          <cell r="I2843">
            <v>0.4</v>
          </cell>
          <cell r="J2843">
            <v>0.4</v>
          </cell>
          <cell r="K2843">
            <v>0.4</v>
          </cell>
          <cell r="M2843" t="str">
            <v>IC</v>
          </cell>
          <cell r="N2843" t="str">
            <v>DFO</v>
          </cell>
          <cell r="O2843" t="str">
            <v>NG</v>
          </cell>
          <cell r="P2843">
            <v>99</v>
          </cell>
          <cell r="Q2843">
            <v>1948</v>
          </cell>
          <cell r="R2843" t="str">
            <v>OP</v>
          </cell>
          <cell r="T2843" t="str">
            <v>N</v>
          </cell>
        </row>
        <row r="2844">
          <cell r="A2844" t="str">
            <v>IL</v>
          </cell>
          <cell r="B2844" t="str">
            <v>St Clair</v>
          </cell>
          <cell r="C2844">
            <v>6764</v>
          </cell>
          <cell r="D2844" t="str">
            <v>Freeburg Village of</v>
          </cell>
          <cell r="E2844">
            <v>943</v>
          </cell>
          <cell r="F2844" t="str">
            <v>Freeburg</v>
          </cell>
          <cell r="G2844">
            <v>22</v>
          </cell>
          <cell r="H2844" t="str">
            <v>3</v>
          </cell>
          <cell r="I2844">
            <v>0.6</v>
          </cell>
          <cell r="J2844">
            <v>0.6</v>
          </cell>
          <cell r="K2844">
            <v>0.6</v>
          </cell>
          <cell r="M2844" t="str">
            <v>IC</v>
          </cell>
          <cell r="N2844" t="str">
            <v>DFO</v>
          </cell>
          <cell r="P2844">
            <v>99</v>
          </cell>
          <cell r="Q2844">
            <v>1953</v>
          </cell>
          <cell r="R2844" t="str">
            <v>OP</v>
          </cell>
          <cell r="T2844" t="str">
            <v>N</v>
          </cell>
        </row>
        <row r="2845">
          <cell r="A2845" t="str">
            <v>IL</v>
          </cell>
          <cell r="B2845" t="str">
            <v>St Clair</v>
          </cell>
          <cell r="C2845">
            <v>6764</v>
          </cell>
          <cell r="D2845" t="str">
            <v>Freeburg Village of</v>
          </cell>
          <cell r="E2845">
            <v>943</v>
          </cell>
          <cell r="F2845" t="str">
            <v>Freeburg</v>
          </cell>
          <cell r="G2845">
            <v>22</v>
          </cell>
          <cell r="H2845" t="str">
            <v>4</v>
          </cell>
          <cell r="I2845">
            <v>1</v>
          </cell>
          <cell r="J2845">
            <v>1</v>
          </cell>
          <cell r="K2845">
            <v>1</v>
          </cell>
          <cell r="M2845" t="str">
            <v>IC</v>
          </cell>
          <cell r="N2845" t="str">
            <v>DFO</v>
          </cell>
          <cell r="P2845">
            <v>99</v>
          </cell>
          <cell r="Q2845">
            <v>1959</v>
          </cell>
          <cell r="R2845" t="str">
            <v>OP</v>
          </cell>
          <cell r="T2845" t="str">
            <v>N</v>
          </cell>
        </row>
        <row r="2846">
          <cell r="A2846" t="str">
            <v>IL</v>
          </cell>
          <cell r="B2846" t="str">
            <v>St Clair</v>
          </cell>
          <cell r="C2846">
            <v>6764</v>
          </cell>
          <cell r="D2846" t="str">
            <v>Freeburg Village of</v>
          </cell>
          <cell r="E2846">
            <v>943</v>
          </cell>
          <cell r="F2846" t="str">
            <v>Freeburg</v>
          </cell>
          <cell r="G2846">
            <v>22</v>
          </cell>
          <cell r="H2846" t="str">
            <v>6</v>
          </cell>
          <cell r="I2846">
            <v>1.8</v>
          </cell>
          <cell r="J2846">
            <v>1.8</v>
          </cell>
          <cell r="K2846">
            <v>1.8</v>
          </cell>
          <cell r="M2846" t="str">
            <v>IC</v>
          </cell>
          <cell r="N2846" t="str">
            <v>DFO</v>
          </cell>
          <cell r="O2846" t="str">
            <v>NG</v>
          </cell>
          <cell r="P2846">
            <v>99</v>
          </cell>
          <cell r="Q2846">
            <v>1974</v>
          </cell>
          <cell r="R2846" t="str">
            <v>OP</v>
          </cell>
          <cell r="T2846" t="str">
            <v>N</v>
          </cell>
        </row>
        <row r="2847">
          <cell r="A2847" t="str">
            <v>IL</v>
          </cell>
          <cell r="B2847" t="str">
            <v>St Clair</v>
          </cell>
          <cell r="C2847">
            <v>6764</v>
          </cell>
          <cell r="D2847" t="str">
            <v>Freeburg Village of</v>
          </cell>
          <cell r="E2847">
            <v>943</v>
          </cell>
          <cell r="F2847" t="str">
            <v>Freeburg</v>
          </cell>
          <cell r="G2847">
            <v>22</v>
          </cell>
          <cell r="H2847" t="str">
            <v>7</v>
          </cell>
          <cell r="I2847">
            <v>2.6</v>
          </cell>
          <cell r="J2847">
            <v>2.6</v>
          </cell>
          <cell r="K2847">
            <v>2.6</v>
          </cell>
          <cell r="M2847" t="str">
            <v>IC</v>
          </cell>
          <cell r="N2847" t="str">
            <v>DFO</v>
          </cell>
          <cell r="P2847">
            <v>7</v>
          </cell>
          <cell r="Q2847">
            <v>1986</v>
          </cell>
          <cell r="R2847" t="str">
            <v>OP</v>
          </cell>
          <cell r="T2847" t="str">
            <v>N</v>
          </cell>
        </row>
        <row r="2848">
          <cell r="A2848" t="str">
            <v>IL</v>
          </cell>
          <cell r="B2848" t="str">
            <v>St Clair</v>
          </cell>
          <cell r="C2848">
            <v>6764</v>
          </cell>
          <cell r="D2848" t="str">
            <v>Freeburg Village of</v>
          </cell>
          <cell r="E2848">
            <v>943</v>
          </cell>
          <cell r="F2848" t="str">
            <v>Freeburg</v>
          </cell>
          <cell r="G2848">
            <v>22</v>
          </cell>
          <cell r="H2848" t="str">
            <v>8</v>
          </cell>
          <cell r="I2848">
            <v>1.7</v>
          </cell>
          <cell r="J2848">
            <v>1.8</v>
          </cell>
          <cell r="K2848">
            <v>1.8</v>
          </cell>
          <cell r="M2848" t="str">
            <v>IC</v>
          </cell>
          <cell r="N2848" t="str">
            <v>DFO</v>
          </cell>
          <cell r="P2848">
            <v>1</v>
          </cell>
          <cell r="Q2848">
            <v>1996</v>
          </cell>
          <cell r="R2848" t="str">
            <v>OP</v>
          </cell>
          <cell r="T2848" t="str">
            <v>N</v>
          </cell>
        </row>
        <row r="2849">
          <cell r="A2849" t="str">
            <v>IL</v>
          </cell>
          <cell r="B2849" t="str">
            <v>St Clair</v>
          </cell>
          <cell r="C2849">
            <v>6764</v>
          </cell>
          <cell r="D2849" t="str">
            <v>Freeburg Village of</v>
          </cell>
          <cell r="E2849">
            <v>943</v>
          </cell>
          <cell r="F2849" t="str">
            <v>Freeburg</v>
          </cell>
          <cell r="G2849">
            <v>22</v>
          </cell>
          <cell r="H2849" t="str">
            <v>9</v>
          </cell>
          <cell r="I2849">
            <v>1.8</v>
          </cell>
          <cell r="J2849">
            <v>1.8</v>
          </cell>
          <cell r="K2849">
            <v>1.8</v>
          </cell>
          <cell r="M2849" t="str">
            <v>IC</v>
          </cell>
          <cell r="N2849" t="str">
            <v>DFO</v>
          </cell>
          <cell r="P2849">
            <v>1</v>
          </cell>
          <cell r="Q2849">
            <v>1996</v>
          </cell>
          <cell r="R2849" t="str">
            <v>OP</v>
          </cell>
          <cell r="T2849" t="str">
            <v>N</v>
          </cell>
        </row>
        <row r="2850">
          <cell r="A2850" t="str">
            <v>IL</v>
          </cell>
          <cell r="B2850" t="str">
            <v>Henry</v>
          </cell>
          <cell r="C2850">
            <v>7095</v>
          </cell>
          <cell r="D2850" t="str">
            <v>Geneseo City of</v>
          </cell>
          <cell r="E2850">
            <v>944</v>
          </cell>
          <cell r="F2850" t="str">
            <v>Geneseo</v>
          </cell>
          <cell r="G2850">
            <v>22</v>
          </cell>
          <cell r="H2850" t="str">
            <v>9</v>
          </cell>
          <cell r="I2850">
            <v>4.8</v>
          </cell>
          <cell r="J2850">
            <v>3.8</v>
          </cell>
          <cell r="K2850">
            <v>3.8</v>
          </cell>
          <cell r="M2850" t="str">
            <v>IC</v>
          </cell>
          <cell r="N2850" t="str">
            <v>DFO</v>
          </cell>
          <cell r="P2850">
            <v>5</v>
          </cell>
          <cell r="Q2850">
            <v>1998</v>
          </cell>
          <cell r="R2850" t="str">
            <v>OP</v>
          </cell>
          <cell r="T2850" t="str">
            <v>N</v>
          </cell>
        </row>
        <row r="2851">
          <cell r="A2851" t="str">
            <v>IL</v>
          </cell>
          <cell r="B2851" t="str">
            <v>Madison</v>
          </cell>
          <cell r="C2851">
            <v>8573</v>
          </cell>
          <cell r="D2851" t="str">
            <v>Highland City of</v>
          </cell>
          <cell r="E2851">
            <v>946</v>
          </cell>
          <cell r="F2851" t="str">
            <v>Highland</v>
          </cell>
          <cell r="G2851">
            <v>22</v>
          </cell>
          <cell r="H2851" t="str">
            <v>IC1</v>
          </cell>
          <cell r="I2851">
            <v>1.6</v>
          </cell>
          <cell r="J2851">
            <v>1.6</v>
          </cell>
          <cell r="K2851">
            <v>1.6</v>
          </cell>
          <cell r="M2851" t="str">
            <v>IC</v>
          </cell>
          <cell r="N2851" t="str">
            <v>DFO</v>
          </cell>
          <cell r="P2851">
            <v>7</v>
          </cell>
          <cell r="Q2851">
            <v>1993</v>
          </cell>
          <cell r="R2851" t="str">
            <v>SB</v>
          </cell>
          <cell r="S2851">
            <v>0</v>
          </cell>
          <cell r="T2851" t="str">
            <v>N</v>
          </cell>
        </row>
        <row r="2852">
          <cell r="A2852" t="str">
            <v>IL</v>
          </cell>
          <cell r="B2852" t="str">
            <v>Madison</v>
          </cell>
          <cell r="C2852">
            <v>8573</v>
          </cell>
          <cell r="D2852" t="str">
            <v>Highland City of</v>
          </cell>
          <cell r="E2852">
            <v>946</v>
          </cell>
          <cell r="F2852" t="str">
            <v>Highland</v>
          </cell>
          <cell r="G2852">
            <v>22</v>
          </cell>
          <cell r="H2852" t="str">
            <v>IC2</v>
          </cell>
          <cell r="I2852">
            <v>1.6</v>
          </cell>
          <cell r="J2852">
            <v>1.6</v>
          </cell>
          <cell r="K2852">
            <v>1.6</v>
          </cell>
          <cell r="M2852" t="str">
            <v>IC</v>
          </cell>
          <cell r="N2852" t="str">
            <v>DFO</v>
          </cell>
          <cell r="P2852">
            <v>7</v>
          </cell>
          <cell r="Q2852">
            <v>1993</v>
          </cell>
          <cell r="R2852" t="str">
            <v>SB</v>
          </cell>
          <cell r="S2852">
            <v>0</v>
          </cell>
          <cell r="T2852" t="str">
            <v>N</v>
          </cell>
        </row>
        <row r="2853">
          <cell r="A2853" t="str">
            <v>IL</v>
          </cell>
          <cell r="B2853" t="str">
            <v>Madison</v>
          </cell>
          <cell r="C2853">
            <v>8573</v>
          </cell>
          <cell r="D2853" t="str">
            <v>Highland City of</v>
          </cell>
          <cell r="E2853">
            <v>946</v>
          </cell>
          <cell r="F2853" t="str">
            <v>Highland</v>
          </cell>
          <cell r="G2853">
            <v>22</v>
          </cell>
          <cell r="H2853" t="str">
            <v>IC3</v>
          </cell>
          <cell r="I2853">
            <v>1.6</v>
          </cell>
          <cell r="J2853">
            <v>1.6</v>
          </cell>
          <cell r="K2853">
            <v>1.6</v>
          </cell>
          <cell r="M2853" t="str">
            <v>IC</v>
          </cell>
          <cell r="N2853" t="str">
            <v>DFO</v>
          </cell>
          <cell r="P2853">
            <v>7</v>
          </cell>
          <cell r="Q2853">
            <v>1993</v>
          </cell>
          <cell r="R2853" t="str">
            <v>SB</v>
          </cell>
          <cell r="S2853">
            <v>0</v>
          </cell>
          <cell r="T2853" t="str">
            <v>N</v>
          </cell>
        </row>
        <row r="2854">
          <cell r="A2854" t="str">
            <v>IL</v>
          </cell>
          <cell r="B2854" t="str">
            <v>Madison</v>
          </cell>
          <cell r="C2854">
            <v>8573</v>
          </cell>
          <cell r="D2854" t="str">
            <v>Highland City of</v>
          </cell>
          <cell r="E2854">
            <v>946</v>
          </cell>
          <cell r="F2854" t="str">
            <v>Highland</v>
          </cell>
          <cell r="G2854">
            <v>22</v>
          </cell>
          <cell r="H2854" t="str">
            <v>IC5</v>
          </cell>
          <cell r="I2854">
            <v>2</v>
          </cell>
          <cell r="J2854">
            <v>2</v>
          </cell>
          <cell r="K2854">
            <v>2</v>
          </cell>
          <cell r="M2854" t="str">
            <v>IC</v>
          </cell>
          <cell r="N2854" t="str">
            <v>DFO</v>
          </cell>
          <cell r="O2854" t="str">
            <v>NG</v>
          </cell>
          <cell r="P2854">
            <v>3</v>
          </cell>
          <cell r="Q2854">
            <v>1967</v>
          </cell>
          <cell r="R2854" t="str">
            <v>SB</v>
          </cell>
          <cell r="T2854" t="str">
            <v>N</v>
          </cell>
        </row>
        <row r="2855">
          <cell r="A2855" t="str">
            <v>IL</v>
          </cell>
          <cell r="B2855" t="str">
            <v>Madison</v>
          </cell>
          <cell r="C2855">
            <v>8573</v>
          </cell>
          <cell r="D2855" t="str">
            <v>Highland City of</v>
          </cell>
          <cell r="E2855">
            <v>946</v>
          </cell>
          <cell r="F2855" t="str">
            <v>Highland</v>
          </cell>
          <cell r="G2855">
            <v>22</v>
          </cell>
          <cell r="H2855" t="str">
            <v>IC6</v>
          </cell>
          <cell r="I2855">
            <v>2</v>
          </cell>
          <cell r="J2855">
            <v>2</v>
          </cell>
          <cell r="K2855">
            <v>2</v>
          </cell>
          <cell r="M2855" t="str">
            <v>IC</v>
          </cell>
          <cell r="N2855" t="str">
            <v>DFO</v>
          </cell>
          <cell r="O2855" t="str">
            <v>NG</v>
          </cell>
          <cell r="P2855">
            <v>1</v>
          </cell>
          <cell r="Q2855">
            <v>1968</v>
          </cell>
          <cell r="R2855" t="str">
            <v>SB</v>
          </cell>
          <cell r="T2855" t="str">
            <v>N</v>
          </cell>
        </row>
        <row r="2856">
          <cell r="A2856" t="str">
            <v>IL</v>
          </cell>
          <cell r="B2856" t="str">
            <v>Madison</v>
          </cell>
          <cell r="C2856">
            <v>8573</v>
          </cell>
          <cell r="D2856" t="str">
            <v>Highland City of</v>
          </cell>
          <cell r="E2856">
            <v>946</v>
          </cell>
          <cell r="F2856" t="str">
            <v>Highland</v>
          </cell>
          <cell r="G2856">
            <v>22</v>
          </cell>
          <cell r="H2856" t="str">
            <v>IC7</v>
          </cell>
          <cell r="I2856">
            <v>4.4000000000000004</v>
          </cell>
          <cell r="J2856">
            <v>4</v>
          </cell>
          <cell r="K2856">
            <v>4</v>
          </cell>
          <cell r="M2856" t="str">
            <v>IC</v>
          </cell>
          <cell r="N2856" t="str">
            <v>DFO</v>
          </cell>
          <cell r="O2856" t="str">
            <v>NG</v>
          </cell>
          <cell r="P2856">
            <v>8</v>
          </cell>
          <cell r="Q2856">
            <v>1971</v>
          </cell>
          <cell r="R2856" t="str">
            <v>SB</v>
          </cell>
          <cell r="T2856" t="str">
            <v>N</v>
          </cell>
        </row>
        <row r="2857">
          <cell r="A2857" t="str">
            <v>IL</v>
          </cell>
          <cell r="B2857" t="str">
            <v>Madison</v>
          </cell>
          <cell r="C2857">
            <v>8573</v>
          </cell>
          <cell r="D2857" t="str">
            <v>Highland City of</v>
          </cell>
          <cell r="E2857">
            <v>946</v>
          </cell>
          <cell r="F2857" t="str">
            <v>Highland</v>
          </cell>
          <cell r="G2857">
            <v>22</v>
          </cell>
          <cell r="H2857" t="str">
            <v>IC8</v>
          </cell>
          <cell r="I2857">
            <v>4.4000000000000004</v>
          </cell>
          <cell r="J2857">
            <v>4</v>
          </cell>
          <cell r="K2857">
            <v>4</v>
          </cell>
          <cell r="M2857" t="str">
            <v>IC</v>
          </cell>
          <cell r="N2857" t="str">
            <v>DFO</v>
          </cell>
          <cell r="O2857" t="str">
            <v>NG</v>
          </cell>
          <cell r="P2857">
            <v>8</v>
          </cell>
          <cell r="Q2857">
            <v>1971</v>
          </cell>
          <cell r="R2857" t="str">
            <v>SB</v>
          </cell>
          <cell r="T2857" t="str">
            <v>N</v>
          </cell>
        </row>
        <row r="2858">
          <cell r="A2858" t="str">
            <v>IL</v>
          </cell>
          <cell r="B2858" t="str">
            <v>McLean</v>
          </cell>
          <cell r="C2858">
            <v>9208</v>
          </cell>
          <cell r="D2858" t="str">
            <v>AmerenIP</v>
          </cell>
          <cell r="E2858">
            <v>7556</v>
          </cell>
          <cell r="F2858" t="str">
            <v>State Farm</v>
          </cell>
          <cell r="G2858">
            <v>22</v>
          </cell>
          <cell r="H2858" t="str">
            <v>1</v>
          </cell>
          <cell r="I2858">
            <v>1.7</v>
          </cell>
          <cell r="J2858">
            <v>5.3</v>
          </cell>
          <cell r="K2858">
            <v>5.3</v>
          </cell>
          <cell r="L2858" t="str">
            <v>G140</v>
          </cell>
          <cell r="M2858" t="str">
            <v>IC</v>
          </cell>
          <cell r="N2858" t="str">
            <v>DFO</v>
          </cell>
          <cell r="P2858">
            <v>10</v>
          </cell>
          <cell r="Q2858">
            <v>1996</v>
          </cell>
          <cell r="R2858" t="str">
            <v>OP</v>
          </cell>
          <cell r="S2858">
            <v>0</v>
          </cell>
          <cell r="T2858" t="str">
            <v>Y</v>
          </cell>
        </row>
        <row r="2859">
          <cell r="A2859" t="str">
            <v>IL</v>
          </cell>
          <cell r="B2859" t="str">
            <v>McLean</v>
          </cell>
          <cell r="C2859">
            <v>9208</v>
          </cell>
          <cell r="D2859" t="str">
            <v>AmerenIP</v>
          </cell>
          <cell r="E2859">
            <v>7556</v>
          </cell>
          <cell r="F2859" t="str">
            <v>State Farm</v>
          </cell>
          <cell r="G2859">
            <v>22</v>
          </cell>
          <cell r="H2859" t="str">
            <v>2</v>
          </cell>
          <cell r="I2859">
            <v>1.7</v>
          </cell>
          <cell r="L2859" t="str">
            <v>G140</v>
          </cell>
          <cell r="M2859" t="str">
            <v>IC</v>
          </cell>
          <cell r="N2859" t="str">
            <v>DFO</v>
          </cell>
          <cell r="P2859">
            <v>10</v>
          </cell>
          <cell r="Q2859">
            <v>1996</v>
          </cell>
          <cell r="R2859" t="str">
            <v>OP</v>
          </cell>
          <cell r="T2859" t="str">
            <v>Y</v>
          </cell>
        </row>
        <row r="2860">
          <cell r="A2860" t="str">
            <v>IL</v>
          </cell>
          <cell r="B2860" t="str">
            <v>McLean</v>
          </cell>
          <cell r="C2860">
            <v>9208</v>
          </cell>
          <cell r="D2860" t="str">
            <v>AmerenIP</v>
          </cell>
          <cell r="E2860">
            <v>7556</v>
          </cell>
          <cell r="F2860" t="str">
            <v>State Farm</v>
          </cell>
          <cell r="G2860">
            <v>22</v>
          </cell>
          <cell r="H2860" t="str">
            <v>3</v>
          </cell>
          <cell r="I2860">
            <v>1.7</v>
          </cell>
          <cell r="L2860" t="str">
            <v>G140</v>
          </cell>
          <cell r="M2860" t="str">
            <v>IC</v>
          </cell>
          <cell r="N2860" t="str">
            <v>DFO</v>
          </cell>
          <cell r="P2860">
            <v>10</v>
          </cell>
          <cell r="Q2860">
            <v>1996</v>
          </cell>
          <cell r="R2860" t="str">
            <v>OP</v>
          </cell>
          <cell r="T2860" t="str">
            <v>Y</v>
          </cell>
        </row>
        <row r="2861">
          <cell r="A2861" t="str">
            <v>IL</v>
          </cell>
          <cell r="B2861" t="str">
            <v>Madison</v>
          </cell>
          <cell r="C2861">
            <v>9286</v>
          </cell>
          <cell r="D2861" t="str">
            <v>Illinois Municipal Electric Agency</v>
          </cell>
          <cell r="E2861">
            <v>56114</v>
          </cell>
          <cell r="F2861" t="str">
            <v>IMEA Highland</v>
          </cell>
          <cell r="G2861">
            <v>22</v>
          </cell>
          <cell r="H2861" t="str">
            <v>1</v>
          </cell>
          <cell r="I2861">
            <v>1.8</v>
          </cell>
          <cell r="J2861">
            <v>1.8</v>
          </cell>
          <cell r="K2861">
            <v>1.8</v>
          </cell>
          <cell r="M2861" t="str">
            <v>IC</v>
          </cell>
          <cell r="N2861" t="str">
            <v>DFO</v>
          </cell>
          <cell r="P2861">
            <v>6</v>
          </cell>
          <cell r="Q2861">
            <v>1996</v>
          </cell>
          <cell r="R2861" t="str">
            <v>OP</v>
          </cell>
          <cell r="T2861" t="str">
            <v>N</v>
          </cell>
        </row>
        <row r="2862">
          <cell r="A2862" t="str">
            <v>IL</v>
          </cell>
          <cell r="B2862" t="str">
            <v>Madison</v>
          </cell>
          <cell r="C2862">
            <v>9286</v>
          </cell>
          <cell r="D2862" t="str">
            <v>Illinois Municipal Electric Agency</v>
          </cell>
          <cell r="E2862">
            <v>56114</v>
          </cell>
          <cell r="F2862" t="str">
            <v>IMEA Highland</v>
          </cell>
          <cell r="G2862">
            <v>22</v>
          </cell>
          <cell r="H2862" t="str">
            <v>2</v>
          </cell>
          <cell r="I2862">
            <v>1.8</v>
          </cell>
          <cell r="J2862">
            <v>1.8</v>
          </cell>
          <cell r="K2862">
            <v>1.8</v>
          </cell>
          <cell r="M2862" t="str">
            <v>IC</v>
          </cell>
          <cell r="N2862" t="str">
            <v>DFO</v>
          </cell>
          <cell r="P2862">
            <v>6</v>
          </cell>
          <cell r="Q2862">
            <v>1996</v>
          </cell>
          <cell r="R2862" t="str">
            <v>OP</v>
          </cell>
          <cell r="T2862" t="str">
            <v>N</v>
          </cell>
        </row>
        <row r="2863">
          <cell r="A2863" t="str">
            <v>IL</v>
          </cell>
          <cell r="B2863" t="str">
            <v>Monroe</v>
          </cell>
          <cell r="C2863">
            <v>9286</v>
          </cell>
          <cell r="D2863" t="str">
            <v>Illinois Municipal Electric Agency</v>
          </cell>
          <cell r="E2863">
            <v>56115</v>
          </cell>
          <cell r="F2863" t="str">
            <v>IMEA Waterloo</v>
          </cell>
          <cell r="G2863">
            <v>22</v>
          </cell>
          <cell r="H2863" t="str">
            <v>9</v>
          </cell>
          <cell r="I2863">
            <v>1.8</v>
          </cell>
          <cell r="J2863">
            <v>1.8</v>
          </cell>
          <cell r="K2863">
            <v>1.8</v>
          </cell>
          <cell r="M2863" t="str">
            <v>IC</v>
          </cell>
          <cell r="N2863" t="str">
            <v>DFO</v>
          </cell>
          <cell r="P2863">
            <v>6</v>
          </cell>
          <cell r="Q2863">
            <v>1996</v>
          </cell>
          <cell r="R2863" t="str">
            <v>OP</v>
          </cell>
          <cell r="T2863" t="str">
            <v>N</v>
          </cell>
        </row>
        <row r="2864">
          <cell r="A2864" t="str">
            <v>IL</v>
          </cell>
          <cell r="B2864" t="str">
            <v>Monroe</v>
          </cell>
          <cell r="C2864">
            <v>9286</v>
          </cell>
          <cell r="D2864" t="str">
            <v>Illinois Municipal Electric Agency</v>
          </cell>
          <cell r="E2864">
            <v>56115</v>
          </cell>
          <cell r="F2864" t="str">
            <v>IMEA Waterloo</v>
          </cell>
          <cell r="G2864">
            <v>22</v>
          </cell>
          <cell r="H2864" t="str">
            <v>10</v>
          </cell>
          <cell r="I2864">
            <v>1.8</v>
          </cell>
          <cell r="J2864">
            <v>1.8</v>
          </cell>
          <cell r="K2864">
            <v>1.8</v>
          </cell>
          <cell r="M2864" t="str">
            <v>IC</v>
          </cell>
          <cell r="N2864" t="str">
            <v>DFO</v>
          </cell>
          <cell r="P2864">
            <v>6</v>
          </cell>
          <cell r="Q2864">
            <v>1996</v>
          </cell>
          <cell r="R2864" t="str">
            <v>OP</v>
          </cell>
          <cell r="T2864" t="str">
            <v>N</v>
          </cell>
        </row>
        <row r="2865">
          <cell r="A2865" t="str">
            <v>IL</v>
          </cell>
          <cell r="B2865" t="str">
            <v>Monroe</v>
          </cell>
          <cell r="C2865">
            <v>9286</v>
          </cell>
          <cell r="D2865" t="str">
            <v>Illinois Municipal Electric Agency</v>
          </cell>
          <cell r="E2865">
            <v>56115</v>
          </cell>
          <cell r="F2865" t="str">
            <v>IMEA Waterloo</v>
          </cell>
          <cell r="G2865">
            <v>22</v>
          </cell>
          <cell r="H2865" t="str">
            <v>11</v>
          </cell>
          <cell r="I2865">
            <v>1.8</v>
          </cell>
          <cell r="J2865">
            <v>1.8</v>
          </cell>
          <cell r="K2865">
            <v>1.8</v>
          </cell>
          <cell r="M2865" t="str">
            <v>IC</v>
          </cell>
          <cell r="N2865" t="str">
            <v>DFO</v>
          </cell>
          <cell r="P2865">
            <v>6</v>
          </cell>
          <cell r="Q2865">
            <v>1996</v>
          </cell>
          <cell r="R2865" t="str">
            <v>OP</v>
          </cell>
          <cell r="T2865" t="str">
            <v>N</v>
          </cell>
        </row>
        <row r="2866">
          <cell r="A2866" t="str">
            <v>IL</v>
          </cell>
          <cell r="B2866" t="str">
            <v>Clay</v>
          </cell>
          <cell r="C2866">
            <v>9286</v>
          </cell>
          <cell r="D2866" t="str">
            <v>Illinois Municipal Electric Agency</v>
          </cell>
          <cell r="E2866">
            <v>56116</v>
          </cell>
          <cell r="F2866" t="str">
            <v>IMEA Flora</v>
          </cell>
          <cell r="G2866">
            <v>22</v>
          </cell>
          <cell r="H2866" t="str">
            <v>6</v>
          </cell>
          <cell r="I2866">
            <v>1.8</v>
          </cell>
          <cell r="J2866">
            <v>1.8</v>
          </cell>
          <cell r="K2866">
            <v>1.8</v>
          </cell>
          <cell r="M2866" t="str">
            <v>IC</v>
          </cell>
          <cell r="N2866" t="str">
            <v>DFO</v>
          </cell>
          <cell r="P2866">
            <v>12</v>
          </cell>
          <cell r="Q2866">
            <v>2000</v>
          </cell>
          <cell r="R2866" t="str">
            <v>OP</v>
          </cell>
          <cell r="T2866" t="str">
            <v>N</v>
          </cell>
        </row>
        <row r="2867">
          <cell r="A2867" t="str">
            <v>IL</v>
          </cell>
          <cell r="B2867" t="str">
            <v>Clay</v>
          </cell>
          <cell r="C2867">
            <v>9286</v>
          </cell>
          <cell r="D2867" t="str">
            <v>Illinois Municipal Electric Agency</v>
          </cell>
          <cell r="E2867">
            <v>56116</v>
          </cell>
          <cell r="F2867" t="str">
            <v>IMEA Flora</v>
          </cell>
          <cell r="G2867">
            <v>22</v>
          </cell>
          <cell r="H2867" t="str">
            <v>7</v>
          </cell>
          <cell r="I2867">
            <v>1.8</v>
          </cell>
          <cell r="J2867">
            <v>1.8</v>
          </cell>
          <cell r="K2867">
            <v>1.8</v>
          </cell>
          <cell r="M2867" t="str">
            <v>IC</v>
          </cell>
          <cell r="N2867" t="str">
            <v>DFO</v>
          </cell>
          <cell r="P2867">
            <v>12</v>
          </cell>
          <cell r="Q2867">
            <v>2000</v>
          </cell>
          <cell r="R2867" t="str">
            <v>OP</v>
          </cell>
          <cell r="T2867" t="str">
            <v>N</v>
          </cell>
        </row>
        <row r="2868">
          <cell r="A2868" t="str">
            <v>IL</v>
          </cell>
          <cell r="B2868" t="str">
            <v>Clay</v>
          </cell>
          <cell r="C2868">
            <v>9286</v>
          </cell>
          <cell r="D2868" t="str">
            <v>Illinois Municipal Electric Agency</v>
          </cell>
          <cell r="E2868">
            <v>56116</v>
          </cell>
          <cell r="F2868" t="str">
            <v>IMEA Flora</v>
          </cell>
          <cell r="G2868">
            <v>22</v>
          </cell>
          <cell r="H2868" t="str">
            <v>8</v>
          </cell>
          <cell r="I2868">
            <v>1.8</v>
          </cell>
          <cell r="J2868">
            <v>1.8</v>
          </cell>
          <cell r="K2868">
            <v>1.8</v>
          </cell>
          <cell r="M2868" t="str">
            <v>IC</v>
          </cell>
          <cell r="N2868" t="str">
            <v>DFO</v>
          </cell>
          <cell r="P2868">
            <v>12</v>
          </cell>
          <cell r="Q2868">
            <v>2000</v>
          </cell>
          <cell r="R2868" t="str">
            <v>OP</v>
          </cell>
          <cell r="T2868" t="str">
            <v>N</v>
          </cell>
        </row>
        <row r="2869">
          <cell r="A2869" t="str">
            <v>IL</v>
          </cell>
          <cell r="B2869" t="str">
            <v>Clay</v>
          </cell>
          <cell r="C2869">
            <v>9286</v>
          </cell>
          <cell r="D2869" t="str">
            <v>Illinois Municipal Electric Agency</v>
          </cell>
          <cell r="E2869">
            <v>56116</v>
          </cell>
          <cell r="F2869" t="str">
            <v>IMEA Flora</v>
          </cell>
          <cell r="G2869">
            <v>22</v>
          </cell>
          <cell r="H2869" t="str">
            <v>9</v>
          </cell>
          <cell r="I2869">
            <v>1.8</v>
          </cell>
          <cell r="J2869">
            <v>1.8</v>
          </cell>
          <cell r="K2869">
            <v>1.8</v>
          </cell>
          <cell r="M2869" t="str">
            <v>IC</v>
          </cell>
          <cell r="N2869" t="str">
            <v>DFO</v>
          </cell>
          <cell r="P2869">
            <v>12</v>
          </cell>
          <cell r="Q2869">
            <v>2000</v>
          </cell>
          <cell r="R2869" t="str">
            <v>OP</v>
          </cell>
          <cell r="T2869" t="str">
            <v>N</v>
          </cell>
        </row>
        <row r="2870">
          <cell r="A2870" t="str">
            <v>IL</v>
          </cell>
          <cell r="B2870" t="str">
            <v>Clay</v>
          </cell>
          <cell r="C2870">
            <v>9286</v>
          </cell>
          <cell r="D2870" t="str">
            <v>Illinois Municipal Electric Agency</v>
          </cell>
          <cell r="E2870">
            <v>56116</v>
          </cell>
          <cell r="F2870" t="str">
            <v>IMEA Flora</v>
          </cell>
          <cell r="G2870">
            <v>22</v>
          </cell>
          <cell r="H2870" t="str">
            <v>10</v>
          </cell>
          <cell r="I2870">
            <v>1.8</v>
          </cell>
          <cell r="J2870">
            <v>1.8</v>
          </cell>
          <cell r="K2870">
            <v>1.8</v>
          </cell>
          <cell r="M2870" t="str">
            <v>IC</v>
          </cell>
          <cell r="N2870" t="str">
            <v>DFO</v>
          </cell>
          <cell r="P2870">
            <v>12</v>
          </cell>
          <cell r="Q2870">
            <v>2000</v>
          </cell>
          <cell r="R2870" t="str">
            <v>OP</v>
          </cell>
          <cell r="T2870" t="str">
            <v>N</v>
          </cell>
        </row>
        <row r="2871">
          <cell r="A2871" t="str">
            <v>IL</v>
          </cell>
          <cell r="B2871" t="str">
            <v>Cook</v>
          </cell>
          <cell r="C2871">
            <v>10384</v>
          </cell>
          <cell r="D2871" t="str">
            <v>Klein Tools Inc</v>
          </cell>
          <cell r="E2871">
            <v>10498</v>
          </cell>
          <cell r="F2871" t="str">
            <v>Klein Tools Chicago</v>
          </cell>
          <cell r="G2871">
            <v>332</v>
          </cell>
          <cell r="H2871" t="str">
            <v>17</v>
          </cell>
          <cell r="I2871">
            <v>1.5</v>
          </cell>
          <cell r="J2871">
            <v>1.5</v>
          </cell>
          <cell r="K2871">
            <v>1.5</v>
          </cell>
          <cell r="M2871" t="str">
            <v>IC</v>
          </cell>
          <cell r="N2871" t="str">
            <v>DFO</v>
          </cell>
          <cell r="P2871">
            <v>12</v>
          </cell>
          <cell r="Q2871">
            <v>1986</v>
          </cell>
          <cell r="R2871" t="str">
            <v>SB</v>
          </cell>
          <cell r="T2871" t="str">
            <v>Y</v>
          </cell>
        </row>
        <row r="2872">
          <cell r="A2872" t="str">
            <v>IL</v>
          </cell>
          <cell r="B2872" t="str">
            <v>Clark</v>
          </cell>
          <cell r="C2872">
            <v>11736</v>
          </cell>
          <cell r="D2872" t="str">
            <v>Marshall City of</v>
          </cell>
          <cell r="E2872">
            <v>949</v>
          </cell>
          <cell r="F2872" t="str">
            <v>Marshall</v>
          </cell>
          <cell r="G2872">
            <v>22</v>
          </cell>
          <cell r="H2872" t="str">
            <v>1</v>
          </cell>
          <cell r="I2872">
            <v>0.9</v>
          </cell>
          <cell r="J2872">
            <v>0.8</v>
          </cell>
          <cell r="K2872">
            <v>0.8</v>
          </cell>
          <cell r="M2872" t="str">
            <v>IC</v>
          </cell>
          <cell r="N2872" t="str">
            <v>DFO</v>
          </cell>
          <cell r="P2872">
            <v>99</v>
          </cell>
          <cell r="Q2872">
            <v>1948</v>
          </cell>
          <cell r="R2872" t="str">
            <v>OP</v>
          </cell>
          <cell r="S2872">
            <v>0</v>
          </cell>
          <cell r="T2872" t="str">
            <v>N</v>
          </cell>
        </row>
        <row r="2873">
          <cell r="A2873" t="str">
            <v>IL</v>
          </cell>
          <cell r="B2873" t="str">
            <v>Clark</v>
          </cell>
          <cell r="C2873">
            <v>11736</v>
          </cell>
          <cell r="D2873" t="str">
            <v>Marshall City of</v>
          </cell>
          <cell r="E2873">
            <v>949</v>
          </cell>
          <cell r="F2873" t="str">
            <v>Marshall</v>
          </cell>
          <cell r="G2873">
            <v>22</v>
          </cell>
          <cell r="H2873" t="str">
            <v>2</v>
          </cell>
          <cell r="I2873">
            <v>0.9</v>
          </cell>
          <cell r="J2873">
            <v>0.8</v>
          </cell>
          <cell r="K2873">
            <v>0.8</v>
          </cell>
          <cell r="M2873" t="str">
            <v>IC</v>
          </cell>
          <cell r="N2873" t="str">
            <v>DFO</v>
          </cell>
          <cell r="P2873">
            <v>99</v>
          </cell>
          <cell r="Q2873">
            <v>1948</v>
          </cell>
          <cell r="R2873" t="str">
            <v>OP</v>
          </cell>
          <cell r="S2873">
            <v>0</v>
          </cell>
          <cell r="T2873" t="str">
            <v>N</v>
          </cell>
        </row>
        <row r="2874">
          <cell r="A2874" t="str">
            <v>IL</v>
          </cell>
          <cell r="B2874" t="str">
            <v>Clark</v>
          </cell>
          <cell r="C2874">
            <v>11736</v>
          </cell>
          <cell r="D2874" t="str">
            <v>Marshall City of</v>
          </cell>
          <cell r="E2874">
            <v>949</v>
          </cell>
          <cell r="F2874" t="str">
            <v>Marshall</v>
          </cell>
          <cell r="G2874">
            <v>22</v>
          </cell>
          <cell r="H2874" t="str">
            <v>3</v>
          </cell>
          <cell r="I2874">
            <v>1.2</v>
          </cell>
          <cell r="J2874">
            <v>1.1000000000000001</v>
          </cell>
          <cell r="K2874">
            <v>1.1000000000000001</v>
          </cell>
          <cell r="M2874" t="str">
            <v>IC</v>
          </cell>
          <cell r="N2874" t="str">
            <v>DFO</v>
          </cell>
          <cell r="P2874">
            <v>99</v>
          </cell>
          <cell r="Q2874">
            <v>1953</v>
          </cell>
          <cell r="R2874" t="str">
            <v>OP</v>
          </cell>
          <cell r="S2874">
            <v>0</v>
          </cell>
          <cell r="T2874" t="str">
            <v>N</v>
          </cell>
        </row>
        <row r="2875">
          <cell r="A2875" t="str">
            <v>IL</v>
          </cell>
          <cell r="B2875" t="str">
            <v>Clark</v>
          </cell>
          <cell r="C2875">
            <v>11736</v>
          </cell>
          <cell r="D2875" t="str">
            <v>Marshall City of</v>
          </cell>
          <cell r="E2875">
            <v>949</v>
          </cell>
          <cell r="F2875" t="str">
            <v>Marshall</v>
          </cell>
          <cell r="G2875">
            <v>22</v>
          </cell>
          <cell r="H2875" t="str">
            <v>5</v>
          </cell>
          <cell r="I2875">
            <v>2.5</v>
          </cell>
          <cell r="J2875">
            <v>2.5</v>
          </cell>
          <cell r="K2875">
            <v>2.5</v>
          </cell>
          <cell r="M2875" t="str">
            <v>IC</v>
          </cell>
          <cell r="N2875" t="str">
            <v>DFO</v>
          </cell>
          <cell r="P2875">
            <v>9</v>
          </cell>
          <cell r="Q2875">
            <v>2002</v>
          </cell>
          <cell r="R2875" t="str">
            <v>OP</v>
          </cell>
          <cell r="S2875">
            <v>0</v>
          </cell>
          <cell r="T2875" t="str">
            <v>N</v>
          </cell>
        </row>
        <row r="2876">
          <cell r="A2876" t="str">
            <v>IL</v>
          </cell>
          <cell r="B2876" t="str">
            <v>Clark</v>
          </cell>
          <cell r="C2876">
            <v>11736</v>
          </cell>
          <cell r="D2876" t="str">
            <v>Marshall City of</v>
          </cell>
          <cell r="E2876">
            <v>949</v>
          </cell>
          <cell r="F2876" t="str">
            <v>Marshall</v>
          </cell>
          <cell r="G2876">
            <v>22</v>
          </cell>
          <cell r="H2876" t="str">
            <v>6</v>
          </cell>
          <cell r="I2876">
            <v>1.8</v>
          </cell>
          <cell r="J2876">
            <v>1.8</v>
          </cell>
          <cell r="K2876">
            <v>1.8</v>
          </cell>
          <cell r="M2876" t="str">
            <v>IC</v>
          </cell>
          <cell r="N2876" t="str">
            <v>DFO</v>
          </cell>
          <cell r="P2876">
            <v>4</v>
          </cell>
          <cell r="Q2876">
            <v>2002</v>
          </cell>
          <cell r="R2876" t="str">
            <v>OP</v>
          </cell>
          <cell r="S2876">
            <v>0</v>
          </cell>
          <cell r="T2876" t="str">
            <v>N</v>
          </cell>
        </row>
        <row r="2877">
          <cell r="A2877" t="str">
            <v>IL</v>
          </cell>
          <cell r="B2877" t="str">
            <v>Clark</v>
          </cell>
          <cell r="C2877">
            <v>11736</v>
          </cell>
          <cell r="D2877" t="str">
            <v>Marshall City of</v>
          </cell>
          <cell r="E2877">
            <v>949</v>
          </cell>
          <cell r="F2877" t="str">
            <v>Marshall</v>
          </cell>
          <cell r="G2877">
            <v>22</v>
          </cell>
          <cell r="H2877" t="str">
            <v>7</v>
          </cell>
          <cell r="I2877">
            <v>1.8</v>
          </cell>
          <cell r="J2877">
            <v>1.8</v>
          </cell>
          <cell r="K2877">
            <v>1.8</v>
          </cell>
          <cell r="M2877" t="str">
            <v>IC</v>
          </cell>
          <cell r="N2877" t="str">
            <v>DFO</v>
          </cell>
          <cell r="P2877">
            <v>4</v>
          </cell>
          <cell r="Q2877">
            <v>2002</v>
          </cell>
          <cell r="R2877" t="str">
            <v>OP</v>
          </cell>
          <cell r="S2877">
            <v>0</v>
          </cell>
          <cell r="T2877" t="str">
            <v>N</v>
          </cell>
        </row>
        <row r="2878">
          <cell r="A2878" t="str">
            <v>IL</v>
          </cell>
          <cell r="B2878" t="str">
            <v>Clark</v>
          </cell>
          <cell r="C2878">
            <v>11736</v>
          </cell>
          <cell r="D2878" t="str">
            <v>Marshall City of</v>
          </cell>
          <cell r="E2878">
            <v>949</v>
          </cell>
          <cell r="F2878" t="str">
            <v>Marshall</v>
          </cell>
          <cell r="G2878">
            <v>22</v>
          </cell>
          <cell r="H2878" t="str">
            <v>8</v>
          </cell>
          <cell r="I2878">
            <v>1.8</v>
          </cell>
          <cell r="J2878">
            <v>1.8</v>
          </cell>
          <cell r="K2878">
            <v>1.8</v>
          </cell>
          <cell r="M2878" t="str">
            <v>IC</v>
          </cell>
          <cell r="N2878" t="str">
            <v>DFO</v>
          </cell>
          <cell r="P2878">
            <v>4</v>
          </cell>
          <cell r="Q2878">
            <v>2002</v>
          </cell>
          <cell r="R2878" t="str">
            <v>OP</v>
          </cell>
          <cell r="S2878">
            <v>0</v>
          </cell>
          <cell r="T2878" t="str">
            <v>N</v>
          </cell>
        </row>
        <row r="2879">
          <cell r="A2879" t="str">
            <v>IL</v>
          </cell>
          <cell r="B2879" t="str">
            <v>Clark</v>
          </cell>
          <cell r="C2879">
            <v>11736</v>
          </cell>
          <cell r="D2879" t="str">
            <v>Marshall City of</v>
          </cell>
          <cell r="E2879">
            <v>949</v>
          </cell>
          <cell r="F2879" t="str">
            <v>Marshall</v>
          </cell>
          <cell r="G2879">
            <v>22</v>
          </cell>
          <cell r="H2879" t="str">
            <v>9</v>
          </cell>
          <cell r="I2879">
            <v>1.8</v>
          </cell>
          <cell r="J2879">
            <v>1.8</v>
          </cell>
          <cell r="K2879">
            <v>1.8</v>
          </cell>
          <cell r="M2879" t="str">
            <v>IC</v>
          </cell>
          <cell r="N2879" t="str">
            <v>DFO</v>
          </cell>
          <cell r="P2879">
            <v>4</v>
          </cell>
          <cell r="Q2879">
            <v>2002</v>
          </cell>
          <cell r="R2879" t="str">
            <v>OP</v>
          </cell>
          <cell r="S2879">
            <v>0</v>
          </cell>
          <cell r="T2879" t="str">
            <v>N</v>
          </cell>
        </row>
        <row r="2880">
          <cell r="A2880" t="str">
            <v>IL</v>
          </cell>
          <cell r="B2880" t="str">
            <v>Clark</v>
          </cell>
          <cell r="C2880">
            <v>11736</v>
          </cell>
          <cell r="D2880" t="str">
            <v>Marshall City of</v>
          </cell>
          <cell r="E2880">
            <v>949</v>
          </cell>
          <cell r="F2880" t="str">
            <v>Marshall</v>
          </cell>
          <cell r="G2880">
            <v>22</v>
          </cell>
          <cell r="H2880" t="str">
            <v>10</v>
          </cell>
          <cell r="I2880">
            <v>1.8</v>
          </cell>
          <cell r="J2880">
            <v>1.8</v>
          </cell>
          <cell r="K2880">
            <v>1.8</v>
          </cell>
          <cell r="M2880" t="str">
            <v>IC</v>
          </cell>
          <cell r="N2880" t="str">
            <v>DFO</v>
          </cell>
          <cell r="P2880">
            <v>4</v>
          </cell>
          <cell r="Q2880">
            <v>2002</v>
          </cell>
          <cell r="R2880" t="str">
            <v>OP</v>
          </cell>
          <cell r="S2880">
            <v>0</v>
          </cell>
          <cell r="T2880" t="str">
            <v>N</v>
          </cell>
        </row>
        <row r="2881">
          <cell r="A2881" t="str">
            <v>IL</v>
          </cell>
          <cell r="B2881" t="str">
            <v>Clark</v>
          </cell>
          <cell r="C2881">
            <v>11736</v>
          </cell>
          <cell r="D2881" t="str">
            <v>Marshall City of</v>
          </cell>
          <cell r="E2881">
            <v>949</v>
          </cell>
          <cell r="F2881" t="str">
            <v>Marshall</v>
          </cell>
          <cell r="G2881">
            <v>22</v>
          </cell>
          <cell r="H2881" t="str">
            <v>11</v>
          </cell>
          <cell r="I2881">
            <v>1.8</v>
          </cell>
          <cell r="J2881">
            <v>1.8</v>
          </cell>
          <cell r="K2881">
            <v>1.8</v>
          </cell>
          <cell r="M2881" t="str">
            <v>IC</v>
          </cell>
          <cell r="N2881" t="str">
            <v>DFO</v>
          </cell>
          <cell r="P2881">
            <v>4</v>
          </cell>
          <cell r="Q2881">
            <v>2002</v>
          </cell>
          <cell r="R2881" t="str">
            <v>OP</v>
          </cell>
          <cell r="S2881">
            <v>0</v>
          </cell>
          <cell r="T2881" t="str">
            <v>N</v>
          </cell>
        </row>
        <row r="2882">
          <cell r="A2882" t="str">
            <v>IL</v>
          </cell>
          <cell r="B2882" t="str">
            <v>St Clair</v>
          </cell>
          <cell r="C2882">
            <v>11790</v>
          </cell>
          <cell r="D2882" t="str">
            <v>Mascoutah City of</v>
          </cell>
          <cell r="E2882">
            <v>950</v>
          </cell>
          <cell r="F2882" t="str">
            <v>Mascoutah</v>
          </cell>
          <cell r="G2882">
            <v>22</v>
          </cell>
          <cell r="H2882" t="str">
            <v>IC1</v>
          </cell>
          <cell r="I2882">
            <v>0.6</v>
          </cell>
          <cell r="J2882">
            <v>0.5</v>
          </cell>
          <cell r="K2882">
            <v>0.5</v>
          </cell>
          <cell r="M2882" t="str">
            <v>IC</v>
          </cell>
          <cell r="N2882" t="str">
            <v>DFO</v>
          </cell>
          <cell r="P2882">
            <v>8</v>
          </cell>
          <cell r="Q2882">
            <v>1946</v>
          </cell>
          <cell r="R2882" t="str">
            <v>SB</v>
          </cell>
          <cell r="T2882" t="str">
            <v>N</v>
          </cell>
        </row>
        <row r="2883">
          <cell r="A2883" t="str">
            <v>IL</v>
          </cell>
          <cell r="B2883" t="str">
            <v>St Clair</v>
          </cell>
          <cell r="C2883">
            <v>11790</v>
          </cell>
          <cell r="D2883" t="str">
            <v>Mascoutah City of</v>
          </cell>
          <cell r="E2883">
            <v>950</v>
          </cell>
          <cell r="F2883" t="str">
            <v>Mascoutah</v>
          </cell>
          <cell r="G2883">
            <v>22</v>
          </cell>
          <cell r="H2883" t="str">
            <v>IC2</v>
          </cell>
          <cell r="I2883">
            <v>0.6</v>
          </cell>
          <cell r="J2883">
            <v>0.5</v>
          </cell>
          <cell r="K2883">
            <v>0.5</v>
          </cell>
          <cell r="M2883" t="str">
            <v>IC</v>
          </cell>
          <cell r="N2883" t="str">
            <v>DFO</v>
          </cell>
          <cell r="P2883">
            <v>6</v>
          </cell>
          <cell r="Q2883">
            <v>1946</v>
          </cell>
          <cell r="R2883" t="str">
            <v>SB</v>
          </cell>
          <cell r="T2883" t="str">
            <v>N</v>
          </cell>
        </row>
        <row r="2884">
          <cell r="A2884" t="str">
            <v>IL</v>
          </cell>
          <cell r="B2884" t="str">
            <v>St Clair</v>
          </cell>
          <cell r="C2884">
            <v>11790</v>
          </cell>
          <cell r="D2884" t="str">
            <v>Mascoutah City of</v>
          </cell>
          <cell r="E2884">
            <v>950</v>
          </cell>
          <cell r="F2884" t="str">
            <v>Mascoutah</v>
          </cell>
          <cell r="G2884">
            <v>22</v>
          </cell>
          <cell r="H2884" t="str">
            <v>IC3</v>
          </cell>
          <cell r="I2884">
            <v>1.1000000000000001</v>
          </cell>
          <cell r="J2884">
            <v>1</v>
          </cell>
          <cell r="K2884">
            <v>1</v>
          </cell>
          <cell r="M2884" t="str">
            <v>IC</v>
          </cell>
          <cell r="N2884" t="str">
            <v>DFO</v>
          </cell>
          <cell r="P2884">
            <v>6</v>
          </cell>
          <cell r="Q2884">
            <v>1954</v>
          </cell>
          <cell r="R2884" t="str">
            <v>SB</v>
          </cell>
          <cell r="T2884" t="str">
            <v>N</v>
          </cell>
        </row>
        <row r="2885">
          <cell r="A2885" t="str">
            <v>IL</v>
          </cell>
          <cell r="B2885" t="str">
            <v>St Clair</v>
          </cell>
          <cell r="C2885">
            <v>11790</v>
          </cell>
          <cell r="D2885" t="str">
            <v>Mascoutah City of</v>
          </cell>
          <cell r="E2885">
            <v>950</v>
          </cell>
          <cell r="F2885" t="str">
            <v>Mascoutah</v>
          </cell>
          <cell r="G2885">
            <v>22</v>
          </cell>
          <cell r="H2885" t="str">
            <v>IC4</v>
          </cell>
          <cell r="I2885">
            <v>2.1</v>
          </cell>
          <cell r="J2885">
            <v>2</v>
          </cell>
          <cell r="K2885">
            <v>2</v>
          </cell>
          <cell r="M2885" t="str">
            <v>IC</v>
          </cell>
          <cell r="N2885" t="str">
            <v>DFO</v>
          </cell>
          <cell r="O2885" t="str">
            <v>NG</v>
          </cell>
          <cell r="P2885">
            <v>8</v>
          </cell>
          <cell r="Q2885">
            <v>1968</v>
          </cell>
          <cell r="R2885" t="str">
            <v>SB</v>
          </cell>
          <cell r="T2885" t="str">
            <v>N</v>
          </cell>
        </row>
        <row r="2886">
          <cell r="A2886" t="str">
            <v>IL</v>
          </cell>
          <cell r="B2886" t="str">
            <v>St Clair</v>
          </cell>
          <cell r="C2886">
            <v>11790</v>
          </cell>
          <cell r="D2886" t="str">
            <v>Mascoutah City of</v>
          </cell>
          <cell r="E2886">
            <v>950</v>
          </cell>
          <cell r="F2886" t="str">
            <v>Mascoutah</v>
          </cell>
          <cell r="G2886">
            <v>22</v>
          </cell>
          <cell r="H2886" t="str">
            <v>IC5</v>
          </cell>
          <cell r="I2886">
            <v>2.2999999999999998</v>
          </cell>
          <cell r="J2886">
            <v>2.2999999999999998</v>
          </cell>
          <cell r="K2886">
            <v>2.2999999999999998</v>
          </cell>
          <cell r="M2886" t="str">
            <v>IC</v>
          </cell>
          <cell r="N2886" t="str">
            <v>DFO</v>
          </cell>
          <cell r="O2886" t="str">
            <v>NG</v>
          </cell>
          <cell r="P2886">
            <v>5</v>
          </cell>
          <cell r="Q2886">
            <v>1973</v>
          </cell>
          <cell r="R2886" t="str">
            <v>SB</v>
          </cell>
          <cell r="T2886" t="str">
            <v>N</v>
          </cell>
        </row>
        <row r="2887">
          <cell r="A2887" t="str">
            <v>IL</v>
          </cell>
          <cell r="B2887" t="str">
            <v>Hamilton</v>
          </cell>
          <cell r="C2887">
            <v>12167</v>
          </cell>
          <cell r="D2887" t="str">
            <v>McLeansboro City of</v>
          </cell>
          <cell r="E2887">
            <v>948</v>
          </cell>
          <cell r="F2887" t="str">
            <v>McLeansboro</v>
          </cell>
          <cell r="G2887">
            <v>22</v>
          </cell>
          <cell r="H2887" t="str">
            <v>2</v>
          </cell>
          <cell r="I2887">
            <v>0.6</v>
          </cell>
          <cell r="J2887">
            <v>0.4</v>
          </cell>
          <cell r="K2887">
            <v>0.4</v>
          </cell>
          <cell r="M2887" t="str">
            <v>IC</v>
          </cell>
          <cell r="N2887" t="str">
            <v>DFO</v>
          </cell>
          <cell r="P2887">
            <v>12</v>
          </cell>
          <cell r="Q2887">
            <v>1950</v>
          </cell>
          <cell r="R2887" t="str">
            <v>BU</v>
          </cell>
          <cell r="T2887" t="str">
            <v>N</v>
          </cell>
        </row>
        <row r="2888">
          <cell r="A2888" t="str">
            <v>IL</v>
          </cell>
          <cell r="B2888" t="str">
            <v>Hamilton</v>
          </cell>
          <cell r="C2888">
            <v>12167</v>
          </cell>
          <cell r="D2888" t="str">
            <v>McLeansboro City of</v>
          </cell>
          <cell r="E2888">
            <v>948</v>
          </cell>
          <cell r="F2888" t="str">
            <v>McLeansboro</v>
          </cell>
          <cell r="G2888">
            <v>22</v>
          </cell>
          <cell r="H2888" t="str">
            <v>5</v>
          </cell>
          <cell r="I2888">
            <v>2</v>
          </cell>
          <cell r="J2888">
            <v>1.8</v>
          </cell>
          <cell r="K2888">
            <v>1.8</v>
          </cell>
          <cell r="M2888" t="str">
            <v>IC</v>
          </cell>
          <cell r="N2888" t="str">
            <v>DFO</v>
          </cell>
          <cell r="O2888" t="str">
            <v>NG</v>
          </cell>
          <cell r="P2888">
            <v>12</v>
          </cell>
          <cell r="Q2888">
            <v>1979</v>
          </cell>
          <cell r="R2888" t="str">
            <v>BU</v>
          </cell>
          <cell r="T2888" t="str">
            <v>N</v>
          </cell>
        </row>
        <row r="2889">
          <cell r="A2889" t="str">
            <v>IL</v>
          </cell>
          <cell r="B2889" t="str">
            <v>Hamilton</v>
          </cell>
          <cell r="C2889">
            <v>12167</v>
          </cell>
          <cell r="D2889" t="str">
            <v>McLeansboro City of</v>
          </cell>
          <cell r="E2889">
            <v>948</v>
          </cell>
          <cell r="F2889" t="str">
            <v>McLeansboro</v>
          </cell>
          <cell r="G2889">
            <v>22</v>
          </cell>
          <cell r="H2889" t="str">
            <v>6</v>
          </cell>
          <cell r="I2889">
            <v>2.4</v>
          </cell>
          <cell r="J2889">
            <v>2.2000000000000002</v>
          </cell>
          <cell r="K2889">
            <v>2.2000000000000002</v>
          </cell>
          <cell r="M2889" t="str">
            <v>IC</v>
          </cell>
          <cell r="N2889" t="str">
            <v>DFO</v>
          </cell>
          <cell r="O2889" t="str">
            <v>NG</v>
          </cell>
          <cell r="P2889">
            <v>12</v>
          </cell>
          <cell r="Q2889">
            <v>1979</v>
          </cell>
          <cell r="R2889" t="str">
            <v>BU</v>
          </cell>
          <cell r="T2889" t="str">
            <v>N</v>
          </cell>
        </row>
        <row r="2890">
          <cell r="A2890" t="str">
            <v>IL</v>
          </cell>
          <cell r="B2890" t="str">
            <v>Hamilton</v>
          </cell>
          <cell r="C2890">
            <v>12167</v>
          </cell>
          <cell r="D2890" t="str">
            <v>McLeansboro City of</v>
          </cell>
          <cell r="E2890">
            <v>948</v>
          </cell>
          <cell r="F2890" t="str">
            <v>McLeansboro</v>
          </cell>
          <cell r="G2890">
            <v>22</v>
          </cell>
          <cell r="H2890" t="str">
            <v>7</v>
          </cell>
          <cell r="I2890">
            <v>1.1000000000000001</v>
          </cell>
          <cell r="J2890">
            <v>1</v>
          </cell>
          <cell r="K2890">
            <v>1</v>
          </cell>
          <cell r="M2890" t="str">
            <v>IC</v>
          </cell>
          <cell r="N2890" t="str">
            <v>DFO</v>
          </cell>
          <cell r="P2890">
            <v>1</v>
          </cell>
          <cell r="Q2890">
            <v>1995</v>
          </cell>
          <cell r="R2890" t="str">
            <v>BU</v>
          </cell>
          <cell r="T2890" t="str">
            <v>N</v>
          </cell>
        </row>
        <row r="2891">
          <cell r="A2891" t="str">
            <v>IL</v>
          </cell>
          <cell r="B2891" t="str">
            <v>Hamilton</v>
          </cell>
          <cell r="C2891">
            <v>12167</v>
          </cell>
          <cell r="D2891" t="str">
            <v>McLeansboro City of</v>
          </cell>
          <cell r="E2891">
            <v>948</v>
          </cell>
          <cell r="F2891" t="str">
            <v>McLeansboro</v>
          </cell>
          <cell r="G2891">
            <v>22</v>
          </cell>
          <cell r="H2891" t="str">
            <v>8</v>
          </cell>
          <cell r="I2891">
            <v>1.1000000000000001</v>
          </cell>
          <cell r="J2891">
            <v>1</v>
          </cell>
          <cell r="K2891">
            <v>1</v>
          </cell>
          <cell r="M2891" t="str">
            <v>IC</v>
          </cell>
          <cell r="N2891" t="str">
            <v>DFO</v>
          </cell>
          <cell r="P2891">
            <v>12</v>
          </cell>
          <cell r="Q2891">
            <v>1994</v>
          </cell>
          <cell r="R2891" t="str">
            <v>BU</v>
          </cell>
          <cell r="T2891" t="str">
            <v>N</v>
          </cell>
        </row>
        <row r="2892">
          <cell r="A2892" t="str">
            <v>IL</v>
          </cell>
          <cell r="B2892" t="str">
            <v>Hamilton</v>
          </cell>
          <cell r="C2892">
            <v>12167</v>
          </cell>
          <cell r="D2892" t="str">
            <v>McLeansboro City of</v>
          </cell>
          <cell r="E2892">
            <v>948</v>
          </cell>
          <cell r="F2892" t="str">
            <v>McLeansboro</v>
          </cell>
          <cell r="G2892">
            <v>22</v>
          </cell>
          <cell r="H2892" t="str">
            <v>9</v>
          </cell>
          <cell r="I2892">
            <v>2</v>
          </cell>
          <cell r="J2892">
            <v>2</v>
          </cell>
          <cell r="K2892">
            <v>2</v>
          </cell>
          <cell r="M2892" t="str">
            <v>IC</v>
          </cell>
          <cell r="N2892" t="str">
            <v>DFO</v>
          </cell>
          <cell r="P2892">
            <v>6</v>
          </cell>
          <cell r="Q2892">
            <v>2002</v>
          </cell>
          <cell r="R2892" t="str">
            <v>BU</v>
          </cell>
          <cell r="T2892" t="str">
            <v>N</v>
          </cell>
        </row>
        <row r="2893">
          <cell r="A2893" t="str">
            <v>IL</v>
          </cell>
          <cell r="B2893" t="str">
            <v>La Salle</v>
          </cell>
          <cell r="C2893">
            <v>14840</v>
          </cell>
          <cell r="D2893" t="str">
            <v>Peru City of</v>
          </cell>
          <cell r="E2893">
            <v>955</v>
          </cell>
          <cell r="F2893" t="str">
            <v>Peru</v>
          </cell>
          <cell r="G2893">
            <v>22</v>
          </cell>
          <cell r="H2893" t="str">
            <v>3</v>
          </cell>
          <cell r="I2893">
            <v>1.8</v>
          </cell>
          <cell r="J2893">
            <v>1.8</v>
          </cell>
          <cell r="K2893">
            <v>1.8</v>
          </cell>
          <cell r="M2893" t="str">
            <v>IC</v>
          </cell>
          <cell r="N2893" t="str">
            <v>DFO</v>
          </cell>
          <cell r="P2893">
            <v>5</v>
          </cell>
          <cell r="Q2893">
            <v>2002</v>
          </cell>
          <cell r="R2893" t="str">
            <v>OP</v>
          </cell>
          <cell r="T2893" t="str">
            <v>N</v>
          </cell>
        </row>
        <row r="2894">
          <cell r="A2894" t="str">
            <v>IL</v>
          </cell>
          <cell r="B2894" t="str">
            <v>La Salle</v>
          </cell>
          <cell r="C2894">
            <v>14840</v>
          </cell>
          <cell r="D2894" t="str">
            <v>Peru City of</v>
          </cell>
          <cell r="E2894">
            <v>955</v>
          </cell>
          <cell r="F2894" t="str">
            <v>Peru</v>
          </cell>
          <cell r="G2894">
            <v>22</v>
          </cell>
          <cell r="H2894" t="str">
            <v>7</v>
          </cell>
          <cell r="I2894">
            <v>1.8</v>
          </cell>
          <cell r="J2894">
            <v>1.8</v>
          </cell>
          <cell r="K2894">
            <v>1.8</v>
          </cell>
          <cell r="M2894" t="str">
            <v>IC</v>
          </cell>
          <cell r="N2894" t="str">
            <v>DFO</v>
          </cell>
          <cell r="P2894">
            <v>5</v>
          </cell>
          <cell r="Q2894">
            <v>2002</v>
          </cell>
          <cell r="R2894" t="str">
            <v>OP</v>
          </cell>
          <cell r="T2894" t="str">
            <v>N</v>
          </cell>
        </row>
        <row r="2895">
          <cell r="A2895" t="str">
            <v>IL</v>
          </cell>
          <cell r="B2895" t="str">
            <v>La Salle</v>
          </cell>
          <cell r="C2895">
            <v>14840</v>
          </cell>
          <cell r="D2895" t="str">
            <v>Peru City of</v>
          </cell>
          <cell r="E2895">
            <v>955</v>
          </cell>
          <cell r="F2895" t="str">
            <v>Peru</v>
          </cell>
          <cell r="G2895">
            <v>22</v>
          </cell>
          <cell r="H2895" t="str">
            <v>8</v>
          </cell>
          <cell r="I2895">
            <v>2</v>
          </cell>
          <cell r="J2895">
            <v>2</v>
          </cell>
          <cell r="K2895">
            <v>2</v>
          </cell>
          <cell r="M2895" t="str">
            <v>IC</v>
          </cell>
          <cell r="N2895" t="str">
            <v>DFO</v>
          </cell>
          <cell r="P2895">
            <v>2</v>
          </cell>
          <cell r="Q2895">
            <v>2003</v>
          </cell>
          <cell r="R2895" t="str">
            <v>OP</v>
          </cell>
          <cell r="T2895" t="str">
            <v>N</v>
          </cell>
        </row>
        <row r="2896">
          <cell r="A2896" t="str">
            <v>IL</v>
          </cell>
          <cell r="B2896" t="str">
            <v>La Salle</v>
          </cell>
          <cell r="C2896">
            <v>14840</v>
          </cell>
          <cell r="D2896" t="str">
            <v>Peru City of</v>
          </cell>
          <cell r="E2896">
            <v>955</v>
          </cell>
          <cell r="F2896" t="str">
            <v>Peru</v>
          </cell>
          <cell r="G2896">
            <v>22</v>
          </cell>
          <cell r="H2896" t="str">
            <v>9</v>
          </cell>
          <cell r="I2896">
            <v>2</v>
          </cell>
          <cell r="J2896">
            <v>2</v>
          </cell>
          <cell r="K2896">
            <v>2</v>
          </cell>
          <cell r="M2896" t="str">
            <v>IC</v>
          </cell>
          <cell r="N2896" t="str">
            <v>DFO</v>
          </cell>
          <cell r="P2896">
            <v>2</v>
          </cell>
          <cell r="Q2896">
            <v>2003</v>
          </cell>
          <cell r="R2896" t="str">
            <v>OP</v>
          </cell>
          <cell r="T2896" t="str">
            <v>N</v>
          </cell>
        </row>
        <row r="2897">
          <cell r="A2897" t="str">
            <v>IL</v>
          </cell>
          <cell r="B2897" t="str">
            <v>La Salle</v>
          </cell>
          <cell r="C2897">
            <v>14840</v>
          </cell>
          <cell r="D2897" t="str">
            <v>Peru City of</v>
          </cell>
          <cell r="E2897">
            <v>955</v>
          </cell>
          <cell r="F2897" t="str">
            <v>Peru</v>
          </cell>
          <cell r="G2897">
            <v>22</v>
          </cell>
          <cell r="H2897" t="str">
            <v>10</v>
          </cell>
          <cell r="I2897">
            <v>2</v>
          </cell>
          <cell r="J2897">
            <v>2</v>
          </cell>
          <cell r="K2897">
            <v>2</v>
          </cell>
          <cell r="M2897" t="str">
            <v>IC</v>
          </cell>
          <cell r="N2897" t="str">
            <v>DFO</v>
          </cell>
          <cell r="P2897">
            <v>2</v>
          </cell>
          <cell r="Q2897">
            <v>2003</v>
          </cell>
          <cell r="R2897" t="str">
            <v>OP</v>
          </cell>
          <cell r="T2897" t="str">
            <v>N</v>
          </cell>
        </row>
        <row r="2898">
          <cell r="A2898" t="str">
            <v>IL</v>
          </cell>
          <cell r="B2898" t="str">
            <v>La Salle</v>
          </cell>
          <cell r="C2898">
            <v>14840</v>
          </cell>
          <cell r="D2898" t="str">
            <v>Peru City of</v>
          </cell>
          <cell r="E2898">
            <v>955</v>
          </cell>
          <cell r="F2898" t="str">
            <v>Peru</v>
          </cell>
          <cell r="G2898">
            <v>22</v>
          </cell>
          <cell r="H2898" t="str">
            <v>IC1</v>
          </cell>
          <cell r="I2898">
            <v>6.3</v>
          </cell>
          <cell r="J2898">
            <v>6</v>
          </cell>
          <cell r="K2898">
            <v>6</v>
          </cell>
          <cell r="M2898" t="str">
            <v>IC</v>
          </cell>
          <cell r="N2898" t="str">
            <v>DFO</v>
          </cell>
          <cell r="P2898">
            <v>88</v>
          </cell>
          <cell r="Q2898">
            <v>1973</v>
          </cell>
          <cell r="R2898" t="str">
            <v>OP</v>
          </cell>
          <cell r="T2898" t="str">
            <v>N</v>
          </cell>
        </row>
        <row r="2899">
          <cell r="A2899" t="str">
            <v>IL</v>
          </cell>
          <cell r="B2899" t="str">
            <v>La Salle</v>
          </cell>
          <cell r="C2899">
            <v>14840</v>
          </cell>
          <cell r="D2899" t="str">
            <v>Peru City of</v>
          </cell>
          <cell r="E2899">
            <v>955</v>
          </cell>
          <cell r="F2899" t="str">
            <v>Peru</v>
          </cell>
          <cell r="G2899">
            <v>22</v>
          </cell>
          <cell r="H2899" t="str">
            <v>IC2</v>
          </cell>
          <cell r="I2899">
            <v>1.8</v>
          </cell>
          <cell r="J2899">
            <v>1.8</v>
          </cell>
          <cell r="K2899">
            <v>1.8</v>
          </cell>
          <cell r="M2899" t="str">
            <v>IC</v>
          </cell>
          <cell r="N2899" t="str">
            <v>DFO</v>
          </cell>
          <cell r="P2899">
            <v>6</v>
          </cell>
          <cell r="Q2899">
            <v>2000</v>
          </cell>
          <cell r="R2899" t="str">
            <v>OP</v>
          </cell>
          <cell r="T2899" t="str">
            <v>N</v>
          </cell>
        </row>
        <row r="2900">
          <cell r="A2900" t="str">
            <v>IL</v>
          </cell>
          <cell r="B2900" t="str">
            <v>La Salle</v>
          </cell>
          <cell r="C2900">
            <v>14840</v>
          </cell>
          <cell r="D2900" t="str">
            <v>Peru City of</v>
          </cell>
          <cell r="E2900">
            <v>955</v>
          </cell>
          <cell r="F2900" t="str">
            <v>Peru</v>
          </cell>
          <cell r="G2900">
            <v>22</v>
          </cell>
          <cell r="H2900" t="str">
            <v>IC3</v>
          </cell>
          <cell r="I2900">
            <v>1.8</v>
          </cell>
          <cell r="J2900">
            <v>1.8</v>
          </cell>
          <cell r="K2900">
            <v>1.8</v>
          </cell>
          <cell r="M2900" t="str">
            <v>IC</v>
          </cell>
          <cell r="N2900" t="str">
            <v>DFO</v>
          </cell>
          <cell r="P2900">
            <v>6</v>
          </cell>
          <cell r="Q2900">
            <v>2000</v>
          </cell>
          <cell r="R2900" t="str">
            <v>OP</v>
          </cell>
          <cell r="T2900" t="str">
            <v>N</v>
          </cell>
        </row>
        <row r="2901">
          <cell r="A2901" t="str">
            <v>IL</v>
          </cell>
          <cell r="B2901" t="str">
            <v>Champaign</v>
          </cell>
          <cell r="C2901">
            <v>15686</v>
          </cell>
          <cell r="D2901" t="str">
            <v>Rantoul Village of</v>
          </cell>
          <cell r="E2901">
            <v>958</v>
          </cell>
          <cell r="F2901" t="str">
            <v>Rantoul</v>
          </cell>
          <cell r="G2901">
            <v>22</v>
          </cell>
          <cell r="H2901" t="str">
            <v>1</v>
          </cell>
          <cell r="I2901">
            <v>1.2</v>
          </cell>
          <cell r="J2901">
            <v>1</v>
          </cell>
          <cell r="K2901">
            <v>1</v>
          </cell>
          <cell r="M2901" t="str">
            <v>IC</v>
          </cell>
          <cell r="N2901" t="str">
            <v>DFO</v>
          </cell>
          <cell r="O2901" t="str">
            <v>NG</v>
          </cell>
          <cell r="P2901">
            <v>88</v>
          </cell>
          <cell r="Q2901">
            <v>1951</v>
          </cell>
          <cell r="R2901" t="str">
            <v>OP</v>
          </cell>
          <cell r="T2901" t="str">
            <v>N</v>
          </cell>
        </row>
        <row r="2902">
          <cell r="A2902" t="str">
            <v>IL</v>
          </cell>
          <cell r="B2902" t="str">
            <v>Champaign</v>
          </cell>
          <cell r="C2902">
            <v>15686</v>
          </cell>
          <cell r="D2902" t="str">
            <v>Rantoul Village of</v>
          </cell>
          <cell r="E2902">
            <v>958</v>
          </cell>
          <cell r="F2902" t="str">
            <v>Rantoul</v>
          </cell>
          <cell r="G2902">
            <v>22</v>
          </cell>
          <cell r="H2902" t="str">
            <v>2</v>
          </cell>
          <cell r="I2902">
            <v>1.2</v>
          </cell>
          <cell r="J2902">
            <v>1</v>
          </cell>
          <cell r="K2902">
            <v>1</v>
          </cell>
          <cell r="M2902" t="str">
            <v>IC</v>
          </cell>
          <cell r="N2902" t="str">
            <v>DFO</v>
          </cell>
          <cell r="O2902" t="str">
            <v>NG</v>
          </cell>
          <cell r="P2902">
            <v>88</v>
          </cell>
          <cell r="Q2902">
            <v>1951</v>
          </cell>
          <cell r="R2902" t="str">
            <v>OP</v>
          </cell>
          <cell r="T2902" t="str">
            <v>N</v>
          </cell>
        </row>
        <row r="2903">
          <cell r="A2903" t="str">
            <v>IL</v>
          </cell>
          <cell r="B2903" t="str">
            <v>Champaign</v>
          </cell>
          <cell r="C2903">
            <v>15686</v>
          </cell>
          <cell r="D2903" t="str">
            <v>Rantoul Village of</v>
          </cell>
          <cell r="E2903">
            <v>958</v>
          </cell>
          <cell r="F2903" t="str">
            <v>Rantoul</v>
          </cell>
          <cell r="G2903">
            <v>22</v>
          </cell>
          <cell r="H2903" t="str">
            <v>3</v>
          </cell>
          <cell r="I2903">
            <v>1.2</v>
          </cell>
          <cell r="J2903">
            <v>1</v>
          </cell>
          <cell r="K2903">
            <v>1</v>
          </cell>
          <cell r="M2903" t="str">
            <v>IC</v>
          </cell>
          <cell r="N2903" t="str">
            <v>DFO</v>
          </cell>
          <cell r="O2903" t="str">
            <v>NG</v>
          </cell>
          <cell r="P2903">
            <v>88</v>
          </cell>
          <cell r="Q2903">
            <v>1953</v>
          </cell>
          <cell r="R2903" t="str">
            <v>OP</v>
          </cell>
          <cell r="T2903" t="str">
            <v>N</v>
          </cell>
        </row>
        <row r="2904">
          <cell r="A2904" t="str">
            <v>IL</v>
          </cell>
          <cell r="B2904" t="str">
            <v>Champaign</v>
          </cell>
          <cell r="C2904">
            <v>15686</v>
          </cell>
          <cell r="D2904" t="str">
            <v>Rantoul Village of</v>
          </cell>
          <cell r="E2904">
            <v>958</v>
          </cell>
          <cell r="F2904" t="str">
            <v>Rantoul</v>
          </cell>
          <cell r="G2904">
            <v>22</v>
          </cell>
          <cell r="H2904" t="str">
            <v>4</v>
          </cell>
          <cell r="I2904">
            <v>1.2</v>
          </cell>
          <cell r="J2904">
            <v>1</v>
          </cell>
          <cell r="K2904">
            <v>1</v>
          </cell>
          <cell r="M2904" t="str">
            <v>IC</v>
          </cell>
          <cell r="N2904" t="str">
            <v>DFO</v>
          </cell>
          <cell r="O2904" t="str">
            <v>NG</v>
          </cell>
          <cell r="P2904">
            <v>88</v>
          </cell>
          <cell r="Q2904">
            <v>1954</v>
          </cell>
          <cell r="R2904" t="str">
            <v>OP</v>
          </cell>
          <cell r="T2904" t="str">
            <v>N</v>
          </cell>
        </row>
        <row r="2905">
          <cell r="A2905" t="str">
            <v>IL</v>
          </cell>
          <cell r="B2905" t="str">
            <v>Champaign</v>
          </cell>
          <cell r="C2905">
            <v>15686</v>
          </cell>
          <cell r="D2905" t="str">
            <v>Rantoul Village of</v>
          </cell>
          <cell r="E2905">
            <v>958</v>
          </cell>
          <cell r="F2905" t="str">
            <v>Rantoul</v>
          </cell>
          <cell r="G2905">
            <v>22</v>
          </cell>
          <cell r="H2905" t="str">
            <v>5</v>
          </cell>
          <cell r="I2905">
            <v>1.5</v>
          </cell>
          <cell r="J2905">
            <v>1</v>
          </cell>
          <cell r="K2905">
            <v>1</v>
          </cell>
          <cell r="M2905" t="str">
            <v>IC</v>
          </cell>
          <cell r="N2905" t="str">
            <v>DFO</v>
          </cell>
          <cell r="O2905" t="str">
            <v>NG</v>
          </cell>
          <cell r="P2905">
            <v>88</v>
          </cell>
          <cell r="Q2905">
            <v>1964</v>
          </cell>
          <cell r="R2905" t="str">
            <v>OP</v>
          </cell>
          <cell r="T2905" t="str">
            <v>N</v>
          </cell>
        </row>
        <row r="2906">
          <cell r="A2906" t="str">
            <v>IL</v>
          </cell>
          <cell r="B2906" t="str">
            <v>Champaign</v>
          </cell>
          <cell r="C2906">
            <v>15686</v>
          </cell>
          <cell r="D2906" t="str">
            <v>Rantoul Village of</v>
          </cell>
          <cell r="E2906">
            <v>958</v>
          </cell>
          <cell r="F2906" t="str">
            <v>Rantoul</v>
          </cell>
          <cell r="G2906">
            <v>22</v>
          </cell>
          <cell r="H2906" t="str">
            <v>7</v>
          </cell>
          <cell r="I2906">
            <v>5.2</v>
          </cell>
          <cell r="J2906">
            <v>4.7</v>
          </cell>
          <cell r="K2906">
            <v>4.7</v>
          </cell>
          <cell r="M2906" t="str">
            <v>IC</v>
          </cell>
          <cell r="N2906" t="str">
            <v>DFO</v>
          </cell>
          <cell r="O2906" t="str">
            <v>NG</v>
          </cell>
          <cell r="P2906">
            <v>88</v>
          </cell>
          <cell r="Q2906">
            <v>1967</v>
          </cell>
          <cell r="R2906" t="str">
            <v>OP</v>
          </cell>
          <cell r="T2906" t="str">
            <v>N</v>
          </cell>
        </row>
        <row r="2907">
          <cell r="A2907" t="str">
            <v>IL</v>
          </cell>
          <cell r="B2907" t="str">
            <v>Champaign</v>
          </cell>
          <cell r="C2907">
            <v>15686</v>
          </cell>
          <cell r="D2907" t="str">
            <v>Rantoul Village of</v>
          </cell>
          <cell r="E2907">
            <v>958</v>
          </cell>
          <cell r="F2907" t="str">
            <v>Rantoul</v>
          </cell>
          <cell r="G2907">
            <v>22</v>
          </cell>
          <cell r="H2907" t="str">
            <v>8</v>
          </cell>
          <cell r="I2907">
            <v>4</v>
          </cell>
          <cell r="J2907">
            <v>3.5</v>
          </cell>
          <cell r="K2907">
            <v>3.5</v>
          </cell>
          <cell r="M2907" t="str">
            <v>IC</v>
          </cell>
          <cell r="N2907" t="str">
            <v>DFO</v>
          </cell>
          <cell r="O2907" t="str">
            <v>NG</v>
          </cell>
          <cell r="P2907">
            <v>88</v>
          </cell>
          <cell r="Q2907">
            <v>1964</v>
          </cell>
          <cell r="R2907" t="str">
            <v>OP</v>
          </cell>
          <cell r="T2907" t="str">
            <v>N</v>
          </cell>
        </row>
        <row r="2908">
          <cell r="A2908" t="str">
            <v>IL</v>
          </cell>
          <cell r="B2908" t="str">
            <v>Champaign</v>
          </cell>
          <cell r="C2908">
            <v>15686</v>
          </cell>
          <cell r="D2908" t="str">
            <v>Rantoul Village of</v>
          </cell>
          <cell r="E2908">
            <v>958</v>
          </cell>
          <cell r="F2908" t="str">
            <v>Rantoul</v>
          </cell>
          <cell r="G2908">
            <v>22</v>
          </cell>
          <cell r="H2908" t="str">
            <v>9</v>
          </cell>
          <cell r="I2908">
            <v>1.8</v>
          </cell>
          <cell r="J2908">
            <v>1.7</v>
          </cell>
          <cell r="K2908">
            <v>1.8</v>
          </cell>
          <cell r="M2908" t="str">
            <v>IC</v>
          </cell>
          <cell r="N2908" t="str">
            <v>DFO</v>
          </cell>
          <cell r="O2908" t="str">
            <v>NG</v>
          </cell>
          <cell r="P2908">
            <v>8</v>
          </cell>
          <cell r="Q2908">
            <v>2000</v>
          </cell>
          <cell r="R2908" t="str">
            <v>OP</v>
          </cell>
          <cell r="T2908" t="str">
            <v>N</v>
          </cell>
        </row>
        <row r="2909">
          <cell r="A2909" t="str">
            <v>IL</v>
          </cell>
          <cell r="B2909" t="str">
            <v>Champaign</v>
          </cell>
          <cell r="C2909">
            <v>15686</v>
          </cell>
          <cell r="D2909" t="str">
            <v>Rantoul Village of</v>
          </cell>
          <cell r="E2909">
            <v>958</v>
          </cell>
          <cell r="F2909" t="str">
            <v>Rantoul</v>
          </cell>
          <cell r="G2909">
            <v>22</v>
          </cell>
          <cell r="H2909" t="str">
            <v>10</v>
          </cell>
          <cell r="I2909">
            <v>1.8</v>
          </cell>
          <cell r="J2909">
            <v>1.7</v>
          </cell>
          <cell r="K2909">
            <v>1.8</v>
          </cell>
          <cell r="M2909" t="str">
            <v>IC</v>
          </cell>
          <cell r="N2909" t="str">
            <v>DFO</v>
          </cell>
          <cell r="O2909" t="str">
            <v>NG</v>
          </cell>
          <cell r="P2909">
            <v>8</v>
          </cell>
          <cell r="Q2909">
            <v>2000</v>
          </cell>
          <cell r="R2909" t="str">
            <v>OP</v>
          </cell>
          <cell r="T2909" t="str">
            <v>N</v>
          </cell>
        </row>
        <row r="2910">
          <cell r="A2910" t="str">
            <v>IL</v>
          </cell>
          <cell r="B2910" t="str">
            <v>Champaign</v>
          </cell>
          <cell r="C2910">
            <v>15686</v>
          </cell>
          <cell r="D2910" t="str">
            <v>Rantoul Village of</v>
          </cell>
          <cell r="E2910">
            <v>958</v>
          </cell>
          <cell r="F2910" t="str">
            <v>Rantoul</v>
          </cell>
          <cell r="G2910">
            <v>22</v>
          </cell>
          <cell r="H2910" t="str">
            <v>11</v>
          </cell>
          <cell r="I2910">
            <v>1.8</v>
          </cell>
          <cell r="J2910">
            <v>1.7</v>
          </cell>
          <cell r="K2910">
            <v>1.8</v>
          </cell>
          <cell r="M2910" t="str">
            <v>IC</v>
          </cell>
          <cell r="N2910" t="str">
            <v>DFO</v>
          </cell>
          <cell r="O2910" t="str">
            <v>NG</v>
          </cell>
          <cell r="P2910">
            <v>8</v>
          </cell>
          <cell r="Q2910">
            <v>2000</v>
          </cell>
          <cell r="R2910" t="str">
            <v>OP</v>
          </cell>
          <cell r="T2910" t="str">
            <v>N</v>
          </cell>
        </row>
        <row r="2911">
          <cell r="A2911" t="str">
            <v>IL</v>
          </cell>
          <cell r="B2911" t="str">
            <v>Champaign</v>
          </cell>
          <cell r="C2911">
            <v>15686</v>
          </cell>
          <cell r="D2911" t="str">
            <v>Rantoul Village of</v>
          </cell>
          <cell r="E2911">
            <v>958</v>
          </cell>
          <cell r="F2911" t="str">
            <v>Rantoul</v>
          </cell>
          <cell r="G2911">
            <v>22</v>
          </cell>
          <cell r="H2911" t="str">
            <v>12</v>
          </cell>
          <cell r="I2911">
            <v>1.8</v>
          </cell>
          <cell r="J2911">
            <v>1.7</v>
          </cell>
          <cell r="K2911">
            <v>1.8</v>
          </cell>
          <cell r="M2911" t="str">
            <v>IC</v>
          </cell>
          <cell r="N2911" t="str">
            <v>DFO</v>
          </cell>
          <cell r="O2911" t="str">
            <v>NG</v>
          </cell>
          <cell r="P2911">
            <v>8</v>
          </cell>
          <cell r="Q2911">
            <v>2000</v>
          </cell>
          <cell r="R2911" t="str">
            <v>OP</v>
          </cell>
          <cell r="T2911" t="str">
            <v>N</v>
          </cell>
        </row>
        <row r="2912">
          <cell r="A2912" t="str">
            <v>IL</v>
          </cell>
          <cell r="B2912" t="str">
            <v>Champaign</v>
          </cell>
          <cell r="C2912">
            <v>15686</v>
          </cell>
          <cell r="D2912" t="str">
            <v>Rantoul Village of</v>
          </cell>
          <cell r="E2912">
            <v>958</v>
          </cell>
          <cell r="F2912" t="str">
            <v>Rantoul</v>
          </cell>
          <cell r="G2912">
            <v>22</v>
          </cell>
          <cell r="H2912" t="str">
            <v>13</v>
          </cell>
          <cell r="I2912">
            <v>1.8</v>
          </cell>
          <cell r="J2912">
            <v>1.7</v>
          </cell>
          <cell r="K2912">
            <v>1.8</v>
          </cell>
          <cell r="M2912" t="str">
            <v>IC</v>
          </cell>
          <cell r="N2912" t="str">
            <v>DFO</v>
          </cell>
          <cell r="O2912" t="str">
            <v>NG</v>
          </cell>
          <cell r="P2912">
            <v>8</v>
          </cell>
          <cell r="Q2912">
            <v>2000</v>
          </cell>
          <cell r="R2912" t="str">
            <v>OP</v>
          </cell>
          <cell r="T2912" t="str">
            <v>N</v>
          </cell>
        </row>
        <row r="2913">
          <cell r="A2913" t="str">
            <v>IL</v>
          </cell>
          <cell r="B2913" t="str">
            <v>Champaign</v>
          </cell>
          <cell r="C2913">
            <v>15686</v>
          </cell>
          <cell r="D2913" t="str">
            <v>Rantoul Village of</v>
          </cell>
          <cell r="E2913">
            <v>958</v>
          </cell>
          <cell r="F2913" t="str">
            <v>Rantoul</v>
          </cell>
          <cell r="G2913">
            <v>22</v>
          </cell>
          <cell r="H2913" t="str">
            <v>14</v>
          </cell>
          <cell r="I2913">
            <v>1.8</v>
          </cell>
          <cell r="J2913">
            <v>1.7</v>
          </cell>
          <cell r="K2913">
            <v>1.8</v>
          </cell>
          <cell r="M2913" t="str">
            <v>IC</v>
          </cell>
          <cell r="N2913" t="str">
            <v>DFO</v>
          </cell>
          <cell r="O2913" t="str">
            <v>NG</v>
          </cell>
          <cell r="P2913">
            <v>8</v>
          </cell>
          <cell r="Q2913">
            <v>2000</v>
          </cell>
          <cell r="R2913" t="str">
            <v>OP</v>
          </cell>
          <cell r="T2913" t="str">
            <v>N</v>
          </cell>
        </row>
        <row r="2914">
          <cell r="A2914" t="str">
            <v>IL</v>
          </cell>
          <cell r="B2914" t="str">
            <v>Champaign</v>
          </cell>
          <cell r="C2914">
            <v>15686</v>
          </cell>
          <cell r="D2914" t="str">
            <v>Rantoul Village of</v>
          </cell>
          <cell r="E2914">
            <v>958</v>
          </cell>
          <cell r="F2914" t="str">
            <v>Rantoul</v>
          </cell>
          <cell r="G2914">
            <v>22</v>
          </cell>
          <cell r="H2914" t="str">
            <v>15</v>
          </cell>
          <cell r="I2914">
            <v>1.8</v>
          </cell>
          <cell r="J2914">
            <v>1.7</v>
          </cell>
          <cell r="K2914">
            <v>1.8</v>
          </cell>
          <cell r="M2914" t="str">
            <v>IC</v>
          </cell>
          <cell r="N2914" t="str">
            <v>DFO</v>
          </cell>
          <cell r="O2914" t="str">
            <v>NG</v>
          </cell>
          <cell r="P2914">
            <v>1</v>
          </cell>
          <cell r="Q2914">
            <v>2001</v>
          </cell>
          <cell r="R2914" t="str">
            <v>OP</v>
          </cell>
          <cell r="T2914" t="str">
            <v>N</v>
          </cell>
        </row>
        <row r="2915">
          <cell r="A2915" t="str">
            <v>IL</v>
          </cell>
          <cell r="B2915" t="str">
            <v>Champaign</v>
          </cell>
          <cell r="C2915">
            <v>15686</v>
          </cell>
          <cell r="D2915" t="str">
            <v>Rantoul Village of</v>
          </cell>
          <cell r="E2915">
            <v>958</v>
          </cell>
          <cell r="F2915" t="str">
            <v>Rantoul</v>
          </cell>
          <cell r="G2915">
            <v>22</v>
          </cell>
          <cell r="H2915" t="str">
            <v>16</v>
          </cell>
          <cell r="I2915">
            <v>1.8</v>
          </cell>
          <cell r="J2915">
            <v>1.7</v>
          </cell>
          <cell r="K2915">
            <v>1.8</v>
          </cell>
          <cell r="M2915" t="str">
            <v>IC</v>
          </cell>
          <cell r="N2915" t="str">
            <v>DFO</v>
          </cell>
          <cell r="O2915" t="str">
            <v>NG</v>
          </cell>
          <cell r="P2915">
            <v>1</v>
          </cell>
          <cell r="Q2915">
            <v>2001</v>
          </cell>
          <cell r="R2915" t="str">
            <v>OP</v>
          </cell>
          <cell r="T2915" t="str">
            <v>N</v>
          </cell>
        </row>
        <row r="2916">
          <cell r="A2916" t="str">
            <v>IL</v>
          </cell>
          <cell r="B2916" t="str">
            <v>Randolph</v>
          </cell>
          <cell r="C2916">
            <v>15772</v>
          </cell>
          <cell r="D2916" t="str">
            <v>Red Bud City of</v>
          </cell>
          <cell r="E2916">
            <v>959</v>
          </cell>
          <cell r="F2916" t="str">
            <v>Red Bud</v>
          </cell>
          <cell r="G2916">
            <v>22</v>
          </cell>
          <cell r="H2916" t="str">
            <v>1</v>
          </cell>
          <cell r="I2916">
            <v>2.4</v>
          </cell>
          <cell r="J2916">
            <v>2.2000000000000002</v>
          </cell>
          <cell r="K2916">
            <v>2.2000000000000002</v>
          </cell>
          <cell r="M2916" t="str">
            <v>IC</v>
          </cell>
          <cell r="N2916" t="str">
            <v>DFO</v>
          </cell>
          <cell r="P2916">
            <v>7</v>
          </cell>
          <cell r="Q2916">
            <v>1968</v>
          </cell>
          <cell r="R2916" t="str">
            <v>OP</v>
          </cell>
          <cell r="T2916" t="str">
            <v>N</v>
          </cell>
        </row>
        <row r="2917">
          <cell r="A2917" t="str">
            <v>IL</v>
          </cell>
          <cell r="B2917" t="str">
            <v>Randolph</v>
          </cell>
          <cell r="C2917">
            <v>15772</v>
          </cell>
          <cell r="D2917" t="str">
            <v>Red Bud City of</v>
          </cell>
          <cell r="E2917">
            <v>959</v>
          </cell>
          <cell r="F2917" t="str">
            <v>Red Bud</v>
          </cell>
          <cell r="G2917">
            <v>22</v>
          </cell>
          <cell r="H2917" t="str">
            <v>2</v>
          </cell>
          <cell r="I2917">
            <v>1.1000000000000001</v>
          </cell>
          <cell r="J2917">
            <v>0.9</v>
          </cell>
          <cell r="K2917">
            <v>1</v>
          </cell>
          <cell r="M2917" t="str">
            <v>IC</v>
          </cell>
          <cell r="N2917" t="str">
            <v>DFO</v>
          </cell>
          <cell r="P2917">
            <v>3</v>
          </cell>
          <cell r="Q2917">
            <v>1959</v>
          </cell>
          <cell r="R2917" t="str">
            <v>OP</v>
          </cell>
          <cell r="T2917" t="str">
            <v>N</v>
          </cell>
        </row>
        <row r="2918">
          <cell r="A2918" t="str">
            <v>IL</v>
          </cell>
          <cell r="B2918" t="str">
            <v>Randolph</v>
          </cell>
          <cell r="C2918">
            <v>15772</v>
          </cell>
          <cell r="D2918" t="str">
            <v>Red Bud City of</v>
          </cell>
          <cell r="E2918">
            <v>959</v>
          </cell>
          <cell r="F2918" t="str">
            <v>Red Bud</v>
          </cell>
          <cell r="G2918">
            <v>22</v>
          </cell>
          <cell r="H2918" t="str">
            <v>3</v>
          </cell>
          <cell r="I2918">
            <v>2.4</v>
          </cell>
          <cell r="J2918">
            <v>2.2000000000000002</v>
          </cell>
          <cell r="K2918">
            <v>2.2000000000000002</v>
          </cell>
          <cell r="M2918" t="str">
            <v>IC</v>
          </cell>
          <cell r="N2918" t="str">
            <v>DFO</v>
          </cell>
          <cell r="P2918">
            <v>11</v>
          </cell>
          <cell r="Q2918">
            <v>1964</v>
          </cell>
          <cell r="R2918" t="str">
            <v>OP</v>
          </cell>
          <cell r="T2918" t="str">
            <v>N</v>
          </cell>
        </row>
        <row r="2919">
          <cell r="A2919" t="str">
            <v>IL</v>
          </cell>
          <cell r="B2919" t="str">
            <v>Randolph</v>
          </cell>
          <cell r="C2919">
            <v>15772</v>
          </cell>
          <cell r="D2919" t="str">
            <v>Red Bud City of</v>
          </cell>
          <cell r="E2919">
            <v>959</v>
          </cell>
          <cell r="F2919" t="str">
            <v>Red Bud</v>
          </cell>
          <cell r="G2919">
            <v>22</v>
          </cell>
          <cell r="H2919" t="str">
            <v>4</v>
          </cell>
          <cell r="I2919">
            <v>3.5</v>
          </cell>
          <cell r="J2919">
            <v>3</v>
          </cell>
          <cell r="K2919">
            <v>3</v>
          </cell>
          <cell r="M2919" t="str">
            <v>IC</v>
          </cell>
          <cell r="N2919" t="str">
            <v>DFO</v>
          </cell>
          <cell r="P2919">
            <v>3</v>
          </cell>
          <cell r="Q2919">
            <v>1973</v>
          </cell>
          <cell r="R2919" t="str">
            <v>OP</v>
          </cell>
          <cell r="T2919" t="str">
            <v>N</v>
          </cell>
        </row>
        <row r="2920">
          <cell r="A2920" t="str">
            <v>IL</v>
          </cell>
          <cell r="B2920" t="str">
            <v>Randolph</v>
          </cell>
          <cell r="C2920">
            <v>15772</v>
          </cell>
          <cell r="D2920" t="str">
            <v>Red Bud City of</v>
          </cell>
          <cell r="E2920">
            <v>959</v>
          </cell>
          <cell r="F2920" t="str">
            <v>Red Bud</v>
          </cell>
          <cell r="G2920">
            <v>22</v>
          </cell>
          <cell r="H2920" t="str">
            <v>7</v>
          </cell>
          <cell r="I2920">
            <v>2.8</v>
          </cell>
          <cell r="J2920">
            <v>3</v>
          </cell>
          <cell r="K2920">
            <v>3</v>
          </cell>
          <cell r="M2920" t="str">
            <v>IC</v>
          </cell>
          <cell r="N2920" t="str">
            <v>DFO</v>
          </cell>
          <cell r="P2920">
            <v>6</v>
          </cell>
          <cell r="Q2920">
            <v>2002</v>
          </cell>
          <cell r="R2920" t="str">
            <v>OP</v>
          </cell>
          <cell r="T2920" t="str">
            <v>N</v>
          </cell>
        </row>
        <row r="2921">
          <cell r="A2921" t="str">
            <v>IL</v>
          </cell>
          <cell r="B2921" t="str">
            <v>Randolph</v>
          </cell>
          <cell r="C2921">
            <v>15772</v>
          </cell>
          <cell r="D2921" t="str">
            <v>Red Bud City of</v>
          </cell>
          <cell r="E2921">
            <v>959</v>
          </cell>
          <cell r="F2921" t="str">
            <v>Red Bud</v>
          </cell>
          <cell r="G2921">
            <v>22</v>
          </cell>
          <cell r="H2921" t="str">
            <v>8</v>
          </cell>
          <cell r="I2921">
            <v>2.8</v>
          </cell>
          <cell r="J2921">
            <v>3</v>
          </cell>
          <cell r="K2921">
            <v>3</v>
          </cell>
          <cell r="M2921" t="str">
            <v>IC</v>
          </cell>
          <cell r="N2921" t="str">
            <v>DFO</v>
          </cell>
          <cell r="P2921">
            <v>6</v>
          </cell>
          <cell r="Q2921">
            <v>2002</v>
          </cell>
          <cell r="R2921" t="str">
            <v>OP</v>
          </cell>
          <cell r="T2921" t="str">
            <v>N</v>
          </cell>
        </row>
        <row r="2922">
          <cell r="A2922" t="str">
            <v>IL</v>
          </cell>
          <cell r="B2922" t="str">
            <v>Ogle</v>
          </cell>
          <cell r="C2922">
            <v>16179</v>
          </cell>
          <cell r="D2922" t="str">
            <v>Rochelle Municipal Utilities</v>
          </cell>
          <cell r="E2922">
            <v>960</v>
          </cell>
          <cell r="F2922" t="str">
            <v>North Ninth Street</v>
          </cell>
          <cell r="G2922">
            <v>22</v>
          </cell>
          <cell r="H2922" t="str">
            <v>1</v>
          </cell>
          <cell r="I2922">
            <v>0.9</v>
          </cell>
          <cell r="J2922">
            <v>0.7</v>
          </cell>
          <cell r="K2922">
            <v>0.7</v>
          </cell>
          <cell r="M2922" t="str">
            <v>IC</v>
          </cell>
          <cell r="N2922" t="str">
            <v>DFO</v>
          </cell>
          <cell r="P2922">
            <v>10</v>
          </cell>
          <cell r="Q2922">
            <v>1940</v>
          </cell>
          <cell r="R2922" t="str">
            <v>OP</v>
          </cell>
          <cell r="T2922" t="str">
            <v>N</v>
          </cell>
        </row>
        <row r="2923">
          <cell r="A2923" t="str">
            <v>IL</v>
          </cell>
          <cell r="B2923" t="str">
            <v>Ogle</v>
          </cell>
          <cell r="C2923">
            <v>16179</v>
          </cell>
          <cell r="D2923" t="str">
            <v>Rochelle Municipal Utilities</v>
          </cell>
          <cell r="E2923">
            <v>960</v>
          </cell>
          <cell r="F2923" t="str">
            <v>North Ninth Street</v>
          </cell>
          <cell r="G2923">
            <v>22</v>
          </cell>
          <cell r="H2923" t="str">
            <v>4</v>
          </cell>
          <cell r="I2923">
            <v>1</v>
          </cell>
          <cell r="J2923">
            <v>1</v>
          </cell>
          <cell r="K2923">
            <v>1</v>
          </cell>
          <cell r="M2923" t="str">
            <v>IC</v>
          </cell>
          <cell r="N2923" t="str">
            <v>DFO</v>
          </cell>
          <cell r="P2923">
            <v>10</v>
          </cell>
          <cell r="Q2923">
            <v>1946</v>
          </cell>
          <cell r="R2923" t="str">
            <v>OP</v>
          </cell>
          <cell r="T2923" t="str">
            <v>N</v>
          </cell>
        </row>
        <row r="2924">
          <cell r="A2924" t="str">
            <v>IL</v>
          </cell>
          <cell r="B2924" t="str">
            <v>Ogle</v>
          </cell>
          <cell r="C2924">
            <v>16179</v>
          </cell>
          <cell r="D2924" t="str">
            <v>Rochelle Municipal Utilities</v>
          </cell>
          <cell r="E2924">
            <v>960</v>
          </cell>
          <cell r="F2924" t="str">
            <v>North Ninth Street</v>
          </cell>
          <cell r="G2924">
            <v>22</v>
          </cell>
          <cell r="H2924" t="str">
            <v>8</v>
          </cell>
          <cell r="I2924">
            <v>1</v>
          </cell>
          <cell r="J2924">
            <v>0.7</v>
          </cell>
          <cell r="K2924">
            <v>0.7</v>
          </cell>
          <cell r="M2924" t="str">
            <v>IC</v>
          </cell>
          <cell r="N2924" t="str">
            <v>DFO</v>
          </cell>
          <cell r="P2924">
            <v>6</v>
          </cell>
          <cell r="Q2924">
            <v>1949</v>
          </cell>
          <cell r="R2924" t="str">
            <v>OP</v>
          </cell>
          <cell r="T2924" t="str">
            <v>N</v>
          </cell>
        </row>
        <row r="2925">
          <cell r="A2925" t="str">
            <v>IL</v>
          </cell>
          <cell r="B2925" t="str">
            <v>Sangamon</v>
          </cell>
          <cell r="C2925">
            <v>17828</v>
          </cell>
          <cell r="D2925" t="str">
            <v>Springfield City of</v>
          </cell>
          <cell r="E2925">
            <v>964</v>
          </cell>
          <cell r="F2925" t="str">
            <v>Lakeside</v>
          </cell>
          <cell r="G2925">
            <v>22</v>
          </cell>
          <cell r="H2925" t="str">
            <v>D1</v>
          </cell>
          <cell r="I2925">
            <v>1.8</v>
          </cell>
          <cell r="J2925">
            <v>2</v>
          </cell>
          <cell r="K2925">
            <v>2</v>
          </cell>
          <cell r="M2925" t="str">
            <v>IC</v>
          </cell>
          <cell r="N2925" t="str">
            <v>DFO</v>
          </cell>
          <cell r="P2925">
            <v>6</v>
          </cell>
          <cell r="Q2925">
            <v>2002</v>
          </cell>
          <cell r="R2925" t="str">
            <v>OP</v>
          </cell>
          <cell r="S2925">
            <v>0</v>
          </cell>
          <cell r="T2925" t="str">
            <v>N</v>
          </cell>
        </row>
        <row r="2926">
          <cell r="A2926" t="str">
            <v>IL</v>
          </cell>
          <cell r="B2926" t="str">
            <v>Sangamon</v>
          </cell>
          <cell r="C2926">
            <v>17828</v>
          </cell>
          <cell r="D2926" t="str">
            <v>Springfield City of</v>
          </cell>
          <cell r="E2926">
            <v>964</v>
          </cell>
          <cell r="F2926" t="str">
            <v>Lakeside</v>
          </cell>
          <cell r="G2926">
            <v>22</v>
          </cell>
          <cell r="H2926" t="str">
            <v>D2</v>
          </cell>
          <cell r="I2926">
            <v>1.8</v>
          </cell>
          <cell r="J2926">
            <v>2</v>
          </cell>
          <cell r="K2926">
            <v>2</v>
          </cell>
          <cell r="M2926" t="str">
            <v>IC</v>
          </cell>
          <cell r="N2926" t="str">
            <v>DFO</v>
          </cell>
          <cell r="P2926">
            <v>6</v>
          </cell>
          <cell r="Q2926">
            <v>2002</v>
          </cell>
          <cell r="R2926" t="str">
            <v>OP</v>
          </cell>
          <cell r="S2926">
            <v>0</v>
          </cell>
          <cell r="T2926" t="str">
            <v>N</v>
          </cell>
        </row>
        <row r="2927">
          <cell r="A2927" t="str">
            <v>IL</v>
          </cell>
          <cell r="B2927" t="str">
            <v>Sangamon</v>
          </cell>
          <cell r="C2927">
            <v>17828</v>
          </cell>
          <cell r="D2927" t="str">
            <v>Springfield City of</v>
          </cell>
          <cell r="E2927">
            <v>964</v>
          </cell>
          <cell r="F2927" t="str">
            <v>Lakeside</v>
          </cell>
          <cell r="G2927">
            <v>22</v>
          </cell>
          <cell r="H2927" t="str">
            <v>D3</v>
          </cell>
          <cell r="I2927">
            <v>1.8</v>
          </cell>
          <cell r="J2927">
            <v>2</v>
          </cell>
          <cell r="K2927">
            <v>2</v>
          </cell>
          <cell r="M2927" t="str">
            <v>IC</v>
          </cell>
          <cell r="N2927" t="str">
            <v>DFO</v>
          </cell>
          <cell r="P2927">
            <v>6</v>
          </cell>
          <cell r="Q2927">
            <v>2002</v>
          </cell>
          <cell r="R2927" t="str">
            <v>OP</v>
          </cell>
          <cell r="S2927">
            <v>0</v>
          </cell>
          <cell r="T2927" t="str">
            <v>N</v>
          </cell>
        </row>
        <row r="2928">
          <cell r="A2928" t="str">
            <v>IL</v>
          </cell>
          <cell r="B2928" t="str">
            <v>Moultrie</v>
          </cell>
          <cell r="C2928">
            <v>18277</v>
          </cell>
          <cell r="D2928" t="str">
            <v>Sullivan City of</v>
          </cell>
          <cell r="E2928">
            <v>969</v>
          </cell>
          <cell r="F2928" t="str">
            <v>Sullivan</v>
          </cell>
          <cell r="G2928">
            <v>22</v>
          </cell>
          <cell r="H2928" t="str">
            <v>1</v>
          </cell>
          <cell r="I2928">
            <v>4.3</v>
          </cell>
          <cell r="J2928">
            <v>4.3</v>
          </cell>
          <cell r="K2928">
            <v>4.3</v>
          </cell>
          <cell r="M2928" t="str">
            <v>IC</v>
          </cell>
          <cell r="N2928" t="str">
            <v>DFO</v>
          </cell>
          <cell r="O2928" t="str">
            <v>NG</v>
          </cell>
          <cell r="P2928">
            <v>12</v>
          </cell>
          <cell r="Q2928">
            <v>1974</v>
          </cell>
          <cell r="R2928" t="str">
            <v>OP</v>
          </cell>
          <cell r="T2928" t="str">
            <v>N</v>
          </cell>
        </row>
        <row r="2929">
          <cell r="A2929" t="str">
            <v>IL</v>
          </cell>
          <cell r="B2929" t="str">
            <v>Moultrie</v>
          </cell>
          <cell r="C2929">
            <v>18277</v>
          </cell>
          <cell r="D2929" t="str">
            <v>Sullivan City of</v>
          </cell>
          <cell r="E2929">
            <v>969</v>
          </cell>
          <cell r="F2929" t="str">
            <v>Sullivan</v>
          </cell>
          <cell r="G2929">
            <v>22</v>
          </cell>
          <cell r="H2929" t="str">
            <v>2</v>
          </cell>
          <cell r="I2929">
            <v>2</v>
          </cell>
          <cell r="J2929">
            <v>2</v>
          </cell>
          <cell r="K2929">
            <v>2</v>
          </cell>
          <cell r="M2929" t="str">
            <v>IC</v>
          </cell>
          <cell r="N2929" t="str">
            <v>DFO</v>
          </cell>
          <cell r="O2929" t="str">
            <v>NG</v>
          </cell>
          <cell r="P2929">
            <v>11</v>
          </cell>
          <cell r="Q2929">
            <v>1961</v>
          </cell>
          <cell r="R2929" t="str">
            <v>OP</v>
          </cell>
          <cell r="T2929" t="str">
            <v>N</v>
          </cell>
        </row>
        <row r="2930">
          <cell r="A2930" t="str">
            <v>IL</v>
          </cell>
          <cell r="B2930" t="str">
            <v>Moultrie</v>
          </cell>
          <cell r="C2930">
            <v>18277</v>
          </cell>
          <cell r="D2930" t="str">
            <v>Sullivan City of</v>
          </cell>
          <cell r="E2930">
            <v>969</v>
          </cell>
          <cell r="F2930" t="str">
            <v>Sullivan</v>
          </cell>
          <cell r="G2930">
            <v>22</v>
          </cell>
          <cell r="H2930" t="str">
            <v>3</v>
          </cell>
          <cell r="I2930">
            <v>1.5</v>
          </cell>
          <cell r="J2930">
            <v>1.3</v>
          </cell>
          <cell r="K2930">
            <v>1.5</v>
          </cell>
          <cell r="M2930" t="str">
            <v>IC</v>
          </cell>
          <cell r="N2930" t="str">
            <v>DFO</v>
          </cell>
          <cell r="O2930" t="str">
            <v>NG</v>
          </cell>
          <cell r="P2930">
            <v>11</v>
          </cell>
          <cell r="Q2930">
            <v>1956</v>
          </cell>
          <cell r="R2930" t="str">
            <v>OP</v>
          </cell>
          <cell r="T2930" t="str">
            <v>N</v>
          </cell>
        </row>
        <row r="2931">
          <cell r="A2931" t="str">
            <v>IL</v>
          </cell>
          <cell r="B2931" t="str">
            <v>Moultrie</v>
          </cell>
          <cell r="C2931">
            <v>18277</v>
          </cell>
          <cell r="D2931" t="str">
            <v>Sullivan City of</v>
          </cell>
          <cell r="E2931">
            <v>969</v>
          </cell>
          <cell r="F2931" t="str">
            <v>Sullivan</v>
          </cell>
          <cell r="G2931">
            <v>22</v>
          </cell>
          <cell r="H2931" t="str">
            <v>4</v>
          </cell>
          <cell r="I2931">
            <v>1.1000000000000001</v>
          </cell>
          <cell r="J2931">
            <v>0.9</v>
          </cell>
          <cell r="K2931">
            <v>1.1000000000000001</v>
          </cell>
          <cell r="M2931" t="str">
            <v>IC</v>
          </cell>
          <cell r="N2931" t="str">
            <v>DFO</v>
          </cell>
          <cell r="O2931" t="str">
            <v>NG</v>
          </cell>
          <cell r="P2931">
            <v>5</v>
          </cell>
          <cell r="Q2931">
            <v>1951</v>
          </cell>
          <cell r="R2931" t="str">
            <v>OP</v>
          </cell>
          <cell r="T2931" t="str">
            <v>N</v>
          </cell>
        </row>
        <row r="2932">
          <cell r="A2932" t="str">
            <v>IL</v>
          </cell>
          <cell r="B2932" t="str">
            <v>Moultrie</v>
          </cell>
          <cell r="C2932">
            <v>18277</v>
          </cell>
          <cell r="D2932" t="str">
            <v>Sullivan City of</v>
          </cell>
          <cell r="E2932">
            <v>969</v>
          </cell>
          <cell r="F2932" t="str">
            <v>Sullivan</v>
          </cell>
          <cell r="G2932">
            <v>22</v>
          </cell>
          <cell r="H2932" t="str">
            <v>5</v>
          </cell>
          <cell r="I2932">
            <v>1.1000000000000001</v>
          </cell>
          <cell r="J2932">
            <v>1.1000000000000001</v>
          </cell>
          <cell r="K2932">
            <v>1.1000000000000001</v>
          </cell>
          <cell r="M2932" t="str">
            <v>IC</v>
          </cell>
          <cell r="N2932" t="str">
            <v>DFO</v>
          </cell>
          <cell r="P2932">
            <v>9</v>
          </cell>
          <cell r="Q2932">
            <v>1948</v>
          </cell>
          <cell r="R2932" t="str">
            <v>OP</v>
          </cell>
          <cell r="T2932" t="str">
            <v>N</v>
          </cell>
        </row>
        <row r="2933">
          <cell r="A2933" t="str">
            <v>IL</v>
          </cell>
          <cell r="B2933" t="str">
            <v>Moultrie</v>
          </cell>
          <cell r="C2933">
            <v>18277</v>
          </cell>
          <cell r="D2933" t="str">
            <v>Sullivan City of</v>
          </cell>
          <cell r="E2933">
            <v>969</v>
          </cell>
          <cell r="F2933" t="str">
            <v>Sullivan</v>
          </cell>
          <cell r="G2933">
            <v>22</v>
          </cell>
          <cell r="H2933" t="str">
            <v>6</v>
          </cell>
          <cell r="I2933">
            <v>0.6</v>
          </cell>
          <cell r="J2933">
            <v>0.6</v>
          </cell>
          <cell r="K2933">
            <v>0.6</v>
          </cell>
          <cell r="M2933" t="str">
            <v>IC</v>
          </cell>
          <cell r="N2933" t="str">
            <v>DFO</v>
          </cell>
          <cell r="O2933" t="str">
            <v>NG</v>
          </cell>
          <cell r="P2933">
            <v>88</v>
          </cell>
          <cell r="Q2933">
            <v>1946</v>
          </cell>
          <cell r="R2933" t="str">
            <v>OP</v>
          </cell>
          <cell r="T2933" t="str">
            <v>N</v>
          </cell>
        </row>
        <row r="2934">
          <cell r="A2934" t="str">
            <v>IL</v>
          </cell>
          <cell r="B2934" t="str">
            <v>Moultrie</v>
          </cell>
          <cell r="C2934">
            <v>18277</v>
          </cell>
          <cell r="D2934" t="str">
            <v>Sullivan City of</v>
          </cell>
          <cell r="E2934">
            <v>969</v>
          </cell>
          <cell r="F2934" t="str">
            <v>Sullivan</v>
          </cell>
          <cell r="G2934">
            <v>22</v>
          </cell>
          <cell r="H2934" t="str">
            <v>9</v>
          </cell>
          <cell r="I2934">
            <v>2.4</v>
          </cell>
          <cell r="J2934">
            <v>2.2000000000000002</v>
          </cell>
          <cell r="K2934">
            <v>2.4</v>
          </cell>
          <cell r="M2934" t="str">
            <v>IC</v>
          </cell>
          <cell r="N2934" t="str">
            <v>DFO</v>
          </cell>
          <cell r="O2934" t="str">
            <v>NG</v>
          </cell>
          <cell r="P2934">
            <v>6</v>
          </cell>
          <cell r="Q2934">
            <v>1971</v>
          </cell>
          <cell r="R2934" t="str">
            <v>OP</v>
          </cell>
          <cell r="T2934" t="str">
            <v>N</v>
          </cell>
        </row>
        <row r="2935">
          <cell r="A2935" t="str">
            <v>IL</v>
          </cell>
          <cell r="B2935" t="str">
            <v>Moultrie</v>
          </cell>
          <cell r="C2935">
            <v>18277</v>
          </cell>
          <cell r="D2935" t="str">
            <v>Sullivan City of</v>
          </cell>
          <cell r="E2935">
            <v>969</v>
          </cell>
          <cell r="F2935" t="str">
            <v>Sullivan</v>
          </cell>
          <cell r="G2935">
            <v>22</v>
          </cell>
          <cell r="H2935" t="str">
            <v>10</v>
          </cell>
          <cell r="I2935">
            <v>2.4</v>
          </cell>
          <cell r="J2935">
            <v>2.2000000000000002</v>
          </cell>
          <cell r="K2935">
            <v>2.4</v>
          </cell>
          <cell r="M2935" t="str">
            <v>IC</v>
          </cell>
          <cell r="N2935" t="str">
            <v>DFO</v>
          </cell>
          <cell r="O2935" t="str">
            <v>NG</v>
          </cell>
          <cell r="P2935">
            <v>6</v>
          </cell>
          <cell r="Q2935">
            <v>1971</v>
          </cell>
          <cell r="R2935" t="str">
            <v>OP</v>
          </cell>
          <cell r="T2935" t="str">
            <v>N</v>
          </cell>
        </row>
        <row r="2936">
          <cell r="A2936" t="str">
            <v>IL</v>
          </cell>
          <cell r="B2936" t="str">
            <v>Moultrie</v>
          </cell>
          <cell r="C2936">
            <v>18277</v>
          </cell>
          <cell r="D2936" t="str">
            <v>Sullivan City of</v>
          </cell>
          <cell r="E2936">
            <v>969</v>
          </cell>
          <cell r="F2936" t="str">
            <v>Sullivan</v>
          </cell>
          <cell r="G2936">
            <v>22</v>
          </cell>
          <cell r="H2936" t="str">
            <v>11</v>
          </cell>
          <cell r="I2936">
            <v>2</v>
          </cell>
          <cell r="J2936">
            <v>2</v>
          </cell>
          <cell r="K2936">
            <v>2</v>
          </cell>
          <cell r="M2936" t="str">
            <v>IC</v>
          </cell>
          <cell r="N2936" t="str">
            <v>DFO</v>
          </cell>
          <cell r="O2936" t="str">
            <v>NG</v>
          </cell>
          <cell r="P2936">
            <v>2</v>
          </cell>
          <cell r="Q2936">
            <v>1996</v>
          </cell>
          <cell r="R2936" t="str">
            <v>OP</v>
          </cell>
          <cell r="T2936" t="str">
            <v>N</v>
          </cell>
        </row>
        <row r="2937">
          <cell r="A2937" t="str">
            <v>IL</v>
          </cell>
          <cell r="B2937" t="str">
            <v>Moultrie</v>
          </cell>
          <cell r="C2937">
            <v>18277</v>
          </cell>
          <cell r="D2937" t="str">
            <v>Sullivan City of</v>
          </cell>
          <cell r="E2937">
            <v>969</v>
          </cell>
          <cell r="F2937" t="str">
            <v>Sullivan</v>
          </cell>
          <cell r="G2937">
            <v>22</v>
          </cell>
          <cell r="H2937" t="str">
            <v>12</v>
          </cell>
          <cell r="I2937">
            <v>1.1000000000000001</v>
          </cell>
          <cell r="J2937">
            <v>1</v>
          </cell>
          <cell r="K2937">
            <v>1</v>
          </cell>
          <cell r="M2937" t="str">
            <v>IC</v>
          </cell>
          <cell r="N2937" t="str">
            <v>DFO</v>
          </cell>
          <cell r="O2937" t="str">
            <v>NG</v>
          </cell>
          <cell r="P2937">
            <v>2</v>
          </cell>
          <cell r="Q2937">
            <v>1996</v>
          </cell>
          <cell r="R2937" t="str">
            <v>OP</v>
          </cell>
          <cell r="T2937" t="str">
            <v>N</v>
          </cell>
        </row>
        <row r="2938">
          <cell r="A2938" t="str">
            <v>IL</v>
          </cell>
          <cell r="B2938" t="str">
            <v>Monroe</v>
          </cell>
          <cell r="C2938">
            <v>20180</v>
          </cell>
          <cell r="D2938" t="str">
            <v>Waterloo City of</v>
          </cell>
          <cell r="E2938">
            <v>971</v>
          </cell>
          <cell r="F2938" t="str">
            <v>Waterloo</v>
          </cell>
          <cell r="G2938">
            <v>22</v>
          </cell>
          <cell r="H2938" t="str">
            <v>1</v>
          </cell>
          <cell r="I2938">
            <v>3.1</v>
          </cell>
          <cell r="J2938">
            <v>2.7</v>
          </cell>
          <cell r="K2938">
            <v>2.7</v>
          </cell>
          <cell r="M2938" t="str">
            <v>IC</v>
          </cell>
          <cell r="N2938" t="str">
            <v>DFO</v>
          </cell>
          <cell r="O2938" t="str">
            <v>NG</v>
          </cell>
          <cell r="P2938">
            <v>5</v>
          </cell>
          <cell r="Q2938">
            <v>1970</v>
          </cell>
          <cell r="R2938" t="str">
            <v>BU</v>
          </cell>
          <cell r="S2938">
            <v>0</v>
          </cell>
          <cell r="T2938" t="str">
            <v>N</v>
          </cell>
        </row>
        <row r="2939">
          <cell r="A2939" t="str">
            <v>IL</v>
          </cell>
          <cell r="B2939" t="str">
            <v>Monroe</v>
          </cell>
          <cell r="C2939">
            <v>20180</v>
          </cell>
          <cell r="D2939" t="str">
            <v>Waterloo City of</v>
          </cell>
          <cell r="E2939">
            <v>971</v>
          </cell>
          <cell r="F2939" t="str">
            <v>Waterloo</v>
          </cell>
          <cell r="G2939">
            <v>22</v>
          </cell>
          <cell r="H2939" t="str">
            <v>2</v>
          </cell>
          <cell r="I2939">
            <v>0.2</v>
          </cell>
          <cell r="J2939">
            <v>0.2</v>
          </cell>
          <cell r="K2939">
            <v>0.2</v>
          </cell>
          <cell r="M2939" t="str">
            <v>IC</v>
          </cell>
          <cell r="N2939" t="str">
            <v>DFO</v>
          </cell>
          <cell r="P2939">
            <v>88</v>
          </cell>
          <cell r="Q2939">
            <v>1954</v>
          </cell>
          <cell r="R2939" t="str">
            <v>BU</v>
          </cell>
          <cell r="S2939">
            <v>0</v>
          </cell>
          <cell r="T2939" t="str">
            <v>N</v>
          </cell>
        </row>
        <row r="2940">
          <cell r="A2940" t="str">
            <v>IL</v>
          </cell>
          <cell r="B2940" t="str">
            <v>Monroe</v>
          </cell>
          <cell r="C2940">
            <v>20180</v>
          </cell>
          <cell r="D2940" t="str">
            <v>Waterloo City of</v>
          </cell>
          <cell r="E2940">
            <v>971</v>
          </cell>
          <cell r="F2940" t="str">
            <v>Waterloo</v>
          </cell>
          <cell r="G2940">
            <v>22</v>
          </cell>
          <cell r="H2940" t="str">
            <v>3</v>
          </cell>
          <cell r="I2940">
            <v>0.2</v>
          </cell>
          <cell r="J2940">
            <v>0.2</v>
          </cell>
          <cell r="K2940">
            <v>0.2</v>
          </cell>
          <cell r="M2940" t="str">
            <v>IC</v>
          </cell>
          <cell r="N2940" t="str">
            <v>DFO</v>
          </cell>
          <cell r="P2940">
            <v>88</v>
          </cell>
          <cell r="Q2940">
            <v>1946</v>
          </cell>
          <cell r="R2940" t="str">
            <v>BU</v>
          </cell>
          <cell r="S2940">
            <v>0</v>
          </cell>
          <cell r="T2940" t="str">
            <v>N</v>
          </cell>
        </row>
        <row r="2941">
          <cell r="A2941" t="str">
            <v>IL</v>
          </cell>
          <cell r="B2941" t="str">
            <v>Monroe</v>
          </cell>
          <cell r="C2941">
            <v>20180</v>
          </cell>
          <cell r="D2941" t="str">
            <v>Waterloo City of</v>
          </cell>
          <cell r="E2941">
            <v>971</v>
          </cell>
          <cell r="F2941" t="str">
            <v>Waterloo</v>
          </cell>
          <cell r="G2941">
            <v>22</v>
          </cell>
          <cell r="H2941" t="str">
            <v>4</v>
          </cell>
          <cell r="I2941">
            <v>2</v>
          </cell>
          <cell r="J2941">
            <v>1.8</v>
          </cell>
          <cell r="K2941">
            <v>1.8</v>
          </cell>
          <cell r="M2941" t="str">
            <v>IC</v>
          </cell>
          <cell r="N2941" t="str">
            <v>DFO</v>
          </cell>
          <cell r="O2941" t="str">
            <v>NG</v>
          </cell>
          <cell r="P2941">
            <v>5</v>
          </cell>
          <cell r="Q2941">
            <v>1963</v>
          </cell>
          <cell r="R2941" t="str">
            <v>BU</v>
          </cell>
          <cell r="S2941">
            <v>0</v>
          </cell>
          <cell r="T2941" t="str">
            <v>N</v>
          </cell>
        </row>
        <row r="2942">
          <cell r="A2942" t="str">
            <v>IL</v>
          </cell>
          <cell r="B2942" t="str">
            <v>Monroe</v>
          </cell>
          <cell r="C2942">
            <v>20180</v>
          </cell>
          <cell r="D2942" t="str">
            <v>Waterloo City of</v>
          </cell>
          <cell r="E2942">
            <v>971</v>
          </cell>
          <cell r="F2942" t="str">
            <v>Waterloo</v>
          </cell>
          <cell r="G2942">
            <v>22</v>
          </cell>
          <cell r="H2942" t="str">
            <v>5</v>
          </cell>
          <cell r="I2942">
            <v>0.5</v>
          </cell>
          <cell r="J2942">
            <v>0.4</v>
          </cell>
          <cell r="K2942">
            <v>0.4</v>
          </cell>
          <cell r="M2942" t="str">
            <v>IC</v>
          </cell>
          <cell r="N2942" t="str">
            <v>DFO</v>
          </cell>
          <cell r="P2942">
            <v>88</v>
          </cell>
          <cell r="Q2942">
            <v>1950</v>
          </cell>
          <cell r="R2942" t="str">
            <v>BU</v>
          </cell>
          <cell r="S2942">
            <v>0</v>
          </cell>
          <cell r="T2942" t="str">
            <v>N</v>
          </cell>
        </row>
        <row r="2943">
          <cell r="A2943" t="str">
            <v>IL</v>
          </cell>
          <cell r="B2943" t="str">
            <v>Monroe</v>
          </cell>
          <cell r="C2943">
            <v>20180</v>
          </cell>
          <cell r="D2943" t="str">
            <v>Waterloo City of</v>
          </cell>
          <cell r="E2943">
            <v>971</v>
          </cell>
          <cell r="F2943" t="str">
            <v>Waterloo</v>
          </cell>
          <cell r="G2943">
            <v>22</v>
          </cell>
          <cell r="H2943" t="str">
            <v>6</v>
          </cell>
          <cell r="I2943">
            <v>0.5</v>
          </cell>
          <cell r="J2943">
            <v>0.5</v>
          </cell>
          <cell r="K2943">
            <v>0.5</v>
          </cell>
          <cell r="M2943" t="str">
            <v>IC</v>
          </cell>
          <cell r="N2943" t="str">
            <v>DFO</v>
          </cell>
          <cell r="P2943">
            <v>88</v>
          </cell>
          <cell r="Q2943">
            <v>1950</v>
          </cell>
          <cell r="R2943" t="str">
            <v>BU</v>
          </cell>
          <cell r="S2943">
            <v>0</v>
          </cell>
          <cell r="T2943" t="str">
            <v>N</v>
          </cell>
        </row>
        <row r="2944">
          <cell r="A2944" t="str">
            <v>IL</v>
          </cell>
          <cell r="B2944" t="str">
            <v>Monroe</v>
          </cell>
          <cell r="C2944">
            <v>20180</v>
          </cell>
          <cell r="D2944" t="str">
            <v>Waterloo City of</v>
          </cell>
          <cell r="E2944">
            <v>971</v>
          </cell>
          <cell r="F2944" t="str">
            <v>Waterloo</v>
          </cell>
          <cell r="G2944">
            <v>22</v>
          </cell>
          <cell r="H2944" t="str">
            <v>7</v>
          </cell>
          <cell r="I2944">
            <v>1.7</v>
          </cell>
          <cell r="J2944">
            <v>1.5</v>
          </cell>
          <cell r="K2944">
            <v>1.5</v>
          </cell>
          <cell r="M2944" t="str">
            <v>IC</v>
          </cell>
          <cell r="N2944" t="str">
            <v>DFO</v>
          </cell>
          <cell r="O2944" t="str">
            <v>NG</v>
          </cell>
          <cell r="P2944">
            <v>6</v>
          </cell>
          <cell r="Q2944">
            <v>1959</v>
          </cell>
          <cell r="R2944" t="str">
            <v>BU</v>
          </cell>
          <cell r="S2944">
            <v>0</v>
          </cell>
          <cell r="T2944" t="str">
            <v>N</v>
          </cell>
        </row>
        <row r="2945">
          <cell r="A2945" t="str">
            <v>IL</v>
          </cell>
          <cell r="B2945" t="str">
            <v>Monroe</v>
          </cell>
          <cell r="C2945">
            <v>20180</v>
          </cell>
          <cell r="D2945" t="str">
            <v>Waterloo City of</v>
          </cell>
          <cell r="E2945">
            <v>971</v>
          </cell>
          <cell r="F2945" t="str">
            <v>Waterloo</v>
          </cell>
          <cell r="G2945">
            <v>22</v>
          </cell>
          <cell r="H2945" t="str">
            <v>8</v>
          </cell>
          <cell r="I2945">
            <v>3</v>
          </cell>
          <cell r="J2945">
            <v>2.4</v>
          </cell>
          <cell r="K2945">
            <v>2.4</v>
          </cell>
          <cell r="M2945" t="str">
            <v>IC</v>
          </cell>
          <cell r="N2945" t="str">
            <v>DFO</v>
          </cell>
          <cell r="P2945">
            <v>4</v>
          </cell>
          <cell r="Q2945">
            <v>1973</v>
          </cell>
          <cell r="R2945" t="str">
            <v>BU</v>
          </cell>
          <cell r="S2945">
            <v>0</v>
          </cell>
          <cell r="T2945" t="str">
            <v>N</v>
          </cell>
        </row>
        <row r="2946">
          <cell r="A2946" t="str">
            <v>IL</v>
          </cell>
          <cell r="B2946" t="str">
            <v>Cook</v>
          </cell>
          <cell r="C2946">
            <v>20824</v>
          </cell>
          <cell r="D2946" t="str">
            <v>Winnetka Village of</v>
          </cell>
          <cell r="E2946">
            <v>972</v>
          </cell>
          <cell r="F2946" t="str">
            <v>Winnetka</v>
          </cell>
          <cell r="G2946">
            <v>22</v>
          </cell>
          <cell r="H2946" t="str">
            <v>8</v>
          </cell>
          <cell r="I2946">
            <v>2.6</v>
          </cell>
          <cell r="J2946">
            <v>2.6</v>
          </cell>
          <cell r="K2946">
            <v>2.6</v>
          </cell>
          <cell r="M2946" t="str">
            <v>IC</v>
          </cell>
          <cell r="N2946" t="str">
            <v>DFO</v>
          </cell>
          <cell r="P2946">
            <v>99</v>
          </cell>
          <cell r="Q2946">
            <v>1979</v>
          </cell>
          <cell r="R2946" t="str">
            <v>OP</v>
          </cell>
          <cell r="T2946" t="str">
            <v>N</v>
          </cell>
        </row>
        <row r="2947">
          <cell r="A2947" t="str">
            <v>IL</v>
          </cell>
          <cell r="B2947" t="str">
            <v>Cook</v>
          </cell>
          <cell r="C2947">
            <v>20824</v>
          </cell>
          <cell r="D2947" t="str">
            <v>Winnetka Village of</v>
          </cell>
          <cell r="E2947">
            <v>972</v>
          </cell>
          <cell r="F2947" t="str">
            <v>Winnetka</v>
          </cell>
          <cell r="G2947">
            <v>22</v>
          </cell>
          <cell r="H2947" t="str">
            <v>9</v>
          </cell>
          <cell r="I2947">
            <v>2.6</v>
          </cell>
          <cell r="J2947">
            <v>2.6</v>
          </cell>
          <cell r="K2947">
            <v>2.6</v>
          </cell>
          <cell r="M2947" t="str">
            <v>IC</v>
          </cell>
          <cell r="N2947" t="str">
            <v>DFO</v>
          </cell>
          <cell r="P2947">
            <v>99</v>
          </cell>
          <cell r="Q2947">
            <v>1979</v>
          </cell>
          <cell r="R2947" t="str">
            <v>OP</v>
          </cell>
          <cell r="T2947" t="str">
            <v>N</v>
          </cell>
        </row>
        <row r="2948">
          <cell r="A2948" t="str">
            <v>IL</v>
          </cell>
          <cell r="B2948" t="str">
            <v>Pike</v>
          </cell>
          <cell r="C2948">
            <v>40307</v>
          </cell>
          <cell r="D2948" t="str">
            <v>Soyland Power Coop Inc</v>
          </cell>
          <cell r="E2948">
            <v>6237</v>
          </cell>
          <cell r="F2948" t="str">
            <v>Pittsfield</v>
          </cell>
          <cell r="G2948">
            <v>22</v>
          </cell>
          <cell r="H2948" t="str">
            <v>1</v>
          </cell>
          <cell r="I2948">
            <v>1</v>
          </cell>
          <cell r="J2948">
            <v>0.8</v>
          </cell>
          <cell r="K2948">
            <v>1</v>
          </cell>
          <cell r="M2948" t="str">
            <v>IC</v>
          </cell>
          <cell r="N2948" t="str">
            <v>DFO</v>
          </cell>
          <cell r="P2948">
            <v>0</v>
          </cell>
          <cell r="Q2948">
            <v>1948</v>
          </cell>
          <cell r="R2948" t="str">
            <v>SB</v>
          </cell>
          <cell r="S2948">
            <v>0</v>
          </cell>
          <cell r="T2948" t="str">
            <v>N</v>
          </cell>
        </row>
        <row r="2949">
          <cell r="A2949" t="str">
            <v>IL</v>
          </cell>
          <cell r="B2949" t="str">
            <v>Pike</v>
          </cell>
          <cell r="C2949">
            <v>40307</v>
          </cell>
          <cell r="D2949" t="str">
            <v>Soyland Power Coop Inc</v>
          </cell>
          <cell r="E2949">
            <v>6237</v>
          </cell>
          <cell r="F2949" t="str">
            <v>Pittsfield</v>
          </cell>
          <cell r="G2949">
            <v>22</v>
          </cell>
          <cell r="H2949" t="str">
            <v>2</v>
          </cell>
          <cell r="I2949">
            <v>1</v>
          </cell>
          <cell r="J2949">
            <v>0.8</v>
          </cell>
          <cell r="K2949">
            <v>1</v>
          </cell>
          <cell r="M2949" t="str">
            <v>IC</v>
          </cell>
          <cell r="N2949" t="str">
            <v>DFO</v>
          </cell>
          <cell r="P2949">
            <v>0</v>
          </cell>
          <cell r="Q2949">
            <v>1948</v>
          </cell>
          <cell r="R2949" t="str">
            <v>SB</v>
          </cell>
          <cell r="S2949">
            <v>0</v>
          </cell>
          <cell r="T2949" t="str">
            <v>N</v>
          </cell>
        </row>
        <row r="2950">
          <cell r="A2950" t="str">
            <v>IL</v>
          </cell>
          <cell r="B2950" t="str">
            <v>Pike</v>
          </cell>
          <cell r="C2950">
            <v>40307</v>
          </cell>
          <cell r="D2950" t="str">
            <v>Soyland Power Coop Inc</v>
          </cell>
          <cell r="E2950">
            <v>6237</v>
          </cell>
          <cell r="F2950" t="str">
            <v>Pittsfield</v>
          </cell>
          <cell r="G2950">
            <v>22</v>
          </cell>
          <cell r="H2950" t="str">
            <v>3</v>
          </cell>
          <cell r="I2950">
            <v>1</v>
          </cell>
          <cell r="J2950">
            <v>0.8</v>
          </cell>
          <cell r="K2950">
            <v>1</v>
          </cell>
          <cell r="M2950" t="str">
            <v>IC</v>
          </cell>
          <cell r="N2950" t="str">
            <v>DFO</v>
          </cell>
          <cell r="P2950">
            <v>0</v>
          </cell>
          <cell r="Q2950">
            <v>1948</v>
          </cell>
          <cell r="R2950" t="str">
            <v>SB</v>
          </cell>
          <cell r="S2950">
            <v>0</v>
          </cell>
          <cell r="T2950" t="str">
            <v>N</v>
          </cell>
        </row>
        <row r="2951">
          <cell r="A2951" t="str">
            <v>IL</v>
          </cell>
          <cell r="B2951" t="str">
            <v>Pike</v>
          </cell>
          <cell r="C2951">
            <v>40307</v>
          </cell>
          <cell r="D2951" t="str">
            <v>Soyland Power Coop Inc</v>
          </cell>
          <cell r="E2951">
            <v>6237</v>
          </cell>
          <cell r="F2951" t="str">
            <v>Pittsfield</v>
          </cell>
          <cell r="G2951">
            <v>22</v>
          </cell>
          <cell r="H2951" t="str">
            <v>4</v>
          </cell>
          <cell r="I2951">
            <v>3</v>
          </cell>
          <cell r="J2951">
            <v>2.5</v>
          </cell>
          <cell r="K2951">
            <v>2.7</v>
          </cell>
          <cell r="M2951" t="str">
            <v>IC</v>
          </cell>
          <cell r="N2951" t="str">
            <v>DFO</v>
          </cell>
          <cell r="P2951">
            <v>0</v>
          </cell>
          <cell r="Q2951">
            <v>1954</v>
          </cell>
          <cell r="R2951" t="str">
            <v>SB</v>
          </cell>
          <cell r="S2951">
            <v>0</v>
          </cell>
          <cell r="T2951" t="str">
            <v>N</v>
          </cell>
        </row>
        <row r="2952">
          <cell r="A2952" t="str">
            <v>IL</v>
          </cell>
          <cell r="B2952" t="str">
            <v>Pike</v>
          </cell>
          <cell r="C2952">
            <v>40307</v>
          </cell>
          <cell r="D2952" t="str">
            <v>Soyland Power Coop Inc</v>
          </cell>
          <cell r="E2952">
            <v>6237</v>
          </cell>
          <cell r="F2952" t="str">
            <v>Pittsfield</v>
          </cell>
          <cell r="G2952">
            <v>22</v>
          </cell>
          <cell r="H2952" t="str">
            <v>5</v>
          </cell>
          <cell r="I2952">
            <v>3</v>
          </cell>
          <cell r="J2952">
            <v>2.5</v>
          </cell>
          <cell r="K2952">
            <v>2.7</v>
          </cell>
          <cell r="M2952" t="str">
            <v>IC</v>
          </cell>
          <cell r="N2952" t="str">
            <v>DFO</v>
          </cell>
          <cell r="P2952">
            <v>0</v>
          </cell>
          <cell r="Q2952">
            <v>1954</v>
          </cell>
          <cell r="R2952" t="str">
            <v>SB</v>
          </cell>
          <cell r="S2952">
            <v>0</v>
          </cell>
          <cell r="T2952" t="str">
            <v>N</v>
          </cell>
        </row>
        <row r="2953">
          <cell r="A2953" t="str">
            <v>IL</v>
          </cell>
          <cell r="B2953" t="str">
            <v>Macon</v>
          </cell>
          <cell r="C2953">
            <v>50034</v>
          </cell>
          <cell r="D2953" t="str">
            <v>PPG Industries Inc Works 14</v>
          </cell>
          <cell r="E2953">
            <v>54360</v>
          </cell>
          <cell r="F2953" t="str">
            <v>PPG Industries Works 14</v>
          </cell>
          <cell r="G2953">
            <v>327</v>
          </cell>
          <cell r="H2953" t="str">
            <v>1200</v>
          </cell>
          <cell r="I2953">
            <v>1.2</v>
          </cell>
          <cell r="J2953">
            <v>1.17</v>
          </cell>
          <cell r="K2953">
            <v>1.18</v>
          </cell>
          <cell r="M2953" t="str">
            <v>IC</v>
          </cell>
          <cell r="N2953" t="str">
            <v>DFO</v>
          </cell>
          <cell r="P2953">
            <v>12</v>
          </cell>
          <cell r="Q2953">
            <v>1999</v>
          </cell>
          <cell r="R2953" t="str">
            <v>SB</v>
          </cell>
          <cell r="T2953" t="str">
            <v>Y</v>
          </cell>
        </row>
        <row r="2954">
          <cell r="A2954" t="str">
            <v>IL</v>
          </cell>
          <cell r="B2954" t="str">
            <v>Macon</v>
          </cell>
          <cell r="C2954">
            <v>50034</v>
          </cell>
          <cell r="D2954" t="str">
            <v>PPG Industries Inc Works 14</v>
          </cell>
          <cell r="E2954">
            <v>54360</v>
          </cell>
          <cell r="F2954" t="str">
            <v>PPG Industries Works 14</v>
          </cell>
          <cell r="G2954">
            <v>327</v>
          </cell>
          <cell r="H2954" t="str">
            <v>PORT</v>
          </cell>
          <cell r="I2954">
            <v>0.7</v>
          </cell>
          <cell r="J2954">
            <v>0.68</v>
          </cell>
          <cell r="K2954">
            <v>0.69</v>
          </cell>
          <cell r="M2954" t="str">
            <v>IC</v>
          </cell>
          <cell r="N2954" t="str">
            <v>DFO</v>
          </cell>
          <cell r="P2954">
            <v>12</v>
          </cell>
          <cell r="Q2954">
            <v>1980</v>
          </cell>
          <cell r="R2954" t="str">
            <v>SB</v>
          </cell>
          <cell r="S2954">
            <v>0</v>
          </cell>
          <cell r="T2954" t="str">
            <v>Y</v>
          </cell>
        </row>
        <row r="2955">
          <cell r="A2955" t="str">
            <v>IL</v>
          </cell>
          <cell r="B2955" t="str">
            <v>Macon</v>
          </cell>
          <cell r="C2955">
            <v>50034</v>
          </cell>
          <cell r="D2955" t="str">
            <v>PPG Industries Inc Works 14</v>
          </cell>
          <cell r="E2955">
            <v>54360</v>
          </cell>
          <cell r="F2955" t="str">
            <v>PPG Industries Works 14</v>
          </cell>
          <cell r="G2955">
            <v>327</v>
          </cell>
          <cell r="H2955" t="str">
            <v>TK1</v>
          </cell>
          <cell r="I2955">
            <v>2</v>
          </cell>
          <cell r="J2955">
            <v>1.95</v>
          </cell>
          <cell r="K2955">
            <v>1.97</v>
          </cell>
          <cell r="M2955" t="str">
            <v>IC</v>
          </cell>
          <cell r="N2955" t="str">
            <v>DFO</v>
          </cell>
          <cell r="P2955">
            <v>12</v>
          </cell>
          <cell r="Q2955">
            <v>1980</v>
          </cell>
          <cell r="R2955" t="str">
            <v>SB</v>
          </cell>
          <cell r="S2955">
            <v>0</v>
          </cell>
          <cell r="T2955" t="str">
            <v>Y</v>
          </cell>
        </row>
        <row r="2956">
          <cell r="A2956" t="str">
            <v>IL</v>
          </cell>
          <cell r="B2956" t="str">
            <v>Macon</v>
          </cell>
          <cell r="C2956">
            <v>50034</v>
          </cell>
          <cell r="D2956" t="str">
            <v>PPG Industries Inc Works 14</v>
          </cell>
          <cell r="E2956">
            <v>54360</v>
          </cell>
          <cell r="F2956" t="str">
            <v>PPG Industries Works 14</v>
          </cell>
          <cell r="G2956">
            <v>327</v>
          </cell>
          <cell r="H2956" t="str">
            <v>TK2</v>
          </cell>
          <cell r="I2956">
            <v>2</v>
          </cell>
          <cell r="J2956">
            <v>1.95</v>
          </cell>
          <cell r="K2956">
            <v>1.97</v>
          </cell>
          <cell r="M2956" t="str">
            <v>IC</v>
          </cell>
          <cell r="N2956" t="str">
            <v>DFO</v>
          </cell>
          <cell r="P2956">
            <v>12</v>
          </cell>
          <cell r="Q2956">
            <v>1980</v>
          </cell>
          <cell r="R2956" t="str">
            <v>SB</v>
          </cell>
          <cell r="S2956">
            <v>0</v>
          </cell>
          <cell r="T2956" t="str">
            <v>Y</v>
          </cell>
        </row>
        <row r="2957">
          <cell r="A2957" t="str">
            <v>IN</v>
          </cell>
          <cell r="B2957" t="str">
            <v>Wells</v>
          </cell>
          <cell r="C2957">
            <v>1896</v>
          </cell>
          <cell r="D2957" t="str">
            <v>Bluffton City of</v>
          </cell>
          <cell r="E2957">
            <v>1023</v>
          </cell>
          <cell r="F2957" t="str">
            <v>Bluffton</v>
          </cell>
          <cell r="G2957">
            <v>22</v>
          </cell>
          <cell r="H2957" t="str">
            <v>1</v>
          </cell>
          <cell r="I2957">
            <v>1</v>
          </cell>
          <cell r="J2957">
            <v>0.8</v>
          </cell>
          <cell r="K2957">
            <v>0.8</v>
          </cell>
          <cell r="M2957" t="str">
            <v>IC</v>
          </cell>
          <cell r="N2957" t="str">
            <v>DFO</v>
          </cell>
          <cell r="P2957">
            <v>88</v>
          </cell>
          <cell r="Q2957">
            <v>1947</v>
          </cell>
          <cell r="R2957" t="str">
            <v>OP</v>
          </cell>
          <cell r="T2957" t="str">
            <v>N</v>
          </cell>
        </row>
        <row r="2958">
          <cell r="A2958" t="str">
            <v>IN</v>
          </cell>
          <cell r="B2958" t="str">
            <v>Wells</v>
          </cell>
          <cell r="C2958">
            <v>1896</v>
          </cell>
          <cell r="D2958" t="str">
            <v>Bluffton City of</v>
          </cell>
          <cell r="E2958">
            <v>1023</v>
          </cell>
          <cell r="F2958" t="str">
            <v>Bluffton</v>
          </cell>
          <cell r="G2958">
            <v>22</v>
          </cell>
          <cell r="H2958" t="str">
            <v>2</v>
          </cell>
          <cell r="I2958">
            <v>1</v>
          </cell>
          <cell r="J2958">
            <v>0.8</v>
          </cell>
          <cell r="K2958">
            <v>0.8</v>
          </cell>
          <cell r="M2958" t="str">
            <v>IC</v>
          </cell>
          <cell r="N2958" t="str">
            <v>DFO</v>
          </cell>
          <cell r="P2958">
            <v>88</v>
          </cell>
          <cell r="Q2958">
            <v>1947</v>
          </cell>
          <cell r="R2958" t="str">
            <v>OP</v>
          </cell>
          <cell r="T2958" t="str">
            <v>N</v>
          </cell>
        </row>
        <row r="2959">
          <cell r="A2959" t="str">
            <v>IN</v>
          </cell>
          <cell r="B2959" t="str">
            <v>Tippecanoe</v>
          </cell>
          <cell r="C2959">
            <v>3179</v>
          </cell>
          <cell r="D2959" t="str">
            <v>Caterpillar Inc</v>
          </cell>
          <cell r="E2959">
            <v>50935</v>
          </cell>
          <cell r="F2959" t="str">
            <v>Caterpillar</v>
          </cell>
          <cell r="G2959">
            <v>339</v>
          </cell>
          <cell r="H2959" t="str">
            <v>3512</v>
          </cell>
          <cell r="I2959">
            <v>0.9</v>
          </cell>
          <cell r="J2959">
            <v>0.8</v>
          </cell>
          <cell r="K2959">
            <v>0.8</v>
          </cell>
          <cell r="M2959" t="str">
            <v>IC</v>
          </cell>
          <cell r="N2959" t="str">
            <v>DFO</v>
          </cell>
          <cell r="P2959">
            <v>12</v>
          </cell>
          <cell r="Q2959">
            <v>1983</v>
          </cell>
          <cell r="R2959" t="str">
            <v>SB</v>
          </cell>
          <cell r="S2959">
            <v>0</v>
          </cell>
          <cell r="T2959" t="str">
            <v>Y</v>
          </cell>
        </row>
        <row r="2960">
          <cell r="A2960" t="str">
            <v>IN</v>
          </cell>
          <cell r="B2960" t="str">
            <v>Tippecanoe</v>
          </cell>
          <cell r="C2960">
            <v>3179</v>
          </cell>
          <cell r="D2960" t="str">
            <v>Caterpillar Inc</v>
          </cell>
          <cell r="E2960">
            <v>50935</v>
          </cell>
          <cell r="F2960" t="str">
            <v>Caterpillar</v>
          </cell>
          <cell r="G2960">
            <v>339</v>
          </cell>
          <cell r="H2960" t="str">
            <v>3516</v>
          </cell>
          <cell r="I2960">
            <v>1.2</v>
          </cell>
          <cell r="J2960">
            <v>0.8</v>
          </cell>
          <cell r="K2960">
            <v>0.8</v>
          </cell>
          <cell r="M2960" t="str">
            <v>IC</v>
          </cell>
          <cell r="N2960" t="str">
            <v>DFO</v>
          </cell>
          <cell r="P2960">
            <v>7</v>
          </cell>
          <cell r="Q2960">
            <v>1987</v>
          </cell>
          <cell r="R2960" t="str">
            <v>SB</v>
          </cell>
          <cell r="S2960">
            <v>0</v>
          </cell>
          <cell r="T2960" t="str">
            <v>Y</v>
          </cell>
        </row>
        <row r="2961">
          <cell r="A2961" t="str">
            <v>IN</v>
          </cell>
          <cell r="B2961" t="str">
            <v>Tippecanoe</v>
          </cell>
          <cell r="C2961">
            <v>3179</v>
          </cell>
          <cell r="D2961" t="str">
            <v>Caterpillar Inc</v>
          </cell>
          <cell r="E2961">
            <v>50935</v>
          </cell>
          <cell r="F2961" t="str">
            <v>Caterpillar</v>
          </cell>
          <cell r="G2961">
            <v>339</v>
          </cell>
          <cell r="H2961" t="str">
            <v>516A</v>
          </cell>
          <cell r="I2961">
            <v>1.8</v>
          </cell>
          <cell r="J2961">
            <v>1.4</v>
          </cell>
          <cell r="K2961">
            <v>1.4</v>
          </cell>
          <cell r="M2961" t="str">
            <v>IC</v>
          </cell>
          <cell r="N2961" t="str">
            <v>DFO</v>
          </cell>
          <cell r="P2961">
            <v>3</v>
          </cell>
          <cell r="Q2961">
            <v>1996</v>
          </cell>
          <cell r="R2961" t="str">
            <v>SB</v>
          </cell>
          <cell r="S2961">
            <v>0</v>
          </cell>
          <cell r="T2961" t="str">
            <v>Y</v>
          </cell>
        </row>
        <row r="2962">
          <cell r="A2962" t="str">
            <v>IN</v>
          </cell>
          <cell r="B2962" t="str">
            <v>Tippecanoe</v>
          </cell>
          <cell r="C2962">
            <v>3179</v>
          </cell>
          <cell r="D2962" t="str">
            <v>Caterpillar Inc</v>
          </cell>
          <cell r="E2962">
            <v>50935</v>
          </cell>
          <cell r="F2962" t="str">
            <v>Caterpillar</v>
          </cell>
          <cell r="G2962">
            <v>339</v>
          </cell>
          <cell r="H2962" t="str">
            <v>R12</v>
          </cell>
          <cell r="I2962">
            <v>0.4</v>
          </cell>
          <cell r="J2962">
            <v>0.3</v>
          </cell>
          <cell r="K2962">
            <v>0.3</v>
          </cell>
          <cell r="M2962" t="str">
            <v>IC</v>
          </cell>
          <cell r="N2962" t="str">
            <v>DFO</v>
          </cell>
          <cell r="P2962">
            <v>6</v>
          </cell>
          <cell r="Q2962">
            <v>2001</v>
          </cell>
          <cell r="R2962" t="str">
            <v>SB</v>
          </cell>
          <cell r="T2962" t="str">
            <v>Y</v>
          </cell>
        </row>
        <row r="2963">
          <cell r="A2963" t="str">
            <v>IN</v>
          </cell>
          <cell r="B2963" t="str">
            <v>Montgomery</v>
          </cell>
          <cell r="C2963">
            <v>4508</v>
          </cell>
          <cell r="D2963" t="str">
            <v>Crawfordsville Elec Lt &amp; Pwr Co</v>
          </cell>
          <cell r="E2963">
            <v>1024</v>
          </cell>
          <cell r="F2963" t="str">
            <v>Crawfordsville</v>
          </cell>
          <cell r="G2963">
            <v>22</v>
          </cell>
          <cell r="H2963" t="str">
            <v>D1</v>
          </cell>
          <cell r="I2963">
            <v>0.8</v>
          </cell>
          <cell r="J2963">
            <v>0.9</v>
          </cell>
          <cell r="K2963">
            <v>0.9</v>
          </cell>
          <cell r="M2963" t="str">
            <v>IC</v>
          </cell>
          <cell r="N2963" t="str">
            <v>DFO</v>
          </cell>
          <cell r="P2963">
            <v>10</v>
          </cell>
          <cell r="Q2963">
            <v>1994</v>
          </cell>
          <cell r="R2963" t="str">
            <v>OP</v>
          </cell>
          <cell r="S2963">
            <v>0</v>
          </cell>
          <cell r="T2963" t="str">
            <v>N</v>
          </cell>
        </row>
        <row r="2964">
          <cell r="A2964" t="str">
            <v>IN</v>
          </cell>
          <cell r="B2964" t="str">
            <v>Tippencanoe</v>
          </cell>
          <cell r="C2964">
            <v>5781</v>
          </cell>
          <cell r="D2964" t="str">
            <v>Eli Lilly &amp; Co</v>
          </cell>
          <cell r="E2964">
            <v>54835</v>
          </cell>
          <cell r="F2964" t="str">
            <v>Eli Lilly and Co Tippecanoe Laboratories</v>
          </cell>
          <cell r="G2964">
            <v>325</v>
          </cell>
          <cell r="H2964" t="str">
            <v>T121</v>
          </cell>
          <cell r="I2964">
            <v>1.2</v>
          </cell>
          <cell r="J2964">
            <v>0.4</v>
          </cell>
          <cell r="K2964">
            <v>0.3</v>
          </cell>
          <cell r="M2964" t="str">
            <v>IC</v>
          </cell>
          <cell r="N2964" t="str">
            <v>DFO</v>
          </cell>
          <cell r="P2964">
            <v>5</v>
          </cell>
          <cell r="Q2964">
            <v>1992</v>
          </cell>
          <cell r="R2964" t="str">
            <v>SB</v>
          </cell>
          <cell r="T2964" t="str">
            <v>Y</v>
          </cell>
        </row>
        <row r="2965">
          <cell r="A2965" t="str">
            <v>IN</v>
          </cell>
          <cell r="B2965" t="str">
            <v>Hendricks</v>
          </cell>
          <cell r="C2965">
            <v>8453</v>
          </cell>
          <cell r="D2965" t="str">
            <v>Hendricks Regional Health</v>
          </cell>
          <cell r="E2965">
            <v>54731</v>
          </cell>
          <cell r="F2965" t="str">
            <v>Hendricks Regional Health</v>
          </cell>
          <cell r="G2965">
            <v>622</v>
          </cell>
          <cell r="H2965" t="str">
            <v>GEO1</v>
          </cell>
          <cell r="I2965">
            <v>0.5</v>
          </cell>
          <cell r="J2965">
            <v>0.5</v>
          </cell>
          <cell r="K2965">
            <v>0.5</v>
          </cell>
          <cell r="M2965" t="str">
            <v>IC</v>
          </cell>
          <cell r="N2965" t="str">
            <v>DFO</v>
          </cell>
          <cell r="P2965">
            <v>9</v>
          </cell>
          <cell r="Q2965">
            <v>1992</v>
          </cell>
          <cell r="R2965" t="str">
            <v>SB</v>
          </cell>
          <cell r="S2965">
            <v>0</v>
          </cell>
          <cell r="T2965" t="str">
            <v>Y</v>
          </cell>
        </row>
        <row r="2966">
          <cell r="A2966" t="str">
            <v>IN</v>
          </cell>
          <cell r="B2966" t="str">
            <v>Hendricks</v>
          </cell>
          <cell r="C2966">
            <v>8453</v>
          </cell>
          <cell r="D2966" t="str">
            <v>Hendricks Regional Health</v>
          </cell>
          <cell r="E2966">
            <v>54731</v>
          </cell>
          <cell r="F2966" t="str">
            <v>Hendricks Regional Health</v>
          </cell>
          <cell r="G2966">
            <v>622</v>
          </cell>
          <cell r="H2966" t="str">
            <v>GEO2</v>
          </cell>
          <cell r="I2966">
            <v>0.5</v>
          </cell>
          <cell r="J2966">
            <v>0.5</v>
          </cell>
          <cell r="K2966">
            <v>0.5</v>
          </cell>
          <cell r="M2966" t="str">
            <v>IC</v>
          </cell>
          <cell r="N2966" t="str">
            <v>DFO</v>
          </cell>
          <cell r="P2966">
            <v>9</v>
          </cell>
          <cell r="Q2966">
            <v>1992</v>
          </cell>
          <cell r="R2966" t="str">
            <v>SB</v>
          </cell>
          <cell r="S2966">
            <v>0</v>
          </cell>
          <cell r="T2966" t="str">
            <v>Y</v>
          </cell>
        </row>
        <row r="2967">
          <cell r="A2967" t="str">
            <v>IN</v>
          </cell>
          <cell r="B2967" t="str">
            <v>Hendricks</v>
          </cell>
          <cell r="C2967">
            <v>8453</v>
          </cell>
          <cell r="D2967" t="str">
            <v>Hendricks Regional Health</v>
          </cell>
          <cell r="E2967">
            <v>54731</v>
          </cell>
          <cell r="F2967" t="str">
            <v>Hendricks Regional Health</v>
          </cell>
          <cell r="G2967">
            <v>622</v>
          </cell>
          <cell r="H2967" t="str">
            <v>GEO3</v>
          </cell>
          <cell r="I2967">
            <v>0.3</v>
          </cell>
          <cell r="J2967">
            <v>0.3</v>
          </cell>
          <cell r="K2967">
            <v>0.3</v>
          </cell>
          <cell r="M2967" t="str">
            <v>IC</v>
          </cell>
          <cell r="N2967" t="str">
            <v>DFO</v>
          </cell>
          <cell r="P2967">
            <v>9</v>
          </cell>
          <cell r="Q2967">
            <v>1992</v>
          </cell>
          <cell r="R2967" t="str">
            <v>SB</v>
          </cell>
          <cell r="S2967">
            <v>0</v>
          </cell>
          <cell r="T2967" t="str">
            <v>Y</v>
          </cell>
        </row>
        <row r="2968">
          <cell r="A2968" t="str">
            <v>IN</v>
          </cell>
          <cell r="B2968" t="str">
            <v>Hendricks</v>
          </cell>
          <cell r="C2968">
            <v>8453</v>
          </cell>
          <cell r="D2968" t="str">
            <v>Hendricks Regional Health</v>
          </cell>
          <cell r="E2968">
            <v>54731</v>
          </cell>
          <cell r="F2968" t="str">
            <v>Hendricks Regional Health</v>
          </cell>
          <cell r="G2968">
            <v>622</v>
          </cell>
          <cell r="H2968" t="str">
            <v>GEO4</v>
          </cell>
          <cell r="I2968">
            <v>1</v>
          </cell>
          <cell r="J2968">
            <v>1</v>
          </cell>
          <cell r="K2968">
            <v>1</v>
          </cell>
          <cell r="M2968" t="str">
            <v>IC</v>
          </cell>
          <cell r="N2968" t="str">
            <v>DFO</v>
          </cell>
          <cell r="P2968">
            <v>3</v>
          </cell>
          <cell r="Q2968">
            <v>2004</v>
          </cell>
          <cell r="R2968" t="str">
            <v>SB</v>
          </cell>
          <cell r="T2968" t="str">
            <v>Y</v>
          </cell>
        </row>
        <row r="2969">
          <cell r="A2969" t="str">
            <v>IN</v>
          </cell>
          <cell r="B2969" t="str">
            <v>Hendricks</v>
          </cell>
          <cell r="C2969">
            <v>8453</v>
          </cell>
          <cell r="D2969" t="str">
            <v>Hendricks Regional Health</v>
          </cell>
          <cell r="E2969">
            <v>54731</v>
          </cell>
          <cell r="F2969" t="str">
            <v>Hendricks Regional Health</v>
          </cell>
          <cell r="G2969">
            <v>622</v>
          </cell>
          <cell r="H2969" t="str">
            <v>GEO5</v>
          </cell>
          <cell r="I2969">
            <v>1</v>
          </cell>
          <cell r="J2969">
            <v>1</v>
          </cell>
          <cell r="K2969">
            <v>1</v>
          </cell>
          <cell r="M2969" t="str">
            <v>IC</v>
          </cell>
          <cell r="N2969" t="str">
            <v>DFO</v>
          </cell>
          <cell r="P2969">
            <v>3</v>
          </cell>
          <cell r="Q2969">
            <v>2004</v>
          </cell>
          <cell r="R2969" t="str">
            <v>SB</v>
          </cell>
          <cell r="T2969" t="str">
            <v>Y</v>
          </cell>
        </row>
        <row r="2970">
          <cell r="A2970" t="str">
            <v>IN</v>
          </cell>
          <cell r="B2970" t="str">
            <v>Marion</v>
          </cell>
          <cell r="C2970">
            <v>9273</v>
          </cell>
          <cell r="D2970" t="str">
            <v>Indianapolis Power &amp; Light Co</v>
          </cell>
          <cell r="E2970">
            <v>990</v>
          </cell>
          <cell r="F2970" t="str">
            <v>Harding Street</v>
          </cell>
          <cell r="G2970">
            <v>22</v>
          </cell>
          <cell r="H2970" t="str">
            <v>IC1</v>
          </cell>
          <cell r="I2970">
            <v>2.7</v>
          </cell>
          <cell r="J2970">
            <v>3</v>
          </cell>
          <cell r="K2970">
            <v>3</v>
          </cell>
          <cell r="M2970" t="str">
            <v>IC</v>
          </cell>
          <cell r="N2970" t="str">
            <v>DFO</v>
          </cell>
          <cell r="P2970">
            <v>4</v>
          </cell>
          <cell r="Q2970">
            <v>1967</v>
          </cell>
          <cell r="R2970" t="str">
            <v>OP</v>
          </cell>
          <cell r="S2970">
            <v>0</v>
          </cell>
          <cell r="T2970" t="str">
            <v>N</v>
          </cell>
        </row>
        <row r="2971">
          <cell r="A2971" t="str">
            <v>IN</v>
          </cell>
          <cell r="B2971" t="str">
            <v>Morgan</v>
          </cell>
          <cell r="C2971">
            <v>9273</v>
          </cell>
          <cell r="D2971" t="str">
            <v>Indianapolis Power &amp; Light Co</v>
          </cell>
          <cell r="E2971">
            <v>991</v>
          </cell>
          <cell r="F2971" t="str">
            <v>Eagle Valley</v>
          </cell>
          <cell r="G2971">
            <v>22</v>
          </cell>
          <cell r="H2971" t="str">
            <v>IC1</v>
          </cell>
          <cell r="I2971">
            <v>2.7</v>
          </cell>
          <cell r="J2971">
            <v>3</v>
          </cell>
          <cell r="K2971">
            <v>3</v>
          </cell>
          <cell r="M2971" t="str">
            <v>IC</v>
          </cell>
          <cell r="N2971" t="str">
            <v>DFO</v>
          </cell>
          <cell r="P2971">
            <v>4</v>
          </cell>
          <cell r="Q2971">
            <v>1967</v>
          </cell>
          <cell r="R2971" t="str">
            <v>OP</v>
          </cell>
          <cell r="S2971">
            <v>0</v>
          </cell>
          <cell r="T2971" t="str">
            <v>N</v>
          </cell>
        </row>
        <row r="2972">
          <cell r="A2972" t="str">
            <v>IN</v>
          </cell>
          <cell r="B2972" t="str">
            <v>Pike</v>
          </cell>
          <cell r="C2972">
            <v>9273</v>
          </cell>
          <cell r="D2972" t="str">
            <v>Indianapolis Power &amp; Light Co</v>
          </cell>
          <cell r="E2972">
            <v>994</v>
          </cell>
          <cell r="F2972" t="str">
            <v>AES Petersburg</v>
          </cell>
          <cell r="G2972">
            <v>22</v>
          </cell>
          <cell r="H2972" t="str">
            <v>IC1</v>
          </cell>
          <cell r="I2972">
            <v>2.7</v>
          </cell>
          <cell r="J2972">
            <v>3</v>
          </cell>
          <cell r="K2972">
            <v>3</v>
          </cell>
          <cell r="M2972" t="str">
            <v>IC</v>
          </cell>
          <cell r="N2972" t="str">
            <v>DFO</v>
          </cell>
          <cell r="P2972">
            <v>8</v>
          </cell>
          <cell r="Q2972">
            <v>1967</v>
          </cell>
          <cell r="R2972" t="str">
            <v>OP</v>
          </cell>
          <cell r="S2972">
            <v>0</v>
          </cell>
          <cell r="T2972" t="str">
            <v>N</v>
          </cell>
        </row>
        <row r="2973">
          <cell r="A2973" t="str">
            <v>IN</v>
          </cell>
          <cell r="B2973" t="str">
            <v>Pike</v>
          </cell>
          <cell r="C2973">
            <v>9273</v>
          </cell>
          <cell r="D2973" t="str">
            <v>Indianapolis Power &amp; Light Co</v>
          </cell>
          <cell r="E2973">
            <v>994</v>
          </cell>
          <cell r="F2973" t="str">
            <v>AES Petersburg</v>
          </cell>
          <cell r="G2973">
            <v>22</v>
          </cell>
          <cell r="H2973" t="str">
            <v>IC2</v>
          </cell>
          <cell r="I2973">
            <v>2.7</v>
          </cell>
          <cell r="J2973">
            <v>3</v>
          </cell>
          <cell r="K2973">
            <v>3</v>
          </cell>
          <cell r="M2973" t="str">
            <v>IC</v>
          </cell>
          <cell r="N2973" t="str">
            <v>DFO</v>
          </cell>
          <cell r="P2973">
            <v>8</v>
          </cell>
          <cell r="Q2973">
            <v>1967</v>
          </cell>
          <cell r="R2973" t="str">
            <v>OP</v>
          </cell>
          <cell r="S2973">
            <v>0</v>
          </cell>
          <cell r="T2973" t="str">
            <v>N</v>
          </cell>
        </row>
        <row r="2974">
          <cell r="A2974" t="str">
            <v>IN</v>
          </cell>
          <cell r="B2974" t="str">
            <v>Pike</v>
          </cell>
          <cell r="C2974">
            <v>9273</v>
          </cell>
          <cell r="D2974" t="str">
            <v>Indianapolis Power &amp; Light Co</v>
          </cell>
          <cell r="E2974">
            <v>994</v>
          </cell>
          <cell r="F2974" t="str">
            <v>AES Petersburg</v>
          </cell>
          <cell r="G2974">
            <v>22</v>
          </cell>
          <cell r="H2974" t="str">
            <v>IC3</v>
          </cell>
          <cell r="I2974">
            <v>2.7</v>
          </cell>
          <cell r="J2974">
            <v>2</v>
          </cell>
          <cell r="K2974">
            <v>2</v>
          </cell>
          <cell r="M2974" t="str">
            <v>IC</v>
          </cell>
          <cell r="N2974" t="str">
            <v>DFO</v>
          </cell>
          <cell r="P2974">
            <v>8</v>
          </cell>
          <cell r="Q2974">
            <v>1967</v>
          </cell>
          <cell r="R2974" t="str">
            <v>OP</v>
          </cell>
          <cell r="S2974">
            <v>0</v>
          </cell>
          <cell r="T2974" t="str">
            <v>N</v>
          </cell>
        </row>
        <row r="2975">
          <cell r="A2975" t="str">
            <v>IN</v>
          </cell>
          <cell r="B2975" t="str">
            <v>Miami</v>
          </cell>
          <cell r="C2975">
            <v>14839</v>
          </cell>
          <cell r="D2975" t="str">
            <v>Peru City of</v>
          </cell>
          <cell r="E2975">
            <v>1037</v>
          </cell>
          <cell r="F2975" t="str">
            <v>Peru</v>
          </cell>
          <cell r="G2975">
            <v>22</v>
          </cell>
          <cell r="H2975" t="str">
            <v>D1</v>
          </cell>
          <cell r="I2975">
            <v>1.8</v>
          </cell>
          <cell r="J2975">
            <v>1.8</v>
          </cell>
          <cell r="K2975">
            <v>1.8</v>
          </cell>
          <cell r="M2975" t="str">
            <v>IC</v>
          </cell>
          <cell r="N2975" t="str">
            <v>DFO</v>
          </cell>
          <cell r="P2975">
            <v>10</v>
          </cell>
          <cell r="Q2975">
            <v>2002</v>
          </cell>
          <cell r="R2975" t="str">
            <v>OP</v>
          </cell>
          <cell r="S2975">
            <v>0</v>
          </cell>
          <cell r="T2975" t="str">
            <v>N</v>
          </cell>
        </row>
        <row r="2976">
          <cell r="A2976" t="str">
            <v>IN</v>
          </cell>
          <cell r="B2976" t="str">
            <v>Vermillion</v>
          </cell>
          <cell r="C2976">
            <v>15470</v>
          </cell>
          <cell r="D2976" t="str">
            <v>PSI Energy Inc</v>
          </cell>
          <cell r="E2976">
            <v>1001</v>
          </cell>
          <cell r="F2976" t="str">
            <v>Cayuga</v>
          </cell>
          <cell r="G2976">
            <v>22</v>
          </cell>
          <cell r="H2976" t="str">
            <v>31</v>
          </cell>
          <cell r="I2976">
            <v>2.6</v>
          </cell>
          <cell r="J2976">
            <v>3</v>
          </cell>
          <cell r="K2976">
            <v>3</v>
          </cell>
          <cell r="M2976" t="str">
            <v>IC</v>
          </cell>
          <cell r="N2976" t="str">
            <v>DFO</v>
          </cell>
          <cell r="P2976">
            <v>6</v>
          </cell>
          <cell r="Q2976">
            <v>1972</v>
          </cell>
          <cell r="R2976" t="str">
            <v>OP</v>
          </cell>
          <cell r="S2976">
            <v>0</v>
          </cell>
          <cell r="T2976" t="str">
            <v>N</v>
          </cell>
        </row>
        <row r="2977">
          <cell r="A2977" t="str">
            <v>IN</v>
          </cell>
          <cell r="B2977" t="str">
            <v>Vermillion</v>
          </cell>
          <cell r="C2977">
            <v>15470</v>
          </cell>
          <cell r="D2977" t="str">
            <v>PSI Energy Inc</v>
          </cell>
          <cell r="E2977">
            <v>1001</v>
          </cell>
          <cell r="F2977" t="str">
            <v>Cayuga</v>
          </cell>
          <cell r="G2977">
            <v>22</v>
          </cell>
          <cell r="H2977" t="str">
            <v>32</v>
          </cell>
          <cell r="I2977">
            <v>2.6</v>
          </cell>
          <cell r="J2977">
            <v>3</v>
          </cell>
          <cell r="K2977">
            <v>3</v>
          </cell>
          <cell r="M2977" t="str">
            <v>IC</v>
          </cell>
          <cell r="N2977" t="str">
            <v>DFO</v>
          </cell>
          <cell r="P2977">
            <v>6</v>
          </cell>
          <cell r="Q2977">
            <v>1972</v>
          </cell>
          <cell r="R2977" t="str">
            <v>OP</v>
          </cell>
          <cell r="S2977">
            <v>0</v>
          </cell>
          <cell r="T2977" t="str">
            <v>N</v>
          </cell>
        </row>
        <row r="2978">
          <cell r="A2978" t="str">
            <v>IN</v>
          </cell>
          <cell r="B2978" t="str">
            <v>Vermillion</v>
          </cell>
          <cell r="C2978">
            <v>15470</v>
          </cell>
          <cell r="D2978" t="str">
            <v>PSI Energy Inc</v>
          </cell>
          <cell r="E2978">
            <v>1001</v>
          </cell>
          <cell r="F2978" t="str">
            <v>Cayuga</v>
          </cell>
          <cell r="G2978">
            <v>22</v>
          </cell>
          <cell r="H2978" t="str">
            <v>33</v>
          </cell>
          <cell r="I2978">
            <v>2.6</v>
          </cell>
          <cell r="J2978">
            <v>2</v>
          </cell>
          <cell r="K2978">
            <v>3</v>
          </cell>
          <cell r="M2978" t="str">
            <v>IC</v>
          </cell>
          <cell r="N2978" t="str">
            <v>DFO</v>
          </cell>
          <cell r="P2978">
            <v>6</v>
          </cell>
          <cell r="Q2978">
            <v>1972</v>
          </cell>
          <cell r="R2978" t="str">
            <v>OP</v>
          </cell>
          <cell r="S2978">
            <v>0</v>
          </cell>
          <cell r="T2978" t="str">
            <v>N</v>
          </cell>
        </row>
        <row r="2979">
          <cell r="A2979" t="str">
            <v>IN</v>
          </cell>
          <cell r="B2979" t="str">
            <v>Vermillion</v>
          </cell>
          <cell r="C2979">
            <v>15470</v>
          </cell>
          <cell r="D2979" t="str">
            <v>PSI Energy Inc</v>
          </cell>
          <cell r="E2979">
            <v>1001</v>
          </cell>
          <cell r="F2979" t="str">
            <v>Cayuga</v>
          </cell>
          <cell r="G2979">
            <v>22</v>
          </cell>
          <cell r="H2979" t="str">
            <v>34</v>
          </cell>
          <cell r="I2979">
            <v>2.6</v>
          </cell>
          <cell r="J2979">
            <v>2</v>
          </cell>
          <cell r="K2979">
            <v>2</v>
          </cell>
          <cell r="M2979" t="str">
            <v>IC</v>
          </cell>
          <cell r="N2979" t="str">
            <v>DFO</v>
          </cell>
          <cell r="P2979">
            <v>6</v>
          </cell>
          <cell r="Q2979">
            <v>1972</v>
          </cell>
          <cell r="R2979" t="str">
            <v>OP</v>
          </cell>
          <cell r="S2979">
            <v>0</v>
          </cell>
          <cell r="T2979" t="str">
            <v>N</v>
          </cell>
        </row>
        <row r="2980">
          <cell r="A2980" t="str">
            <v>IN</v>
          </cell>
          <cell r="B2980" t="str">
            <v>Vigo</v>
          </cell>
          <cell r="C2980">
            <v>15470</v>
          </cell>
          <cell r="D2980" t="str">
            <v>PSI Energy Inc</v>
          </cell>
          <cell r="E2980">
            <v>1010</v>
          </cell>
          <cell r="F2980" t="str">
            <v>Wabash River</v>
          </cell>
          <cell r="G2980">
            <v>22</v>
          </cell>
          <cell r="H2980" t="str">
            <v>71</v>
          </cell>
          <cell r="I2980">
            <v>2.7</v>
          </cell>
          <cell r="J2980">
            <v>3</v>
          </cell>
          <cell r="K2980">
            <v>3</v>
          </cell>
          <cell r="M2980" t="str">
            <v>IC</v>
          </cell>
          <cell r="N2980" t="str">
            <v>DFO</v>
          </cell>
          <cell r="P2980">
            <v>5</v>
          </cell>
          <cell r="Q2980">
            <v>1967</v>
          </cell>
          <cell r="R2980" t="str">
            <v>OP</v>
          </cell>
          <cell r="S2980">
            <v>0</v>
          </cell>
          <cell r="T2980" t="str">
            <v>N</v>
          </cell>
        </row>
        <row r="2981">
          <cell r="A2981" t="str">
            <v>IN</v>
          </cell>
          <cell r="B2981" t="str">
            <v>Vigo</v>
          </cell>
          <cell r="C2981">
            <v>15470</v>
          </cell>
          <cell r="D2981" t="str">
            <v>PSI Energy Inc</v>
          </cell>
          <cell r="E2981">
            <v>1010</v>
          </cell>
          <cell r="F2981" t="str">
            <v>Wabash River</v>
          </cell>
          <cell r="G2981">
            <v>22</v>
          </cell>
          <cell r="H2981" t="str">
            <v>72</v>
          </cell>
          <cell r="I2981">
            <v>2.7</v>
          </cell>
          <cell r="J2981">
            <v>3</v>
          </cell>
          <cell r="K2981">
            <v>3</v>
          </cell>
          <cell r="M2981" t="str">
            <v>IC</v>
          </cell>
          <cell r="N2981" t="str">
            <v>DFO</v>
          </cell>
          <cell r="P2981">
            <v>5</v>
          </cell>
          <cell r="Q2981">
            <v>1967</v>
          </cell>
          <cell r="R2981" t="str">
            <v>OP</v>
          </cell>
          <cell r="S2981">
            <v>0</v>
          </cell>
          <cell r="T2981" t="str">
            <v>N</v>
          </cell>
        </row>
        <row r="2982">
          <cell r="A2982" t="str">
            <v>IN</v>
          </cell>
          <cell r="B2982" t="str">
            <v>Vigo</v>
          </cell>
          <cell r="C2982">
            <v>15470</v>
          </cell>
          <cell r="D2982" t="str">
            <v>PSI Energy Inc</v>
          </cell>
          <cell r="E2982">
            <v>1010</v>
          </cell>
          <cell r="F2982" t="str">
            <v>Wabash River</v>
          </cell>
          <cell r="G2982">
            <v>22</v>
          </cell>
          <cell r="H2982" t="str">
            <v>73</v>
          </cell>
          <cell r="I2982">
            <v>2.7</v>
          </cell>
          <cell r="J2982">
            <v>2</v>
          </cell>
          <cell r="K2982">
            <v>2</v>
          </cell>
          <cell r="M2982" t="str">
            <v>IC</v>
          </cell>
          <cell r="N2982" t="str">
            <v>DFO</v>
          </cell>
          <cell r="P2982">
            <v>5</v>
          </cell>
          <cell r="Q2982">
            <v>1967</v>
          </cell>
          <cell r="R2982" t="str">
            <v>OP</v>
          </cell>
          <cell r="S2982">
            <v>0</v>
          </cell>
          <cell r="T2982" t="str">
            <v>N</v>
          </cell>
        </row>
        <row r="2983">
          <cell r="A2983" t="str">
            <v>IN</v>
          </cell>
          <cell r="B2983" t="str">
            <v>Tippecanoe</v>
          </cell>
          <cell r="C2983">
            <v>15526</v>
          </cell>
          <cell r="D2983" t="str">
            <v>Purdue University</v>
          </cell>
          <cell r="E2983">
            <v>50240</v>
          </cell>
          <cell r="F2983" t="str">
            <v>Purdue University</v>
          </cell>
          <cell r="G2983">
            <v>611</v>
          </cell>
          <cell r="H2983" t="str">
            <v>GEN3</v>
          </cell>
          <cell r="I2983">
            <v>1.8</v>
          </cell>
          <cell r="J2983">
            <v>1.8</v>
          </cell>
          <cell r="K2983">
            <v>1.8</v>
          </cell>
          <cell r="M2983" t="str">
            <v>IC</v>
          </cell>
          <cell r="N2983" t="str">
            <v>DFO</v>
          </cell>
          <cell r="P2983">
            <v>1</v>
          </cell>
          <cell r="Q2983">
            <v>2000</v>
          </cell>
          <cell r="R2983" t="str">
            <v>SB</v>
          </cell>
          <cell r="S2983">
            <v>0</v>
          </cell>
          <cell r="T2983" t="str">
            <v>Y</v>
          </cell>
        </row>
        <row r="2984">
          <cell r="A2984" t="str">
            <v>IN</v>
          </cell>
          <cell r="B2984" t="str">
            <v>Jasper</v>
          </cell>
          <cell r="C2984">
            <v>15860</v>
          </cell>
          <cell r="D2984" t="str">
            <v>Rensselaer City of</v>
          </cell>
          <cell r="E2984">
            <v>1038</v>
          </cell>
          <cell r="F2984" t="str">
            <v>Rensselaer</v>
          </cell>
          <cell r="G2984">
            <v>22</v>
          </cell>
          <cell r="H2984" t="str">
            <v>5</v>
          </cell>
          <cell r="I2984">
            <v>1.9</v>
          </cell>
          <cell r="J2984">
            <v>1.8</v>
          </cell>
          <cell r="K2984">
            <v>1.8</v>
          </cell>
          <cell r="M2984" t="str">
            <v>IC</v>
          </cell>
          <cell r="N2984" t="str">
            <v>DFO</v>
          </cell>
          <cell r="P2984">
            <v>1</v>
          </cell>
          <cell r="Q2984">
            <v>1950</v>
          </cell>
          <cell r="R2984" t="str">
            <v>SB</v>
          </cell>
          <cell r="T2984" t="str">
            <v>N</v>
          </cell>
        </row>
        <row r="2985">
          <cell r="A2985" t="str">
            <v>IN</v>
          </cell>
          <cell r="B2985" t="str">
            <v>Jasper</v>
          </cell>
          <cell r="C2985">
            <v>15860</v>
          </cell>
          <cell r="D2985" t="str">
            <v>Rensselaer City of</v>
          </cell>
          <cell r="E2985">
            <v>1038</v>
          </cell>
          <cell r="F2985" t="str">
            <v>Rensselaer</v>
          </cell>
          <cell r="G2985">
            <v>22</v>
          </cell>
          <cell r="H2985" t="str">
            <v>6</v>
          </cell>
          <cell r="I2985">
            <v>2.5</v>
          </cell>
          <cell r="J2985">
            <v>2.4</v>
          </cell>
          <cell r="K2985">
            <v>2.4</v>
          </cell>
          <cell r="M2985" t="str">
            <v>IC</v>
          </cell>
          <cell r="N2985" t="str">
            <v>DFO</v>
          </cell>
          <cell r="P2985">
            <v>1</v>
          </cell>
          <cell r="Q2985">
            <v>1957</v>
          </cell>
          <cell r="R2985" t="str">
            <v>SB</v>
          </cell>
          <cell r="T2985" t="str">
            <v>N</v>
          </cell>
        </row>
        <row r="2986">
          <cell r="A2986" t="str">
            <v>IN</v>
          </cell>
          <cell r="B2986" t="str">
            <v>Jasper</v>
          </cell>
          <cell r="C2986">
            <v>15860</v>
          </cell>
          <cell r="D2986" t="str">
            <v>Rensselaer City of</v>
          </cell>
          <cell r="E2986">
            <v>1038</v>
          </cell>
          <cell r="F2986" t="str">
            <v>Rensselaer</v>
          </cell>
          <cell r="G2986">
            <v>22</v>
          </cell>
          <cell r="H2986" t="str">
            <v>10</v>
          </cell>
          <cell r="I2986">
            <v>2</v>
          </cell>
          <cell r="J2986">
            <v>1.9</v>
          </cell>
          <cell r="K2986">
            <v>1.9</v>
          </cell>
          <cell r="M2986" t="str">
            <v>IC</v>
          </cell>
          <cell r="N2986" t="str">
            <v>DFO</v>
          </cell>
          <cell r="P2986">
            <v>1</v>
          </cell>
          <cell r="Q2986">
            <v>1971</v>
          </cell>
          <cell r="R2986" t="str">
            <v>SB</v>
          </cell>
          <cell r="T2986" t="str">
            <v>N</v>
          </cell>
        </row>
        <row r="2987">
          <cell r="A2987" t="str">
            <v>IN</v>
          </cell>
          <cell r="B2987" t="str">
            <v>Jasper</v>
          </cell>
          <cell r="C2987">
            <v>15860</v>
          </cell>
          <cell r="D2987" t="str">
            <v>Rensselaer City of</v>
          </cell>
          <cell r="E2987">
            <v>1038</v>
          </cell>
          <cell r="F2987" t="str">
            <v>Rensselaer</v>
          </cell>
          <cell r="G2987">
            <v>22</v>
          </cell>
          <cell r="H2987" t="str">
            <v>11</v>
          </cell>
          <cell r="I2987">
            <v>2</v>
          </cell>
          <cell r="J2987">
            <v>1.9</v>
          </cell>
          <cell r="K2987">
            <v>1.9</v>
          </cell>
          <cell r="M2987" t="str">
            <v>IC</v>
          </cell>
          <cell r="N2987" t="str">
            <v>DFO</v>
          </cell>
          <cell r="P2987">
            <v>1</v>
          </cell>
          <cell r="Q2987">
            <v>1971</v>
          </cell>
          <cell r="R2987" t="str">
            <v>SB</v>
          </cell>
          <cell r="T2987" t="str">
            <v>N</v>
          </cell>
        </row>
        <row r="2988">
          <cell r="A2988" t="str">
            <v>IN</v>
          </cell>
          <cell r="B2988" t="str">
            <v>Jasper</v>
          </cell>
          <cell r="C2988">
            <v>15860</v>
          </cell>
          <cell r="D2988" t="str">
            <v>Rensselaer City of</v>
          </cell>
          <cell r="E2988">
            <v>1038</v>
          </cell>
          <cell r="F2988" t="str">
            <v>Rensselaer</v>
          </cell>
          <cell r="G2988">
            <v>22</v>
          </cell>
          <cell r="H2988" t="str">
            <v>14</v>
          </cell>
          <cell r="I2988">
            <v>5</v>
          </cell>
          <cell r="J2988">
            <v>4.8</v>
          </cell>
          <cell r="K2988">
            <v>4.8</v>
          </cell>
          <cell r="M2988" t="str">
            <v>IC</v>
          </cell>
          <cell r="N2988" t="str">
            <v>DFO</v>
          </cell>
          <cell r="O2988" t="str">
            <v>NG</v>
          </cell>
          <cell r="P2988">
            <v>7</v>
          </cell>
          <cell r="Q2988">
            <v>1994</v>
          </cell>
          <cell r="R2988" t="str">
            <v>SB</v>
          </cell>
          <cell r="T2988" t="str">
            <v>N</v>
          </cell>
        </row>
        <row r="2989">
          <cell r="A2989" t="str">
            <v>IN</v>
          </cell>
          <cell r="B2989" t="str">
            <v>St Joseph</v>
          </cell>
          <cell r="C2989">
            <v>19564</v>
          </cell>
          <cell r="D2989" t="str">
            <v>University of Notre Dame</v>
          </cell>
          <cell r="E2989">
            <v>50366</v>
          </cell>
          <cell r="F2989" t="str">
            <v>University of Notre Dame</v>
          </cell>
          <cell r="G2989">
            <v>611</v>
          </cell>
          <cell r="H2989" t="str">
            <v>GEN3</v>
          </cell>
          <cell r="I2989">
            <v>1</v>
          </cell>
          <cell r="J2989">
            <v>1</v>
          </cell>
          <cell r="K2989">
            <v>1</v>
          </cell>
          <cell r="M2989" t="str">
            <v>IC</v>
          </cell>
          <cell r="N2989" t="str">
            <v>DFO</v>
          </cell>
          <cell r="P2989">
            <v>7</v>
          </cell>
          <cell r="Q2989">
            <v>1952</v>
          </cell>
          <cell r="R2989" t="str">
            <v>SB</v>
          </cell>
          <cell r="S2989">
            <v>0</v>
          </cell>
          <cell r="T2989" t="str">
            <v>Y</v>
          </cell>
        </row>
        <row r="2990">
          <cell r="A2990" t="str">
            <v>IN</v>
          </cell>
          <cell r="B2990" t="str">
            <v>St Joseph</v>
          </cell>
          <cell r="C2990">
            <v>19564</v>
          </cell>
          <cell r="D2990" t="str">
            <v>University of Notre Dame</v>
          </cell>
          <cell r="E2990">
            <v>50366</v>
          </cell>
          <cell r="F2990" t="str">
            <v>University of Notre Dame</v>
          </cell>
          <cell r="G2990">
            <v>611</v>
          </cell>
          <cell r="H2990" t="str">
            <v>GEN4</v>
          </cell>
          <cell r="I2990">
            <v>1</v>
          </cell>
          <cell r="J2990">
            <v>1</v>
          </cell>
          <cell r="K2990">
            <v>1</v>
          </cell>
          <cell r="M2990" t="str">
            <v>IC</v>
          </cell>
          <cell r="N2990" t="str">
            <v>DFO</v>
          </cell>
          <cell r="P2990">
            <v>7</v>
          </cell>
          <cell r="Q2990">
            <v>1952</v>
          </cell>
          <cell r="R2990" t="str">
            <v>SB</v>
          </cell>
          <cell r="S2990">
            <v>0</v>
          </cell>
          <cell r="T2990" t="str">
            <v>Y</v>
          </cell>
        </row>
        <row r="2991">
          <cell r="A2991" t="str">
            <v>KS</v>
          </cell>
          <cell r="B2991" t="str">
            <v>Washington</v>
          </cell>
          <cell r="C2991">
            <v>770</v>
          </cell>
          <cell r="D2991" t="str">
            <v>Aquila, Inc.</v>
          </cell>
          <cell r="E2991">
            <v>8037</v>
          </cell>
          <cell r="F2991" t="str">
            <v>Clifton</v>
          </cell>
          <cell r="G2991">
            <v>22</v>
          </cell>
          <cell r="H2991" t="str">
            <v>2</v>
          </cell>
          <cell r="I2991">
            <v>2.5</v>
          </cell>
          <cell r="J2991">
            <v>2</v>
          </cell>
          <cell r="K2991">
            <v>2</v>
          </cell>
          <cell r="M2991" t="str">
            <v>IC</v>
          </cell>
          <cell r="N2991" t="str">
            <v>DFO</v>
          </cell>
          <cell r="P2991">
            <v>12</v>
          </cell>
          <cell r="Q2991">
            <v>1974</v>
          </cell>
          <cell r="R2991" t="str">
            <v>OP</v>
          </cell>
          <cell r="S2991">
            <v>0</v>
          </cell>
          <cell r="T2991" t="str">
            <v>N</v>
          </cell>
        </row>
        <row r="2992">
          <cell r="A2992" t="str">
            <v>KS</v>
          </cell>
          <cell r="B2992" t="str">
            <v>Clark</v>
          </cell>
          <cell r="C2992">
            <v>911</v>
          </cell>
          <cell r="D2992" t="str">
            <v>Ashland City of</v>
          </cell>
          <cell r="E2992">
            <v>1259</v>
          </cell>
          <cell r="F2992" t="str">
            <v>Ashland</v>
          </cell>
          <cell r="G2992">
            <v>22</v>
          </cell>
          <cell r="H2992" t="str">
            <v>3</v>
          </cell>
          <cell r="I2992">
            <v>1.2</v>
          </cell>
          <cell r="J2992">
            <v>1.1000000000000001</v>
          </cell>
          <cell r="K2992">
            <v>1.1000000000000001</v>
          </cell>
          <cell r="M2992" t="str">
            <v>IC</v>
          </cell>
          <cell r="N2992" t="str">
            <v>DFO</v>
          </cell>
          <cell r="P2992">
            <v>5</v>
          </cell>
          <cell r="Q2992">
            <v>1963</v>
          </cell>
          <cell r="R2992" t="str">
            <v>SB</v>
          </cell>
          <cell r="T2992" t="str">
            <v>N</v>
          </cell>
        </row>
        <row r="2993">
          <cell r="A2993" t="str">
            <v>KS</v>
          </cell>
          <cell r="B2993" t="str">
            <v>Clark</v>
          </cell>
          <cell r="C2993">
            <v>911</v>
          </cell>
          <cell r="D2993" t="str">
            <v>Ashland City of</v>
          </cell>
          <cell r="E2993">
            <v>1259</v>
          </cell>
          <cell r="F2993" t="str">
            <v>Ashland</v>
          </cell>
          <cell r="G2993">
            <v>22</v>
          </cell>
          <cell r="H2993" t="str">
            <v>4</v>
          </cell>
          <cell r="I2993">
            <v>1.2</v>
          </cell>
          <cell r="J2993">
            <v>1.1000000000000001</v>
          </cell>
          <cell r="K2993">
            <v>1.1000000000000001</v>
          </cell>
          <cell r="M2993" t="str">
            <v>IC</v>
          </cell>
          <cell r="N2993" t="str">
            <v>DFO</v>
          </cell>
          <cell r="P2993">
            <v>4</v>
          </cell>
          <cell r="Q2993">
            <v>1958</v>
          </cell>
          <cell r="R2993" t="str">
            <v>SB</v>
          </cell>
          <cell r="T2993" t="str">
            <v>N</v>
          </cell>
        </row>
        <row r="2994">
          <cell r="A2994" t="str">
            <v>KS</v>
          </cell>
          <cell r="B2994" t="str">
            <v>Clark</v>
          </cell>
          <cell r="C2994">
            <v>911</v>
          </cell>
          <cell r="D2994" t="str">
            <v>Ashland City of</v>
          </cell>
          <cell r="E2994">
            <v>1259</v>
          </cell>
          <cell r="F2994" t="str">
            <v>Ashland</v>
          </cell>
          <cell r="G2994">
            <v>22</v>
          </cell>
          <cell r="H2994" t="str">
            <v>5</v>
          </cell>
          <cell r="I2994">
            <v>0.9</v>
          </cell>
          <cell r="J2994">
            <v>0.7</v>
          </cell>
          <cell r="K2994">
            <v>0.7</v>
          </cell>
          <cell r="M2994" t="str">
            <v>IC</v>
          </cell>
          <cell r="N2994" t="str">
            <v>DFO</v>
          </cell>
          <cell r="P2994">
            <v>5</v>
          </cell>
          <cell r="Q2994">
            <v>1971</v>
          </cell>
          <cell r="R2994" t="str">
            <v>SB</v>
          </cell>
          <cell r="T2994" t="str">
            <v>N</v>
          </cell>
        </row>
        <row r="2995">
          <cell r="A2995" t="str">
            <v>KS</v>
          </cell>
          <cell r="B2995" t="str">
            <v>Harper</v>
          </cell>
          <cell r="C2995">
            <v>989</v>
          </cell>
          <cell r="D2995" t="str">
            <v>Attica City of</v>
          </cell>
          <cell r="E2995">
            <v>1260</v>
          </cell>
          <cell r="F2995" t="str">
            <v>Attica</v>
          </cell>
          <cell r="G2995">
            <v>22</v>
          </cell>
          <cell r="H2995" t="str">
            <v>1</v>
          </cell>
          <cell r="I2995">
            <v>0.5</v>
          </cell>
          <cell r="J2995">
            <v>0.4</v>
          </cell>
          <cell r="K2995">
            <v>0.5</v>
          </cell>
          <cell r="M2995" t="str">
            <v>IC</v>
          </cell>
          <cell r="N2995" t="str">
            <v>DFO</v>
          </cell>
          <cell r="O2995" t="str">
            <v>NG</v>
          </cell>
          <cell r="P2995">
            <v>88</v>
          </cell>
          <cell r="Q2995">
            <v>1954</v>
          </cell>
          <cell r="R2995" t="str">
            <v>OP</v>
          </cell>
          <cell r="T2995" t="str">
            <v>N</v>
          </cell>
        </row>
        <row r="2996">
          <cell r="A2996" t="str">
            <v>KS</v>
          </cell>
          <cell r="B2996" t="str">
            <v>Harper</v>
          </cell>
          <cell r="C2996">
            <v>989</v>
          </cell>
          <cell r="D2996" t="str">
            <v>Attica City of</v>
          </cell>
          <cell r="E2996">
            <v>1260</v>
          </cell>
          <cell r="F2996" t="str">
            <v>Attica</v>
          </cell>
          <cell r="G2996">
            <v>22</v>
          </cell>
          <cell r="H2996" t="str">
            <v>2</v>
          </cell>
          <cell r="I2996">
            <v>0.9</v>
          </cell>
          <cell r="J2996">
            <v>0.8</v>
          </cell>
          <cell r="K2996">
            <v>0.8</v>
          </cell>
          <cell r="M2996" t="str">
            <v>IC</v>
          </cell>
          <cell r="N2996" t="str">
            <v>DFO</v>
          </cell>
          <cell r="O2996" t="str">
            <v>NG</v>
          </cell>
          <cell r="P2996">
            <v>88</v>
          </cell>
          <cell r="Q2996">
            <v>1970</v>
          </cell>
          <cell r="R2996" t="str">
            <v>OP</v>
          </cell>
          <cell r="T2996" t="str">
            <v>N</v>
          </cell>
        </row>
        <row r="2997">
          <cell r="A2997" t="str">
            <v>KS</v>
          </cell>
          <cell r="B2997" t="str">
            <v>Harper</v>
          </cell>
          <cell r="C2997">
            <v>989</v>
          </cell>
          <cell r="D2997" t="str">
            <v>Attica City of</v>
          </cell>
          <cell r="E2997">
            <v>1260</v>
          </cell>
          <cell r="F2997" t="str">
            <v>Attica</v>
          </cell>
          <cell r="G2997">
            <v>22</v>
          </cell>
          <cell r="H2997" t="str">
            <v>4A</v>
          </cell>
          <cell r="I2997">
            <v>0.7</v>
          </cell>
          <cell r="J2997">
            <v>0.7</v>
          </cell>
          <cell r="K2997">
            <v>0.7</v>
          </cell>
          <cell r="M2997" t="str">
            <v>IC</v>
          </cell>
          <cell r="N2997" t="str">
            <v>DFO</v>
          </cell>
          <cell r="O2997" t="str">
            <v>NG</v>
          </cell>
          <cell r="P2997">
            <v>5</v>
          </cell>
          <cell r="Q2997">
            <v>2003</v>
          </cell>
          <cell r="R2997" t="str">
            <v>OP</v>
          </cell>
          <cell r="T2997" t="str">
            <v>N</v>
          </cell>
        </row>
        <row r="2998">
          <cell r="A2998" t="str">
            <v>KS</v>
          </cell>
          <cell r="B2998" t="str">
            <v>Harper</v>
          </cell>
          <cell r="C2998">
            <v>989</v>
          </cell>
          <cell r="D2998" t="str">
            <v>Attica City of</v>
          </cell>
          <cell r="E2998">
            <v>1260</v>
          </cell>
          <cell r="F2998" t="str">
            <v>Attica</v>
          </cell>
          <cell r="G2998">
            <v>22</v>
          </cell>
          <cell r="H2998" t="str">
            <v>IC3</v>
          </cell>
          <cell r="I2998">
            <v>1.1000000000000001</v>
          </cell>
          <cell r="J2998">
            <v>0.9</v>
          </cell>
          <cell r="K2998">
            <v>1.1000000000000001</v>
          </cell>
          <cell r="M2998" t="str">
            <v>IC</v>
          </cell>
          <cell r="N2998" t="str">
            <v>DFO</v>
          </cell>
          <cell r="O2998" t="str">
            <v>NG</v>
          </cell>
          <cell r="P2998">
            <v>5</v>
          </cell>
          <cell r="Q2998">
            <v>1984</v>
          </cell>
          <cell r="R2998" t="str">
            <v>OP</v>
          </cell>
          <cell r="T2998" t="str">
            <v>N</v>
          </cell>
        </row>
        <row r="2999">
          <cell r="A2999" t="str">
            <v>KS</v>
          </cell>
          <cell r="B2999" t="str">
            <v>Butler</v>
          </cell>
          <cell r="C2999">
            <v>998</v>
          </cell>
          <cell r="D2999" t="str">
            <v>Augusta City of</v>
          </cell>
          <cell r="E2999">
            <v>1261</v>
          </cell>
          <cell r="F2999" t="str">
            <v>Plant No 1</v>
          </cell>
          <cell r="G2999">
            <v>22</v>
          </cell>
          <cell r="H2999" t="str">
            <v>2</v>
          </cell>
          <cell r="I2999">
            <v>0.3</v>
          </cell>
          <cell r="J2999">
            <v>0.3</v>
          </cell>
          <cell r="K2999">
            <v>0.3</v>
          </cell>
          <cell r="M2999" t="str">
            <v>IC</v>
          </cell>
          <cell r="N2999" t="str">
            <v>DFO</v>
          </cell>
          <cell r="P2999">
            <v>8</v>
          </cell>
          <cell r="Q2999">
            <v>1929</v>
          </cell>
          <cell r="R2999" t="str">
            <v>SB</v>
          </cell>
          <cell r="T2999" t="str">
            <v>N</v>
          </cell>
        </row>
        <row r="3000">
          <cell r="A3000" t="str">
            <v>KS</v>
          </cell>
          <cell r="B3000" t="str">
            <v>Butler</v>
          </cell>
          <cell r="C3000">
            <v>998</v>
          </cell>
          <cell r="D3000" t="str">
            <v>Augusta City of</v>
          </cell>
          <cell r="E3000">
            <v>1261</v>
          </cell>
          <cell r="F3000" t="str">
            <v>Plant No 1</v>
          </cell>
          <cell r="G3000">
            <v>22</v>
          </cell>
          <cell r="H3000" t="str">
            <v>4</v>
          </cell>
          <cell r="I3000">
            <v>0.7</v>
          </cell>
          <cell r="J3000">
            <v>0.7</v>
          </cell>
          <cell r="K3000">
            <v>0.7</v>
          </cell>
          <cell r="M3000" t="str">
            <v>IC</v>
          </cell>
          <cell r="N3000" t="str">
            <v>DFO</v>
          </cell>
          <cell r="P3000">
            <v>88</v>
          </cell>
          <cell r="Q3000">
            <v>1939</v>
          </cell>
          <cell r="R3000" t="str">
            <v>SB</v>
          </cell>
          <cell r="T3000" t="str">
            <v>N</v>
          </cell>
        </row>
        <row r="3001">
          <cell r="A3001" t="str">
            <v>KS</v>
          </cell>
          <cell r="B3001" t="str">
            <v>Douglas</v>
          </cell>
          <cell r="C3001">
            <v>1148</v>
          </cell>
          <cell r="D3001" t="str">
            <v>Baldwin City City of</v>
          </cell>
          <cell r="E3001">
            <v>1262</v>
          </cell>
          <cell r="F3001" t="str">
            <v>Baldwin City</v>
          </cell>
          <cell r="G3001">
            <v>22</v>
          </cell>
          <cell r="H3001" t="str">
            <v>3</v>
          </cell>
          <cell r="I3001">
            <v>1.1000000000000001</v>
          </cell>
          <cell r="J3001">
            <v>0.9</v>
          </cell>
          <cell r="K3001">
            <v>1</v>
          </cell>
          <cell r="M3001" t="str">
            <v>IC</v>
          </cell>
          <cell r="N3001" t="str">
            <v>DFO</v>
          </cell>
          <cell r="O3001" t="str">
            <v>NG</v>
          </cell>
          <cell r="P3001">
            <v>5</v>
          </cell>
          <cell r="Q3001">
            <v>1956</v>
          </cell>
          <cell r="R3001" t="str">
            <v>SB</v>
          </cell>
          <cell r="T3001" t="str">
            <v>N</v>
          </cell>
        </row>
        <row r="3002">
          <cell r="A3002" t="str">
            <v>KS</v>
          </cell>
          <cell r="B3002" t="str">
            <v>Douglas</v>
          </cell>
          <cell r="C3002">
            <v>1148</v>
          </cell>
          <cell r="D3002" t="str">
            <v>Baldwin City City of</v>
          </cell>
          <cell r="E3002">
            <v>1262</v>
          </cell>
          <cell r="F3002" t="str">
            <v>Baldwin City</v>
          </cell>
          <cell r="G3002">
            <v>22</v>
          </cell>
          <cell r="H3002" t="str">
            <v>4</v>
          </cell>
          <cell r="I3002">
            <v>2</v>
          </cell>
          <cell r="J3002">
            <v>1.8</v>
          </cell>
          <cell r="K3002">
            <v>1.8</v>
          </cell>
          <cell r="M3002" t="str">
            <v>IC</v>
          </cell>
          <cell r="N3002" t="str">
            <v>DFO</v>
          </cell>
          <cell r="O3002" t="str">
            <v>NG</v>
          </cell>
          <cell r="P3002">
            <v>5</v>
          </cell>
          <cell r="Q3002">
            <v>1970</v>
          </cell>
          <cell r="R3002" t="str">
            <v>OP</v>
          </cell>
          <cell r="T3002" t="str">
            <v>N</v>
          </cell>
        </row>
        <row r="3003">
          <cell r="A3003" t="str">
            <v>KS</v>
          </cell>
          <cell r="B3003" t="str">
            <v>Douglas</v>
          </cell>
          <cell r="C3003">
            <v>1148</v>
          </cell>
          <cell r="D3003" t="str">
            <v>Baldwin City City of</v>
          </cell>
          <cell r="E3003">
            <v>1262</v>
          </cell>
          <cell r="F3003" t="str">
            <v>Baldwin City</v>
          </cell>
          <cell r="G3003">
            <v>22</v>
          </cell>
          <cell r="H3003" t="str">
            <v>5</v>
          </cell>
          <cell r="I3003">
            <v>1.1000000000000001</v>
          </cell>
          <cell r="J3003">
            <v>0.9</v>
          </cell>
          <cell r="K3003">
            <v>1</v>
          </cell>
          <cell r="M3003" t="str">
            <v>IC</v>
          </cell>
          <cell r="N3003" t="str">
            <v>DFO</v>
          </cell>
          <cell r="O3003" t="str">
            <v>NG</v>
          </cell>
          <cell r="P3003">
            <v>10</v>
          </cell>
          <cell r="Q3003">
            <v>1964</v>
          </cell>
          <cell r="R3003" t="str">
            <v>OP</v>
          </cell>
          <cell r="T3003" t="str">
            <v>N</v>
          </cell>
        </row>
        <row r="3004">
          <cell r="A3004" t="str">
            <v>KS</v>
          </cell>
          <cell r="B3004" t="str">
            <v>Douglas</v>
          </cell>
          <cell r="C3004">
            <v>1148</v>
          </cell>
          <cell r="D3004" t="str">
            <v>Baldwin City City of</v>
          </cell>
          <cell r="E3004">
            <v>1262</v>
          </cell>
          <cell r="F3004" t="str">
            <v>Baldwin City</v>
          </cell>
          <cell r="G3004">
            <v>22</v>
          </cell>
          <cell r="H3004" t="str">
            <v>6</v>
          </cell>
          <cell r="I3004">
            <v>1.1000000000000001</v>
          </cell>
          <cell r="J3004">
            <v>0.9</v>
          </cell>
          <cell r="K3004">
            <v>1</v>
          </cell>
          <cell r="M3004" t="str">
            <v>IC</v>
          </cell>
          <cell r="N3004" t="str">
            <v>DFO</v>
          </cell>
          <cell r="O3004" t="str">
            <v>NG</v>
          </cell>
          <cell r="P3004">
            <v>10</v>
          </cell>
          <cell r="Q3004">
            <v>1964</v>
          </cell>
          <cell r="R3004" t="str">
            <v>OP</v>
          </cell>
          <cell r="T3004" t="str">
            <v>N</v>
          </cell>
        </row>
        <row r="3005">
          <cell r="A3005" t="str">
            <v>KS</v>
          </cell>
          <cell r="B3005" t="str">
            <v>Douglas</v>
          </cell>
          <cell r="C3005">
            <v>1148</v>
          </cell>
          <cell r="D3005" t="str">
            <v>Baldwin City City of</v>
          </cell>
          <cell r="E3005">
            <v>8020</v>
          </cell>
          <cell r="F3005" t="str">
            <v>Baldwin City</v>
          </cell>
          <cell r="G3005">
            <v>22</v>
          </cell>
          <cell r="H3005" t="str">
            <v>7</v>
          </cell>
          <cell r="I3005">
            <v>3.2</v>
          </cell>
          <cell r="J3005">
            <v>3.1</v>
          </cell>
          <cell r="K3005">
            <v>3.2</v>
          </cell>
          <cell r="M3005" t="str">
            <v>IC</v>
          </cell>
          <cell r="N3005" t="str">
            <v>DFO</v>
          </cell>
          <cell r="O3005" t="str">
            <v>NG</v>
          </cell>
          <cell r="P3005">
            <v>8</v>
          </cell>
          <cell r="Q3005">
            <v>2004</v>
          </cell>
          <cell r="R3005" t="str">
            <v>OP</v>
          </cell>
          <cell r="T3005" t="str">
            <v>N</v>
          </cell>
        </row>
        <row r="3006">
          <cell r="A3006" t="str">
            <v>KS</v>
          </cell>
          <cell r="B3006" t="str">
            <v>Douglas</v>
          </cell>
          <cell r="C3006">
            <v>1148</v>
          </cell>
          <cell r="D3006" t="str">
            <v>Baldwin City City of</v>
          </cell>
          <cell r="E3006">
            <v>8020</v>
          </cell>
          <cell r="F3006" t="str">
            <v>Baldwin City</v>
          </cell>
          <cell r="G3006">
            <v>22</v>
          </cell>
          <cell r="H3006" t="str">
            <v>8</v>
          </cell>
          <cell r="I3006">
            <v>3.2</v>
          </cell>
          <cell r="J3006">
            <v>3.1</v>
          </cell>
          <cell r="K3006">
            <v>3.2</v>
          </cell>
          <cell r="M3006" t="str">
            <v>IC</v>
          </cell>
          <cell r="N3006" t="str">
            <v>DFO</v>
          </cell>
          <cell r="O3006" t="str">
            <v>NG</v>
          </cell>
          <cell r="P3006">
            <v>8</v>
          </cell>
          <cell r="Q3006">
            <v>2004</v>
          </cell>
          <cell r="R3006" t="str">
            <v>OP</v>
          </cell>
          <cell r="T3006" t="str">
            <v>N</v>
          </cell>
        </row>
        <row r="3007">
          <cell r="A3007" t="str">
            <v>KS</v>
          </cell>
          <cell r="B3007" t="str">
            <v>Republic</v>
          </cell>
          <cell r="C3007">
            <v>1512</v>
          </cell>
          <cell r="D3007" t="str">
            <v>Belleville City of</v>
          </cell>
          <cell r="E3007">
            <v>1263</v>
          </cell>
          <cell r="F3007" t="str">
            <v>Belleville</v>
          </cell>
          <cell r="G3007">
            <v>22</v>
          </cell>
          <cell r="H3007" t="str">
            <v>4</v>
          </cell>
          <cell r="I3007">
            <v>1</v>
          </cell>
          <cell r="J3007">
            <v>1</v>
          </cell>
          <cell r="K3007">
            <v>1</v>
          </cell>
          <cell r="M3007" t="str">
            <v>IC</v>
          </cell>
          <cell r="N3007" t="str">
            <v>DFO</v>
          </cell>
          <cell r="O3007" t="str">
            <v>NG</v>
          </cell>
          <cell r="P3007">
            <v>88</v>
          </cell>
          <cell r="Q3007">
            <v>1955</v>
          </cell>
          <cell r="R3007" t="str">
            <v>OP</v>
          </cell>
          <cell r="T3007" t="str">
            <v>N</v>
          </cell>
        </row>
        <row r="3008">
          <cell r="A3008" t="str">
            <v>KS</v>
          </cell>
          <cell r="B3008" t="str">
            <v>Republic</v>
          </cell>
          <cell r="C3008">
            <v>1512</v>
          </cell>
          <cell r="D3008" t="str">
            <v>Belleville City of</v>
          </cell>
          <cell r="E3008">
            <v>1263</v>
          </cell>
          <cell r="F3008" t="str">
            <v>Belleville</v>
          </cell>
          <cell r="G3008">
            <v>22</v>
          </cell>
          <cell r="H3008" t="str">
            <v>5</v>
          </cell>
          <cell r="I3008">
            <v>1.7</v>
          </cell>
          <cell r="J3008">
            <v>1.7</v>
          </cell>
          <cell r="K3008">
            <v>1.7</v>
          </cell>
          <cell r="M3008" t="str">
            <v>IC</v>
          </cell>
          <cell r="N3008" t="str">
            <v>DFO</v>
          </cell>
          <cell r="O3008" t="str">
            <v>NG</v>
          </cell>
          <cell r="P3008">
            <v>88</v>
          </cell>
          <cell r="Q3008">
            <v>1961</v>
          </cell>
          <cell r="R3008" t="str">
            <v>OP</v>
          </cell>
          <cell r="T3008" t="str">
            <v>N</v>
          </cell>
        </row>
        <row r="3009">
          <cell r="A3009" t="str">
            <v>KS</v>
          </cell>
          <cell r="B3009" t="str">
            <v>Republic</v>
          </cell>
          <cell r="C3009">
            <v>1512</v>
          </cell>
          <cell r="D3009" t="str">
            <v>Belleville City of</v>
          </cell>
          <cell r="E3009">
            <v>1263</v>
          </cell>
          <cell r="F3009" t="str">
            <v>Belleville</v>
          </cell>
          <cell r="G3009">
            <v>22</v>
          </cell>
          <cell r="H3009" t="str">
            <v>6</v>
          </cell>
          <cell r="I3009">
            <v>3.7</v>
          </cell>
          <cell r="J3009">
            <v>3.7</v>
          </cell>
          <cell r="K3009">
            <v>3.7</v>
          </cell>
          <cell r="M3009" t="str">
            <v>IC</v>
          </cell>
          <cell r="N3009" t="str">
            <v>DFO</v>
          </cell>
          <cell r="O3009" t="str">
            <v>NG</v>
          </cell>
          <cell r="P3009">
            <v>88</v>
          </cell>
          <cell r="Q3009">
            <v>1966</v>
          </cell>
          <cell r="R3009" t="str">
            <v>OP</v>
          </cell>
          <cell r="T3009" t="str">
            <v>N</v>
          </cell>
        </row>
        <row r="3010">
          <cell r="A3010" t="str">
            <v>KS</v>
          </cell>
          <cell r="B3010" t="str">
            <v>Republic</v>
          </cell>
          <cell r="C3010">
            <v>1512</v>
          </cell>
          <cell r="D3010" t="str">
            <v>Belleville City of</v>
          </cell>
          <cell r="E3010">
            <v>1263</v>
          </cell>
          <cell r="F3010" t="str">
            <v>Belleville</v>
          </cell>
          <cell r="G3010">
            <v>22</v>
          </cell>
          <cell r="H3010" t="str">
            <v>7</v>
          </cell>
          <cell r="I3010">
            <v>5.0999999999999996</v>
          </cell>
          <cell r="J3010">
            <v>5.0999999999999996</v>
          </cell>
          <cell r="K3010">
            <v>5.0999999999999996</v>
          </cell>
          <cell r="M3010" t="str">
            <v>IC</v>
          </cell>
          <cell r="N3010" t="str">
            <v>DFO</v>
          </cell>
          <cell r="O3010" t="str">
            <v>NG</v>
          </cell>
          <cell r="P3010">
            <v>88</v>
          </cell>
          <cell r="Q3010">
            <v>1971</v>
          </cell>
          <cell r="R3010" t="str">
            <v>OP</v>
          </cell>
          <cell r="T3010" t="str">
            <v>N</v>
          </cell>
        </row>
        <row r="3011">
          <cell r="A3011" t="str">
            <v>KS</v>
          </cell>
          <cell r="B3011" t="str">
            <v>Mitchell</v>
          </cell>
          <cell r="C3011">
            <v>1525</v>
          </cell>
          <cell r="D3011" t="str">
            <v>Beloit City of</v>
          </cell>
          <cell r="E3011">
            <v>1264</v>
          </cell>
          <cell r="F3011" t="str">
            <v>Beloit</v>
          </cell>
          <cell r="G3011">
            <v>22</v>
          </cell>
          <cell r="H3011" t="str">
            <v>1</v>
          </cell>
          <cell r="I3011">
            <v>1.5</v>
          </cell>
          <cell r="J3011">
            <v>1</v>
          </cell>
          <cell r="K3011">
            <v>1</v>
          </cell>
          <cell r="M3011" t="str">
            <v>IC</v>
          </cell>
          <cell r="N3011" t="str">
            <v>DFO</v>
          </cell>
          <cell r="O3011" t="str">
            <v>NG</v>
          </cell>
          <cell r="P3011">
            <v>7</v>
          </cell>
          <cell r="Q3011">
            <v>1951</v>
          </cell>
          <cell r="R3011" t="str">
            <v>OP</v>
          </cell>
          <cell r="T3011" t="str">
            <v>N</v>
          </cell>
        </row>
        <row r="3012">
          <cell r="A3012" t="str">
            <v>KS</v>
          </cell>
          <cell r="B3012" t="str">
            <v>Mitchell</v>
          </cell>
          <cell r="C3012">
            <v>1525</v>
          </cell>
          <cell r="D3012" t="str">
            <v>Beloit City of</v>
          </cell>
          <cell r="E3012">
            <v>1264</v>
          </cell>
          <cell r="F3012" t="str">
            <v>Beloit</v>
          </cell>
          <cell r="G3012">
            <v>22</v>
          </cell>
          <cell r="H3012" t="str">
            <v>2</v>
          </cell>
          <cell r="I3012">
            <v>1.5</v>
          </cell>
          <cell r="J3012">
            <v>1</v>
          </cell>
          <cell r="K3012">
            <v>1</v>
          </cell>
          <cell r="M3012" t="str">
            <v>IC</v>
          </cell>
          <cell r="N3012" t="str">
            <v>DFO</v>
          </cell>
          <cell r="O3012" t="str">
            <v>NG</v>
          </cell>
          <cell r="P3012">
            <v>7</v>
          </cell>
          <cell r="Q3012">
            <v>1951</v>
          </cell>
          <cell r="R3012" t="str">
            <v>OP</v>
          </cell>
          <cell r="T3012" t="str">
            <v>N</v>
          </cell>
        </row>
        <row r="3013">
          <cell r="A3013" t="str">
            <v>KS</v>
          </cell>
          <cell r="B3013" t="str">
            <v>Mitchell</v>
          </cell>
          <cell r="C3013">
            <v>1525</v>
          </cell>
          <cell r="D3013" t="str">
            <v>Beloit City of</v>
          </cell>
          <cell r="E3013">
            <v>1264</v>
          </cell>
          <cell r="F3013" t="str">
            <v>Beloit</v>
          </cell>
          <cell r="G3013">
            <v>22</v>
          </cell>
          <cell r="H3013" t="str">
            <v>3</v>
          </cell>
          <cell r="I3013">
            <v>2</v>
          </cell>
          <cell r="J3013">
            <v>2</v>
          </cell>
          <cell r="K3013">
            <v>2</v>
          </cell>
          <cell r="M3013" t="str">
            <v>IC</v>
          </cell>
          <cell r="N3013" t="str">
            <v>DFO</v>
          </cell>
          <cell r="O3013" t="str">
            <v>NG</v>
          </cell>
          <cell r="P3013">
            <v>6</v>
          </cell>
          <cell r="Q3013">
            <v>1961</v>
          </cell>
          <cell r="R3013" t="str">
            <v>OP</v>
          </cell>
          <cell r="T3013" t="str">
            <v>N</v>
          </cell>
        </row>
        <row r="3014">
          <cell r="A3014" t="str">
            <v>KS</v>
          </cell>
          <cell r="B3014" t="str">
            <v>Mitchell</v>
          </cell>
          <cell r="C3014">
            <v>1525</v>
          </cell>
          <cell r="D3014" t="str">
            <v>Beloit City of</v>
          </cell>
          <cell r="E3014">
            <v>1264</v>
          </cell>
          <cell r="F3014" t="str">
            <v>Beloit</v>
          </cell>
          <cell r="G3014">
            <v>22</v>
          </cell>
          <cell r="H3014" t="str">
            <v>4</v>
          </cell>
          <cell r="I3014">
            <v>3.5</v>
          </cell>
          <cell r="J3014">
            <v>3.3</v>
          </cell>
          <cell r="K3014">
            <v>3.3</v>
          </cell>
          <cell r="M3014" t="str">
            <v>IC</v>
          </cell>
          <cell r="N3014" t="str">
            <v>DFO</v>
          </cell>
          <cell r="O3014" t="str">
            <v>NG</v>
          </cell>
          <cell r="P3014">
            <v>11</v>
          </cell>
          <cell r="Q3014">
            <v>1964</v>
          </cell>
          <cell r="R3014" t="str">
            <v>OP</v>
          </cell>
          <cell r="T3014" t="str">
            <v>N</v>
          </cell>
        </row>
        <row r="3015">
          <cell r="A3015" t="str">
            <v>KS</v>
          </cell>
          <cell r="B3015" t="str">
            <v>Mitchell</v>
          </cell>
          <cell r="C3015">
            <v>1525</v>
          </cell>
          <cell r="D3015" t="str">
            <v>Beloit City of</v>
          </cell>
          <cell r="E3015">
            <v>1264</v>
          </cell>
          <cell r="F3015" t="str">
            <v>Beloit</v>
          </cell>
          <cell r="G3015">
            <v>22</v>
          </cell>
          <cell r="H3015" t="str">
            <v>5</v>
          </cell>
          <cell r="I3015">
            <v>0.7</v>
          </cell>
          <cell r="J3015">
            <v>0.6</v>
          </cell>
          <cell r="K3015">
            <v>0.6</v>
          </cell>
          <cell r="M3015" t="str">
            <v>IC</v>
          </cell>
          <cell r="N3015" t="str">
            <v>DFO</v>
          </cell>
          <cell r="O3015" t="str">
            <v>NG</v>
          </cell>
          <cell r="P3015">
            <v>5</v>
          </cell>
          <cell r="Q3015">
            <v>1950</v>
          </cell>
          <cell r="R3015" t="str">
            <v>OP</v>
          </cell>
          <cell r="T3015" t="str">
            <v>N</v>
          </cell>
        </row>
        <row r="3016">
          <cell r="A3016" t="str">
            <v>KS</v>
          </cell>
          <cell r="B3016" t="str">
            <v>Mitchell</v>
          </cell>
          <cell r="C3016">
            <v>1525</v>
          </cell>
          <cell r="D3016" t="str">
            <v>Beloit City of</v>
          </cell>
          <cell r="E3016">
            <v>1264</v>
          </cell>
          <cell r="F3016" t="str">
            <v>Beloit</v>
          </cell>
          <cell r="G3016">
            <v>22</v>
          </cell>
          <cell r="H3016" t="str">
            <v>6</v>
          </cell>
          <cell r="I3016">
            <v>4.0999999999999996</v>
          </cell>
          <cell r="J3016">
            <v>3.8</v>
          </cell>
          <cell r="K3016">
            <v>3.8</v>
          </cell>
          <cell r="M3016" t="str">
            <v>IC</v>
          </cell>
          <cell r="N3016" t="str">
            <v>DFO</v>
          </cell>
          <cell r="O3016" t="str">
            <v>NG</v>
          </cell>
          <cell r="P3016">
            <v>8</v>
          </cell>
          <cell r="Q3016">
            <v>1971</v>
          </cell>
          <cell r="R3016" t="str">
            <v>OP</v>
          </cell>
          <cell r="T3016" t="str">
            <v>N</v>
          </cell>
        </row>
        <row r="3017">
          <cell r="A3017" t="str">
            <v>KS</v>
          </cell>
          <cell r="B3017" t="str">
            <v>Mitchell</v>
          </cell>
          <cell r="C3017">
            <v>1525</v>
          </cell>
          <cell r="D3017" t="str">
            <v>Beloit City of</v>
          </cell>
          <cell r="E3017">
            <v>1264</v>
          </cell>
          <cell r="F3017" t="str">
            <v>Beloit</v>
          </cell>
          <cell r="G3017">
            <v>22</v>
          </cell>
          <cell r="H3017" t="str">
            <v>7</v>
          </cell>
          <cell r="I3017">
            <v>6</v>
          </cell>
          <cell r="J3017">
            <v>6</v>
          </cell>
          <cell r="K3017">
            <v>6</v>
          </cell>
          <cell r="M3017" t="str">
            <v>IC</v>
          </cell>
          <cell r="N3017" t="str">
            <v>DFO</v>
          </cell>
          <cell r="O3017" t="str">
            <v>NG</v>
          </cell>
          <cell r="P3017">
            <v>8</v>
          </cell>
          <cell r="Q3017">
            <v>1980</v>
          </cell>
          <cell r="R3017" t="str">
            <v>OP</v>
          </cell>
          <cell r="T3017" t="str">
            <v>N</v>
          </cell>
        </row>
        <row r="3018">
          <cell r="A3018" t="str">
            <v>KS</v>
          </cell>
          <cell r="B3018" t="str">
            <v>Coffey</v>
          </cell>
          <cell r="C3018">
            <v>2551</v>
          </cell>
          <cell r="D3018" t="str">
            <v>Burlington City of</v>
          </cell>
          <cell r="E3018">
            <v>1266</v>
          </cell>
          <cell r="F3018" t="str">
            <v>Burlington</v>
          </cell>
          <cell r="G3018">
            <v>22</v>
          </cell>
          <cell r="H3018" t="str">
            <v>1A</v>
          </cell>
          <cell r="I3018">
            <v>2</v>
          </cell>
          <cell r="J3018">
            <v>2</v>
          </cell>
          <cell r="K3018">
            <v>2</v>
          </cell>
          <cell r="M3018" t="str">
            <v>IC</v>
          </cell>
          <cell r="N3018" t="str">
            <v>DFO</v>
          </cell>
          <cell r="P3018">
            <v>7</v>
          </cell>
          <cell r="Q3018">
            <v>2003</v>
          </cell>
          <cell r="R3018" t="str">
            <v>OP</v>
          </cell>
          <cell r="T3018" t="str">
            <v>N</v>
          </cell>
        </row>
        <row r="3019">
          <cell r="A3019" t="str">
            <v>KS</v>
          </cell>
          <cell r="B3019" t="str">
            <v>Neosho</v>
          </cell>
          <cell r="C3019">
            <v>3355</v>
          </cell>
          <cell r="D3019" t="str">
            <v>Chanute City of</v>
          </cell>
          <cell r="E3019">
            <v>7018</v>
          </cell>
          <cell r="F3019" t="str">
            <v>Chanute 3</v>
          </cell>
          <cell r="G3019">
            <v>22</v>
          </cell>
          <cell r="H3019" t="str">
            <v>12</v>
          </cell>
          <cell r="I3019">
            <v>6</v>
          </cell>
          <cell r="J3019">
            <v>5.5</v>
          </cell>
          <cell r="K3019">
            <v>5.5</v>
          </cell>
          <cell r="M3019" t="str">
            <v>IC</v>
          </cell>
          <cell r="N3019" t="str">
            <v>DFO</v>
          </cell>
          <cell r="P3019">
            <v>11</v>
          </cell>
          <cell r="Q3019">
            <v>1991</v>
          </cell>
          <cell r="R3019" t="str">
            <v>OP</v>
          </cell>
          <cell r="T3019" t="str">
            <v>N</v>
          </cell>
        </row>
        <row r="3020">
          <cell r="A3020" t="str">
            <v>KS</v>
          </cell>
          <cell r="B3020" t="str">
            <v>Neosho</v>
          </cell>
          <cell r="C3020">
            <v>3355</v>
          </cell>
          <cell r="D3020" t="str">
            <v>Chanute City of</v>
          </cell>
          <cell r="E3020">
            <v>7018</v>
          </cell>
          <cell r="F3020" t="str">
            <v>Chanute 3</v>
          </cell>
          <cell r="G3020">
            <v>22</v>
          </cell>
          <cell r="H3020" t="str">
            <v>13</v>
          </cell>
          <cell r="I3020">
            <v>6</v>
          </cell>
          <cell r="J3020">
            <v>5.9</v>
          </cell>
          <cell r="K3020">
            <v>5.9</v>
          </cell>
          <cell r="M3020" t="str">
            <v>IC</v>
          </cell>
          <cell r="N3020" t="str">
            <v>DFO</v>
          </cell>
          <cell r="P3020">
            <v>11</v>
          </cell>
          <cell r="Q3020">
            <v>1991</v>
          </cell>
          <cell r="R3020" t="str">
            <v>OP</v>
          </cell>
          <cell r="T3020" t="str">
            <v>N</v>
          </cell>
        </row>
        <row r="3021">
          <cell r="A3021" t="str">
            <v>KS</v>
          </cell>
          <cell r="B3021" t="str">
            <v>Thomas</v>
          </cell>
          <cell r="C3021">
            <v>3913</v>
          </cell>
          <cell r="D3021" t="str">
            <v>Colby City of</v>
          </cell>
          <cell r="E3021">
            <v>1272</v>
          </cell>
          <cell r="F3021" t="str">
            <v>Colby</v>
          </cell>
          <cell r="G3021">
            <v>22</v>
          </cell>
          <cell r="H3021" t="str">
            <v>3</v>
          </cell>
          <cell r="I3021">
            <v>2.5</v>
          </cell>
          <cell r="J3021">
            <v>1.8</v>
          </cell>
          <cell r="K3021">
            <v>1.8</v>
          </cell>
          <cell r="M3021" t="str">
            <v>IC</v>
          </cell>
          <cell r="N3021" t="str">
            <v>DFO</v>
          </cell>
          <cell r="O3021" t="str">
            <v>NG</v>
          </cell>
          <cell r="P3021">
            <v>88</v>
          </cell>
          <cell r="Q3021">
            <v>1963</v>
          </cell>
          <cell r="R3021" t="str">
            <v>OP</v>
          </cell>
          <cell r="T3021" t="str">
            <v>N</v>
          </cell>
        </row>
        <row r="3022">
          <cell r="A3022" t="str">
            <v>KS</v>
          </cell>
          <cell r="B3022" t="str">
            <v>Thomas</v>
          </cell>
          <cell r="C3022">
            <v>3913</v>
          </cell>
          <cell r="D3022" t="str">
            <v>Colby City of</v>
          </cell>
          <cell r="E3022">
            <v>1272</v>
          </cell>
          <cell r="F3022" t="str">
            <v>Colby</v>
          </cell>
          <cell r="G3022">
            <v>22</v>
          </cell>
          <cell r="H3022" t="str">
            <v>4</v>
          </cell>
          <cell r="I3022">
            <v>1.7</v>
          </cell>
          <cell r="J3022">
            <v>1.2</v>
          </cell>
          <cell r="K3022">
            <v>1.2</v>
          </cell>
          <cell r="M3022" t="str">
            <v>IC</v>
          </cell>
          <cell r="N3022" t="str">
            <v>DFO</v>
          </cell>
          <cell r="O3022" t="str">
            <v>NG</v>
          </cell>
          <cell r="P3022">
            <v>88</v>
          </cell>
          <cell r="Q3022">
            <v>1958</v>
          </cell>
          <cell r="R3022" t="str">
            <v>OP</v>
          </cell>
          <cell r="T3022" t="str">
            <v>N</v>
          </cell>
        </row>
        <row r="3023">
          <cell r="A3023" t="str">
            <v>KS</v>
          </cell>
          <cell r="B3023" t="str">
            <v>Thomas</v>
          </cell>
          <cell r="C3023">
            <v>3913</v>
          </cell>
          <cell r="D3023" t="str">
            <v>Colby City of</v>
          </cell>
          <cell r="E3023">
            <v>1272</v>
          </cell>
          <cell r="F3023" t="str">
            <v>Colby</v>
          </cell>
          <cell r="G3023">
            <v>22</v>
          </cell>
          <cell r="H3023" t="str">
            <v>5</v>
          </cell>
          <cell r="I3023">
            <v>1.3</v>
          </cell>
          <cell r="J3023">
            <v>1</v>
          </cell>
          <cell r="K3023">
            <v>1</v>
          </cell>
          <cell r="M3023" t="str">
            <v>IC</v>
          </cell>
          <cell r="N3023" t="str">
            <v>DFO</v>
          </cell>
          <cell r="O3023" t="str">
            <v>NG</v>
          </cell>
          <cell r="P3023">
            <v>88</v>
          </cell>
          <cell r="Q3023">
            <v>1958</v>
          </cell>
          <cell r="R3023" t="str">
            <v>OP</v>
          </cell>
          <cell r="T3023" t="str">
            <v>N</v>
          </cell>
        </row>
        <row r="3024">
          <cell r="A3024" t="str">
            <v>KS</v>
          </cell>
          <cell r="B3024" t="str">
            <v>Thomas</v>
          </cell>
          <cell r="C3024">
            <v>3913</v>
          </cell>
          <cell r="D3024" t="str">
            <v>Colby City of</v>
          </cell>
          <cell r="E3024">
            <v>1272</v>
          </cell>
          <cell r="F3024" t="str">
            <v>Colby</v>
          </cell>
          <cell r="G3024">
            <v>22</v>
          </cell>
          <cell r="H3024" t="str">
            <v>6</v>
          </cell>
          <cell r="I3024">
            <v>4.5</v>
          </cell>
          <cell r="J3024">
            <v>3.5</v>
          </cell>
          <cell r="K3024">
            <v>3.5</v>
          </cell>
          <cell r="M3024" t="str">
            <v>IC</v>
          </cell>
          <cell r="N3024" t="str">
            <v>DFO</v>
          </cell>
          <cell r="O3024" t="str">
            <v>NG</v>
          </cell>
          <cell r="P3024">
            <v>88</v>
          </cell>
          <cell r="Q3024">
            <v>1971</v>
          </cell>
          <cell r="R3024" t="str">
            <v>OP</v>
          </cell>
          <cell r="T3024" t="str">
            <v>N</v>
          </cell>
        </row>
        <row r="3025">
          <cell r="A3025" t="str">
            <v>KS</v>
          </cell>
          <cell r="B3025" t="str">
            <v>Thomas</v>
          </cell>
          <cell r="C3025">
            <v>3913</v>
          </cell>
          <cell r="D3025" t="str">
            <v>Colby City of</v>
          </cell>
          <cell r="E3025">
            <v>1272</v>
          </cell>
          <cell r="F3025" t="str">
            <v>Colby</v>
          </cell>
          <cell r="G3025">
            <v>22</v>
          </cell>
          <cell r="H3025" t="str">
            <v>7</v>
          </cell>
          <cell r="I3025">
            <v>4.5</v>
          </cell>
          <cell r="J3025">
            <v>3.5</v>
          </cell>
          <cell r="K3025">
            <v>3.5</v>
          </cell>
          <cell r="M3025" t="str">
            <v>IC</v>
          </cell>
          <cell r="N3025" t="str">
            <v>DFO</v>
          </cell>
          <cell r="O3025" t="str">
            <v>NG</v>
          </cell>
          <cell r="P3025">
            <v>88</v>
          </cell>
          <cell r="Q3025">
            <v>1971</v>
          </cell>
          <cell r="R3025" t="str">
            <v>OP</v>
          </cell>
          <cell r="T3025" t="str">
            <v>N</v>
          </cell>
        </row>
        <row r="3026">
          <cell r="A3026" t="str">
            <v>KS</v>
          </cell>
          <cell r="B3026" t="str">
            <v>Thomas</v>
          </cell>
          <cell r="C3026">
            <v>3913</v>
          </cell>
          <cell r="D3026" t="str">
            <v>Colby City of</v>
          </cell>
          <cell r="E3026">
            <v>1272</v>
          </cell>
          <cell r="F3026" t="str">
            <v>Colby</v>
          </cell>
          <cell r="G3026">
            <v>22</v>
          </cell>
          <cell r="H3026" t="str">
            <v>8</v>
          </cell>
          <cell r="I3026">
            <v>2.7</v>
          </cell>
          <cell r="J3026">
            <v>2.5</v>
          </cell>
          <cell r="K3026">
            <v>2.5</v>
          </cell>
          <cell r="M3026" t="str">
            <v>IC</v>
          </cell>
          <cell r="N3026" t="str">
            <v>DFO</v>
          </cell>
          <cell r="O3026" t="str">
            <v>NG</v>
          </cell>
          <cell r="P3026">
            <v>88</v>
          </cell>
          <cell r="Q3026">
            <v>1971</v>
          </cell>
          <cell r="R3026" t="str">
            <v>OP</v>
          </cell>
          <cell r="T3026" t="str">
            <v>N</v>
          </cell>
        </row>
        <row r="3027">
          <cell r="A3027" t="str">
            <v>KS</v>
          </cell>
          <cell r="B3027" t="str">
            <v>Barton</v>
          </cell>
          <cell r="C3027">
            <v>5802</v>
          </cell>
          <cell r="D3027" t="str">
            <v>Ellinwood City of</v>
          </cell>
          <cell r="E3027">
            <v>1274</v>
          </cell>
          <cell r="F3027" t="str">
            <v>Ellinwood</v>
          </cell>
          <cell r="G3027">
            <v>22</v>
          </cell>
          <cell r="H3027" t="str">
            <v>1</v>
          </cell>
          <cell r="I3027">
            <v>2.1</v>
          </cell>
          <cell r="J3027">
            <v>1.9</v>
          </cell>
          <cell r="K3027">
            <v>1.9</v>
          </cell>
          <cell r="M3027" t="str">
            <v>IC</v>
          </cell>
          <cell r="N3027" t="str">
            <v>DFO</v>
          </cell>
          <cell r="O3027" t="str">
            <v>NG</v>
          </cell>
          <cell r="P3027">
            <v>88</v>
          </cell>
          <cell r="Q3027">
            <v>1965</v>
          </cell>
          <cell r="R3027" t="str">
            <v>OP</v>
          </cell>
          <cell r="T3027" t="str">
            <v>N</v>
          </cell>
        </row>
        <row r="3028">
          <cell r="A3028" t="str">
            <v>KS</v>
          </cell>
          <cell r="B3028" t="str">
            <v>Barton</v>
          </cell>
          <cell r="C3028">
            <v>5802</v>
          </cell>
          <cell r="D3028" t="str">
            <v>Ellinwood City of</v>
          </cell>
          <cell r="E3028">
            <v>1274</v>
          </cell>
          <cell r="F3028" t="str">
            <v>Ellinwood</v>
          </cell>
          <cell r="G3028">
            <v>22</v>
          </cell>
          <cell r="H3028" t="str">
            <v>2</v>
          </cell>
          <cell r="I3028">
            <v>1.4</v>
          </cell>
          <cell r="J3028">
            <v>1.3</v>
          </cell>
          <cell r="K3028">
            <v>1.3</v>
          </cell>
          <cell r="M3028" t="str">
            <v>IC</v>
          </cell>
          <cell r="N3028" t="str">
            <v>DFO</v>
          </cell>
          <cell r="O3028" t="str">
            <v>NG</v>
          </cell>
          <cell r="P3028">
            <v>88</v>
          </cell>
          <cell r="Q3028">
            <v>1957</v>
          </cell>
          <cell r="R3028" t="str">
            <v>OP</v>
          </cell>
          <cell r="T3028" t="str">
            <v>N</v>
          </cell>
        </row>
        <row r="3029">
          <cell r="A3029" t="str">
            <v>KS</v>
          </cell>
          <cell r="B3029" t="str">
            <v>Barton</v>
          </cell>
          <cell r="C3029">
            <v>5802</v>
          </cell>
          <cell r="D3029" t="str">
            <v>Ellinwood City of</v>
          </cell>
          <cell r="E3029">
            <v>1274</v>
          </cell>
          <cell r="F3029" t="str">
            <v>Ellinwood</v>
          </cell>
          <cell r="G3029">
            <v>22</v>
          </cell>
          <cell r="H3029" t="str">
            <v>3</v>
          </cell>
          <cell r="I3029">
            <v>0.6</v>
          </cell>
          <cell r="J3029">
            <v>0.5</v>
          </cell>
          <cell r="K3029">
            <v>0.5</v>
          </cell>
          <cell r="M3029" t="str">
            <v>IC</v>
          </cell>
          <cell r="N3029" t="str">
            <v>DFO</v>
          </cell>
          <cell r="O3029" t="str">
            <v>NG</v>
          </cell>
          <cell r="P3029">
            <v>88</v>
          </cell>
          <cell r="Q3029">
            <v>1948</v>
          </cell>
          <cell r="R3029" t="str">
            <v>OP</v>
          </cell>
          <cell r="T3029" t="str">
            <v>N</v>
          </cell>
        </row>
        <row r="3030">
          <cell r="A3030" t="str">
            <v>KS</v>
          </cell>
          <cell r="B3030" t="str">
            <v>Barton</v>
          </cell>
          <cell r="C3030">
            <v>5802</v>
          </cell>
          <cell r="D3030" t="str">
            <v>Ellinwood City of</v>
          </cell>
          <cell r="E3030">
            <v>1274</v>
          </cell>
          <cell r="F3030" t="str">
            <v>Ellinwood</v>
          </cell>
          <cell r="G3030">
            <v>22</v>
          </cell>
          <cell r="H3030" t="str">
            <v>4</v>
          </cell>
          <cell r="I3030">
            <v>1.1000000000000001</v>
          </cell>
          <cell r="J3030">
            <v>1</v>
          </cell>
          <cell r="K3030">
            <v>1</v>
          </cell>
          <cell r="M3030" t="str">
            <v>IC</v>
          </cell>
          <cell r="N3030" t="str">
            <v>DFO</v>
          </cell>
          <cell r="O3030" t="str">
            <v>NG</v>
          </cell>
          <cell r="P3030">
            <v>88</v>
          </cell>
          <cell r="Q3030">
            <v>1953</v>
          </cell>
          <cell r="R3030" t="str">
            <v>OP</v>
          </cell>
          <cell r="T3030" t="str">
            <v>N</v>
          </cell>
        </row>
        <row r="3031">
          <cell r="A3031" t="str">
            <v>KS</v>
          </cell>
          <cell r="B3031" t="str">
            <v>Barton</v>
          </cell>
          <cell r="C3031">
            <v>5802</v>
          </cell>
          <cell r="D3031" t="str">
            <v>Ellinwood City of</v>
          </cell>
          <cell r="E3031">
            <v>1274</v>
          </cell>
          <cell r="F3031" t="str">
            <v>Ellinwood</v>
          </cell>
          <cell r="G3031">
            <v>22</v>
          </cell>
          <cell r="H3031" t="str">
            <v>5</v>
          </cell>
          <cell r="I3031">
            <v>3.3</v>
          </cell>
          <cell r="J3031">
            <v>3</v>
          </cell>
          <cell r="K3031">
            <v>3</v>
          </cell>
          <cell r="M3031" t="str">
            <v>IC</v>
          </cell>
          <cell r="N3031" t="str">
            <v>DFO</v>
          </cell>
          <cell r="O3031" t="str">
            <v>NG</v>
          </cell>
          <cell r="P3031">
            <v>88</v>
          </cell>
          <cell r="Q3031">
            <v>1971</v>
          </cell>
          <cell r="R3031" t="str">
            <v>OP</v>
          </cell>
          <cell r="T3031" t="str">
            <v>N</v>
          </cell>
        </row>
        <row r="3032">
          <cell r="A3032" t="str">
            <v>KS</v>
          </cell>
          <cell r="B3032" t="str">
            <v>Neosho</v>
          </cell>
          <cell r="C3032">
            <v>5957</v>
          </cell>
          <cell r="D3032" t="str">
            <v>Erie City of</v>
          </cell>
          <cell r="E3032">
            <v>1276</v>
          </cell>
          <cell r="F3032" t="str">
            <v>Erie</v>
          </cell>
          <cell r="G3032">
            <v>22</v>
          </cell>
          <cell r="H3032" t="str">
            <v>3</v>
          </cell>
          <cell r="I3032">
            <v>1</v>
          </cell>
          <cell r="J3032">
            <v>0.9</v>
          </cell>
          <cell r="K3032">
            <v>0.9</v>
          </cell>
          <cell r="M3032" t="str">
            <v>IC</v>
          </cell>
          <cell r="N3032" t="str">
            <v>DFO</v>
          </cell>
          <cell r="P3032">
            <v>11</v>
          </cell>
          <cell r="Q3032">
            <v>1958</v>
          </cell>
          <cell r="R3032" t="str">
            <v>OP</v>
          </cell>
          <cell r="T3032" t="str">
            <v>N</v>
          </cell>
        </row>
        <row r="3033">
          <cell r="A3033" t="str">
            <v>KS</v>
          </cell>
          <cell r="B3033" t="str">
            <v>Neosho</v>
          </cell>
          <cell r="C3033">
            <v>5957</v>
          </cell>
          <cell r="D3033" t="str">
            <v>Erie City of</v>
          </cell>
          <cell r="E3033">
            <v>1276</v>
          </cell>
          <cell r="F3033" t="str">
            <v>Erie</v>
          </cell>
          <cell r="G3033">
            <v>22</v>
          </cell>
          <cell r="H3033" t="str">
            <v>5</v>
          </cell>
          <cell r="I3033">
            <v>1.5</v>
          </cell>
          <cell r="J3033">
            <v>1.4</v>
          </cell>
          <cell r="K3033">
            <v>1.4</v>
          </cell>
          <cell r="M3033" t="str">
            <v>IC</v>
          </cell>
          <cell r="N3033" t="str">
            <v>DFO</v>
          </cell>
          <cell r="P3033">
            <v>3</v>
          </cell>
          <cell r="Q3033">
            <v>1992</v>
          </cell>
          <cell r="R3033" t="str">
            <v>OP</v>
          </cell>
          <cell r="T3033" t="str">
            <v>N</v>
          </cell>
        </row>
        <row r="3034">
          <cell r="A3034" t="str">
            <v>KS</v>
          </cell>
          <cell r="B3034" t="str">
            <v>Neosho</v>
          </cell>
          <cell r="C3034">
            <v>5957</v>
          </cell>
          <cell r="D3034" t="str">
            <v>Erie City of</v>
          </cell>
          <cell r="E3034">
            <v>1276</v>
          </cell>
          <cell r="F3034" t="str">
            <v>Erie</v>
          </cell>
          <cell r="G3034">
            <v>22</v>
          </cell>
          <cell r="H3034" t="str">
            <v>6</v>
          </cell>
          <cell r="I3034">
            <v>1.1000000000000001</v>
          </cell>
          <cell r="J3034">
            <v>1</v>
          </cell>
          <cell r="K3034">
            <v>1</v>
          </cell>
          <cell r="M3034" t="str">
            <v>IC</v>
          </cell>
          <cell r="N3034" t="str">
            <v>DFO</v>
          </cell>
          <cell r="P3034">
            <v>4</v>
          </cell>
          <cell r="Q3034">
            <v>2005</v>
          </cell>
          <cell r="R3034" t="str">
            <v>OP</v>
          </cell>
          <cell r="T3034" t="str">
            <v>N</v>
          </cell>
        </row>
        <row r="3035">
          <cell r="A3035" t="str">
            <v>KS</v>
          </cell>
          <cell r="B3035" t="str">
            <v>Neosho</v>
          </cell>
          <cell r="C3035">
            <v>5957</v>
          </cell>
          <cell r="D3035" t="str">
            <v>Erie City of</v>
          </cell>
          <cell r="E3035">
            <v>1276</v>
          </cell>
          <cell r="F3035" t="str">
            <v>Erie</v>
          </cell>
          <cell r="G3035">
            <v>22</v>
          </cell>
          <cell r="H3035" t="str">
            <v>7</v>
          </cell>
          <cell r="I3035">
            <v>1.1000000000000001</v>
          </cell>
          <cell r="J3035">
            <v>1</v>
          </cell>
          <cell r="K3035">
            <v>1</v>
          </cell>
          <cell r="M3035" t="str">
            <v>IC</v>
          </cell>
          <cell r="N3035" t="str">
            <v>DFO</v>
          </cell>
          <cell r="P3035">
            <v>4</v>
          </cell>
          <cell r="Q3035">
            <v>2005</v>
          </cell>
          <cell r="R3035" t="str">
            <v>OP</v>
          </cell>
          <cell r="T3035" t="str">
            <v>N</v>
          </cell>
        </row>
        <row r="3036">
          <cell r="A3036" t="str">
            <v>KS</v>
          </cell>
          <cell r="B3036" t="str">
            <v>Neosho</v>
          </cell>
          <cell r="C3036">
            <v>5957</v>
          </cell>
          <cell r="D3036" t="str">
            <v>Erie City of</v>
          </cell>
          <cell r="E3036">
            <v>1276</v>
          </cell>
          <cell r="F3036" t="str">
            <v>Erie</v>
          </cell>
          <cell r="G3036">
            <v>22</v>
          </cell>
          <cell r="H3036" t="str">
            <v>8</v>
          </cell>
          <cell r="I3036">
            <v>1.1000000000000001</v>
          </cell>
          <cell r="J3036">
            <v>1</v>
          </cell>
          <cell r="K3036">
            <v>1</v>
          </cell>
          <cell r="M3036" t="str">
            <v>IC</v>
          </cell>
          <cell r="N3036" t="str">
            <v>DFO</v>
          </cell>
          <cell r="P3036">
            <v>4</v>
          </cell>
          <cell r="Q3036">
            <v>2005</v>
          </cell>
          <cell r="R3036" t="str">
            <v>OP</v>
          </cell>
          <cell r="T3036" t="str">
            <v>N</v>
          </cell>
        </row>
        <row r="3037">
          <cell r="A3037" t="str">
            <v>KS</v>
          </cell>
          <cell r="B3037" t="str">
            <v>Neosho</v>
          </cell>
          <cell r="C3037">
            <v>5957</v>
          </cell>
          <cell r="D3037" t="str">
            <v>Erie City of</v>
          </cell>
          <cell r="E3037">
            <v>7766</v>
          </cell>
          <cell r="F3037" t="str">
            <v>Erie Energy Center</v>
          </cell>
          <cell r="G3037">
            <v>22</v>
          </cell>
          <cell r="H3037" t="str">
            <v>1</v>
          </cell>
          <cell r="I3037">
            <v>2.5</v>
          </cell>
          <cell r="J3037">
            <v>2.5</v>
          </cell>
          <cell r="K3037">
            <v>2.5</v>
          </cell>
          <cell r="M3037" t="str">
            <v>IC</v>
          </cell>
          <cell r="N3037" t="str">
            <v>DFO</v>
          </cell>
          <cell r="P3037">
            <v>10</v>
          </cell>
          <cell r="Q3037">
            <v>1999</v>
          </cell>
          <cell r="R3037" t="str">
            <v>OP</v>
          </cell>
          <cell r="T3037" t="str">
            <v>N</v>
          </cell>
        </row>
        <row r="3038">
          <cell r="A3038" t="str">
            <v>KS</v>
          </cell>
          <cell r="B3038" t="str">
            <v>Neosho</v>
          </cell>
          <cell r="C3038">
            <v>5957</v>
          </cell>
          <cell r="D3038" t="str">
            <v>Erie City of</v>
          </cell>
          <cell r="E3038">
            <v>7766</v>
          </cell>
          <cell r="F3038" t="str">
            <v>Erie Energy Center</v>
          </cell>
          <cell r="G3038">
            <v>22</v>
          </cell>
          <cell r="H3038" t="str">
            <v>2</v>
          </cell>
          <cell r="I3038">
            <v>2.5</v>
          </cell>
          <cell r="J3038">
            <v>2.5</v>
          </cell>
          <cell r="K3038">
            <v>2.5</v>
          </cell>
          <cell r="M3038" t="str">
            <v>IC</v>
          </cell>
          <cell r="N3038" t="str">
            <v>DFO</v>
          </cell>
          <cell r="P3038">
            <v>10</v>
          </cell>
          <cell r="Q3038">
            <v>1999</v>
          </cell>
          <cell r="R3038" t="str">
            <v>OP</v>
          </cell>
          <cell r="T3038" t="str">
            <v>N</v>
          </cell>
        </row>
        <row r="3039">
          <cell r="A3039" t="str">
            <v>KS</v>
          </cell>
          <cell r="B3039" t="str">
            <v>Neosho</v>
          </cell>
          <cell r="C3039">
            <v>5957</v>
          </cell>
          <cell r="D3039" t="str">
            <v>Erie City of</v>
          </cell>
          <cell r="E3039">
            <v>7766</v>
          </cell>
          <cell r="F3039" t="str">
            <v>Erie Energy Center</v>
          </cell>
          <cell r="G3039">
            <v>22</v>
          </cell>
          <cell r="H3039" t="str">
            <v>3</v>
          </cell>
          <cell r="I3039">
            <v>2.5</v>
          </cell>
          <cell r="J3039">
            <v>2.5</v>
          </cell>
          <cell r="K3039">
            <v>2.5</v>
          </cell>
          <cell r="M3039" t="str">
            <v>IC</v>
          </cell>
          <cell r="N3039" t="str">
            <v>DFO</v>
          </cell>
          <cell r="P3039">
            <v>10</v>
          </cell>
          <cell r="Q3039">
            <v>1999</v>
          </cell>
          <cell r="R3039" t="str">
            <v>OP</v>
          </cell>
          <cell r="T3039" t="str">
            <v>N</v>
          </cell>
        </row>
        <row r="3040">
          <cell r="A3040" t="str">
            <v>KS</v>
          </cell>
          <cell r="B3040" t="str">
            <v>Neosho</v>
          </cell>
          <cell r="C3040">
            <v>5957</v>
          </cell>
          <cell r="D3040" t="str">
            <v>Erie City of</v>
          </cell>
          <cell r="E3040">
            <v>7766</v>
          </cell>
          <cell r="F3040" t="str">
            <v>Erie Energy Center</v>
          </cell>
          <cell r="G3040">
            <v>22</v>
          </cell>
          <cell r="H3040" t="str">
            <v>4</v>
          </cell>
          <cell r="I3040">
            <v>2.5</v>
          </cell>
          <cell r="J3040">
            <v>2.5</v>
          </cell>
          <cell r="K3040">
            <v>2.5</v>
          </cell>
          <cell r="M3040" t="str">
            <v>IC</v>
          </cell>
          <cell r="N3040" t="str">
            <v>DFO</v>
          </cell>
          <cell r="P3040">
            <v>10</v>
          </cell>
          <cell r="Q3040">
            <v>1999</v>
          </cell>
          <cell r="R3040" t="str">
            <v>OP</v>
          </cell>
          <cell r="T3040" t="str">
            <v>N</v>
          </cell>
        </row>
        <row r="3041">
          <cell r="A3041" t="str">
            <v>KS</v>
          </cell>
          <cell r="B3041" t="str">
            <v>Neosho</v>
          </cell>
          <cell r="C3041">
            <v>5957</v>
          </cell>
          <cell r="D3041" t="str">
            <v>Erie City of</v>
          </cell>
          <cell r="E3041">
            <v>7766</v>
          </cell>
          <cell r="F3041" t="str">
            <v>Erie Energy Center</v>
          </cell>
          <cell r="G3041">
            <v>22</v>
          </cell>
          <cell r="H3041" t="str">
            <v>5</v>
          </cell>
          <cell r="I3041">
            <v>2.5</v>
          </cell>
          <cell r="J3041">
            <v>2.5</v>
          </cell>
          <cell r="K3041">
            <v>2.5</v>
          </cell>
          <cell r="M3041" t="str">
            <v>IC</v>
          </cell>
          <cell r="N3041" t="str">
            <v>DFO</v>
          </cell>
          <cell r="P3041">
            <v>7</v>
          </cell>
          <cell r="Q3041">
            <v>1999</v>
          </cell>
          <cell r="R3041" t="str">
            <v>OP</v>
          </cell>
          <cell r="T3041" t="str">
            <v>N</v>
          </cell>
        </row>
        <row r="3042">
          <cell r="A3042" t="str">
            <v>KS</v>
          </cell>
          <cell r="B3042" t="str">
            <v>Neosho</v>
          </cell>
          <cell r="C3042">
            <v>5957</v>
          </cell>
          <cell r="D3042" t="str">
            <v>Erie City of</v>
          </cell>
          <cell r="E3042">
            <v>7766</v>
          </cell>
          <cell r="F3042" t="str">
            <v>Erie Energy Center</v>
          </cell>
          <cell r="G3042">
            <v>22</v>
          </cell>
          <cell r="H3042" t="str">
            <v>6</v>
          </cell>
          <cell r="I3042">
            <v>2.5</v>
          </cell>
          <cell r="J3042">
            <v>2.5</v>
          </cell>
          <cell r="K3042">
            <v>2.5</v>
          </cell>
          <cell r="M3042" t="str">
            <v>IC</v>
          </cell>
          <cell r="N3042" t="str">
            <v>DFO</v>
          </cell>
          <cell r="P3042">
            <v>7</v>
          </cell>
          <cell r="Q3042">
            <v>1999</v>
          </cell>
          <cell r="R3042" t="str">
            <v>OP</v>
          </cell>
          <cell r="T3042" t="str">
            <v>N</v>
          </cell>
        </row>
        <row r="3043">
          <cell r="A3043" t="str">
            <v>KS</v>
          </cell>
          <cell r="B3043" t="str">
            <v>Neosho</v>
          </cell>
          <cell r="C3043">
            <v>5957</v>
          </cell>
          <cell r="D3043" t="str">
            <v>Erie City of</v>
          </cell>
          <cell r="E3043">
            <v>7766</v>
          </cell>
          <cell r="F3043" t="str">
            <v>Erie Energy Center</v>
          </cell>
          <cell r="G3043">
            <v>22</v>
          </cell>
          <cell r="H3043" t="str">
            <v>7</v>
          </cell>
          <cell r="I3043">
            <v>2.5</v>
          </cell>
          <cell r="J3043">
            <v>2.5</v>
          </cell>
          <cell r="K3043">
            <v>2.5</v>
          </cell>
          <cell r="M3043" t="str">
            <v>IC</v>
          </cell>
          <cell r="N3043" t="str">
            <v>DFO</v>
          </cell>
          <cell r="P3043">
            <v>7</v>
          </cell>
          <cell r="Q3043">
            <v>1999</v>
          </cell>
          <cell r="R3043" t="str">
            <v>OP</v>
          </cell>
          <cell r="T3043" t="str">
            <v>N</v>
          </cell>
        </row>
        <row r="3044">
          <cell r="A3044" t="str">
            <v>KS</v>
          </cell>
          <cell r="B3044" t="str">
            <v>Neosho</v>
          </cell>
          <cell r="C3044">
            <v>5957</v>
          </cell>
          <cell r="D3044" t="str">
            <v>Erie City of</v>
          </cell>
          <cell r="E3044">
            <v>7766</v>
          </cell>
          <cell r="F3044" t="str">
            <v>Erie Energy Center</v>
          </cell>
          <cell r="G3044">
            <v>22</v>
          </cell>
          <cell r="H3044" t="str">
            <v>8</v>
          </cell>
          <cell r="I3044">
            <v>2.5</v>
          </cell>
          <cell r="J3044">
            <v>2.5</v>
          </cell>
          <cell r="K3044">
            <v>2.5</v>
          </cell>
          <cell r="M3044" t="str">
            <v>IC</v>
          </cell>
          <cell r="N3044" t="str">
            <v>DFO</v>
          </cell>
          <cell r="P3044">
            <v>7</v>
          </cell>
          <cell r="Q3044">
            <v>1999</v>
          </cell>
          <cell r="R3044" t="str">
            <v>OP</v>
          </cell>
          <cell r="T3044" t="str">
            <v>N</v>
          </cell>
        </row>
        <row r="3045">
          <cell r="A3045" t="str">
            <v>KS</v>
          </cell>
          <cell r="B3045" t="str">
            <v>Wilson</v>
          </cell>
          <cell r="C3045">
            <v>6762</v>
          </cell>
          <cell r="D3045" t="str">
            <v>Fredonia City of</v>
          </cell>
          <cell r="E3045">
            <v>1277</v>
          </cell>
          <cell r="F3045" t="str">
            <v>Fredonia</v>
          </cell>
          <cell r="G3045">
            <v>22</v>
          </cell>
          <cell r="H3045" t="str">
            <v>1</v>
          </cell>
          <cell r="I3045">
            <v>0.9</v>
          </cell>
          <cell r="J3045">
            <v>0.7</v>
          </cell>
          <cell r="K3045">
            <v>0.7</v>
          </cell>
          <cell r="M3045" t="str">
            <v>IC</v>
          </cell>
          <cell r="N3045" t="str">
            <v>DFO</v>
          </cell>
          <cell r="O3045" t="str">
            <v>NG</v>
          </cell>
          <cell r="P3045">
            <v>99</v>
          </cell>
          <cell r="Q3045">
            <v>1948</v>
          </cell>
          <cell r="R3045" t="str">
            <v>SB</v>
          </cell>
          <cell r="T3045" t="str">
            <v>N</v>
          </cell>
        </row>
        <row r="3046">
          <cell r="A3046" t="str">
            <v>KS</v>
          </cell>
          <cell r="B3046" t="str">
            <v>Wilson</v>
          </cell>
          <cell r="C3046">
            <v>6762</v>
          </cell>
          <cell r="D3046" t="str">
            <v>Fredonia City of</v>
          </cell>
          <cell r="E3046">
            <v>1277</v>
          </cell>
          <cell r="F3046" t="str">
            <v>Fredonia</v>
          </cell>
          <cell r="G3046">
            <v>22</v>
          </cell>
          <cell r="H3046" t="str">
            <v>IC5</v>
          </cell>
          <cell r="I3046">
            <v>0.9</v>
          </cell>
          <cell r="J3046">
            <v>0.9</v>
          </cell>
          <cell r="K3046">
            <v>0.9</v>
          </cell>
          <cell r="M3046" t="str">
            <v>IC</v>
          </cell>
          <cell r="N3046" t="str">
            <v>DFO</v>
          </cell>
          <cell r="O3046" t="str">
            <v>NG</v>
          </cell>
          <cell r="P3046">
            <v>12</v>
          </cell>
          <cell r="Q3046">
            <v>1978</v>
          </cell>
          <cell r="R3046" t="str">
            <v>SB</v>
          </cell>
          <cell r="T3046" t="str">
            <v>N</v>
          </cell>
        </row>
        <row r="3047">
          <cell r="A3047" t="str">
            <v>KS</v>
          </cell>
          <cell r="B3047" t="str">
            <v>Wilson</v>
          </cell>
          <cell r="C3047">
            <v>6762</v>
          </cell>
          <cell r="D3047" t="str">
            <v>Fredonia City of</v>
          </cell>
          <cell r="E3047">
            <v>1277</v>
          </cell>
          <cell r="F3047" t="str">
            <v>Fredonia</v>
          </cell>
          <cell r="G3047">
            <v>22</v>
          </cell>
          <cell r="H3047" t="str">
            <v>IC6</v>
          </cell>
          <cell r="I3047">
            <v>0.9</v>
          </cell>
          <cell r="J3047">
            <v>0.9</v>
          </cell>
          <cell r="K3047">
            <v>0.9</v>
          </cell>
          <cell r="M3047" t="str">
            <v>IC</v>
          </cell>
          <cell r="N3047" t="str">
            <v>DFO</v>
          </cell>
          <cell r="O3047" t="str">
            <v>NG</v>
          </cell>
          <cell r="P3047">
            <v>12</v>
          </cell>
          <cell r="Q3047">
            <v>1978</v>
          </cell>
          <cell r="R3047" t="str">
            <v>SB</v>
          </cell>
          <cell r="T3047" t="str">
            <v>N</v>
          </cell>
        </row>
        <row r="3048">
          <cell r="A3048" t="str">
            <v>KS</v>
          </cell>
          <cell r="B3048" t="str">
            <v>Wilson</v>
          </cell>
          <cell r="C3048">
            <v>6762</v>
          </cell>
          <cell r="D3048" t="str">
            <v>Fredonia City of</v>
          </cell>
          <cell r="E3048">
            <v>1277</v>
          </cell>
          <cell r="F3048" t="str">
            <v>Fredonia</v>
          </cell>
          <cell r="G3048">
            <v>22</v>
          </cell>
          <cell r="H3048" t="str">
            <v>IC7</v>
          </cell>
          <cell r="I3048">
            <v>0.6</v>
          </cell>
          <cell r="J3048">
            <v>0.6</v>
          </cell>
          <cell r="K3048">
            <v>0.6</v>
          </cell>
          <cell r="M3048" t="str">
            <v>IC</v>
          </cell>
          <cell r="N3048" t="str">
            <v>DFO</v>
          </cell>
          <cell r="O3048" t="str">
            <v>NG</v>
          </cell>
          <cell r="P3048">
            <v>12</v>
          </cell>
          <cell r="Q3048">
            <v>1978</v>
          </cell>
          <cell r="R3048" t="str">
            <v>SB</v>
          </cell>
          <cell r="T3048" t="str">
            <v>N</v>
          </cell>
        </row>
        <row r="3049">
          <cell r="A3049" t="str">
            <v>KS</v>
          </cell>
          <cell r="B3049" t="str">
            <v>Wilson</v>
          </cell>
          <cell r="C3049">
            <v>6762</v>
          </cell>
          <cell r="D3049" t="str">
            <v>Fredonia City of</v>
          </cell>
          <cell r="E3049">
            <v>1277</v>
          </cell>
          <cell r="F3049" t="str">
            <v>Fredonia</v>
          </cell>
          <cell r="G3049">
            <v>22</v>
          </cell>
          <cell r="H3049" t="str">
            <v>IC8</v>
          </cell>
          <cell r="I3049">
            <v>0.9</v>
          </cell>
          <cell r="J3049">
            <v>0.8</v>
          </cell>
          <cell r="K3049">
            <v>0.8</v>
          </cell>
          <cell r="M3049" t="str">
            <v>IC</v>
          </cell>
          <cell r="N3049" t="str">
            <v>DFO</v>
          </cell>
          <cell r="O3049" t="str">
            <v>NG</v>
          </cell>
          <cell r="P3049">
            <v>12</v>
          </cell>
          <cell r="Q3049">
            <v>1980</v>
          </cell>
          <cell r="R3049" t="str">
            <v>SB</v>
          </cell>
          <cell r="T3049" t="str">
            <v>N</v>
          </cell>
        </row>
        <row r="3050">
          <cell r="A3050" t="str">
            <v>KS</v>
          </cell>
          <cell r="B3050" t="str">
            <v>Wilson</v>
          </cell>
          <cell r="C3050">
            <v>6762</v>
          </cell>
          <cell r="D3050" t="str">
            <v>Fredonia City of</v>
          </cell>
          <cell r="E3050">
            <v>1277</v>
          </cell>
          <cell r="F3050" t="str">
            <v>Fredonia</v>
          </cell>
          <cell r="G3050">
            <v>22</v>
          </cell>
          <cell r="H3050" t="str">
            <v>IC9</v>
          </cell>
          <cell r="I3050">
            <v>0.9</v>
          </cell>
          <cell r="J3050">
            <v>0.8</v>
          </cell>
          <cell r="K3050">
            <v>0.8</v>
          </cell>
          <cell r="M3050" t="str">
            <v>IC</v>
          </cell>
          <cell r="N3050" t="str">
            <v>DFO</v>
          </cell>
          <cell r="O3050" t="str">
            <v>NG</v>
          </cell>
          <cell r="P3050">
            <v>12</v>
          </cell>
          <cell r="Q3050">
            <v>1980</v>
          </cell>
          <cell r="R3050" t="str">
            <v>SB</v>
          </cell>
          <cell r="T3050" t="str">
            <v>N</v>
          </cell>
        </row>
        <row r="3051">
          <cell r="A3051" t="str">
            <v>KS</v>
          </cell>
          <cell r="B3051" t="str">
            <v>Anderson</v>
          </cell>
          <cell r="C3051">
            <v>6965</v>
          </cell>
          <cell r="D3051" t="str">
            <v>Garnett City of</v>
          </cell>
          <cell r="E3051">
            <v>1278</v>
          </cell>
          <cell r="F3051" t="str">
            <v>Garnett Municipal</v>
          </cell>
          <cell r="G3051">
            <v>22</v>
          </cell>
          <cell r="H3051" t="str">
            <v>2</v>
          </cell>
          <cell r="I3051">
            <v>0.4</v>
          </cell>
          <cell r="J3051">
            <v>0.3</v>
          </cell>
          <cell r="K3051">
            <v>0.3</v>
          </cell>
          <cell r="M3051" t="str">
            <v>IC</v>
          </cell>
          <cell r="N3051" t="str">
            <v>DFO</v>
          </cell>
          <cell r="P3051">
            <v>99</v>
          </cell>
          <cell r="Q3051">
            <v>1930</v>
          </cell>
          <cell r="R3051" t="str">
            <v>OP</v>
          </cell>
          <cell r="T3051" t="str">
            <v>N</v>
          </cell>
        </row>
        <row r="3052">
          <cell r="A3052" t="str">
            <v>KS</v>
          </cell>
          <cell r="B3052" t="str">
            <v>Anderson</v>
          </cell>
          <cell r="C3052">
            <v>6965</v>
          </cell>
          <cell r="D3052" t="str">
            <v>Garnett City of</v>
          </cell>
          <cell r="E3052">
            <v>1278</v>
          </cell>
          <cell r="F3052" t="str">
            <v>Garnett Municipal</v>
          </cell>
          <cell r="G3052">
            <v>22</v>
          </cell>
          <cell r="H3052" t="str">
            <v>7</v>
          </cell>
          <cell r="I3052">
            <v>2.5</v>
          </cell>
          <cell r="J3052">
            <v>2.2000000000000002</v>
          </cell>
          <cell r="K3052">
            <v>2.2000000000000002</v>
          </cell>
          <cell r="M3052" t="str">
            <v>IC</v>
          </cell>
          <cell r="N3052" t="str">
            <v>DFO</v>
          </cell>
          <cell r="P3052">
            <v>11</v>
          </cell>
          <cell r="Q3052">
            <v>2000</v>
          </cell>
          <cell r="R3052" t="str">
            <v>OP</v>
          </cell>
          <cell r="T3052" t="str">
            <v>N</v>
          </cell>
        </row>
        <row r="3053">
          <cell r="A3053" t="str">
            <v>KS</v>
          </cell>
          <cell r="B3053" t="str">
            <v>Anderson</v>
          </cell>
          <cell r="C3053">
            <v>6965</v>
          </cell>
          <cell r="D3053" t="str">
            <v>Garnett City of</v>
          </cell>
          <cell r="E3053">
            <v>1278</v>
          </cell>
          <cell r="F3053" t="str">
            <v>Garnett Municipal</v>
          </cell>
          <cell r="G3053">
            <v>22</v>
          </cell>
          <cell r="H3053" t="str">
            <v>IC6</v>
          </cell>
          <cell r="I3053">
            <v>2.5</v>
          </cell>
          <cell r="J3053">
            <v>2.2000000000000002</v>
          </cell>
          <cell r="K3053">
            <v>2.2000000000000002</v>
          </cell>
          <cell r="M3053" t="str">
            <v>IC</v>
          </cell>
          <cell r="N3053" t="str">
            <v>DFO</v>
          </cell>
          <cell r="P3053">
            <v>99</v>
          </cell>
          <cell r="Q3053">
            <v>1978</v>
          </cell>
          <cell r="R3053" t="str">
            <v>OP</v>
          </cell>
          <cell r="T3053" t="str">
            <v>N</v>
          </cell>
        </row>
        <row r="3054">
          <cell r="A3054" t="str">
            <v>KS</v>
          </cell>
          <cell r="B3054" t="str">
            <v>Sherman</v>
          </cell>
          <cell r="C3054">
            <v>7374</v>
          </cell>
          <cell r="D3054" t="str">
            <v>Goodland City of</v>
          </cell>
          <cell r="E3054">
            <v>1280</v>
          </cell>
          <cell r="F3054" t="str">
            <v>Goodland</v>
          </cell>
          <cell r="G3054">
            <v>22</v>
          </cell>
          <cell r="H3054" t="str">
            <v>3</v>
          </cell>
          <cell r="I3054">
            <v>0.7</v>
          </cell>
          <cell r="J3054">
            <v>0.7</v>
          </cell>
          <cell r="K3054">
            <v>0.7</v>
          </cell>
          <cell r="M3054" t="str">
            <v>IC</v>
          </cell>
          <cell r="N3054" t="str">
            <v>DFO</v>
          </cell>
          <cell r="P3054">
            <v>3</v>
          </cell>
          <cell r="Q3054">
            <v>1939</v>
          </cell>
          <cell r="R3054" t="str">
            <v>OP</v>
          </cell>
          <cell r="T3054" t="str">
            <v>N</v>
          </cell>
        </row>
        <row r="3055">
          <cell r="A3055" t="str">
            <v>KS</v>
          </cell>
          <cell r="B3055" t="str">
            <v>Dickinson</v>
          </cell>
          <cell r="C3055">
            <v>8490</v>
          </cell>
          <cell r="D3055" t="str">
            <v>Herington City of</v>
          </cell>
          <cell r="E3055">
            <v>1283</v>
          </cell>
          <cell r="F3055" t="str">
            <v>Herington</v>
          </cell>
          <cell r="G3055">
            <v>22</v>
          </cell>
          <cell r="H3055" t="str">
            <v>1</v>
          </cell>
          <cell r="I3055">
            <v>2.1</v>
          </cell>
          <cell r="J3055">
            <v>1.6</v>
          </cell>
          <cell r="K3055">
            <v>1.8</v>
          </cell>
          <cell r="M3055" t="str">
            <v>IC</v>
          </cell>
          <cell r="N3055" t="str">
            <v>DFO</v>
          </cell>
          <cell r="O3055" t="str">
            <v>NG</v>
          </cell>
          <cell r="P3055">
            <v>2</v>
          </cell>
          <cell r="Q3055">
            <v>1968</v>
          </cell>
          <cell r="R3055" t="str">
            <v>SB</v>
          </cell>
          <cell r="T3055" t="str">
            <v>N</v>
          </cell>
        </row>
        <row r="3056">
          <cell r="A3056" t="str">
            <v>KS</v>
          </cell>
          <cell r="B3056" t="str">
            <v>Dickinson</v>
          </cell>
          <cell r="C3056">
            <v>8490</v>
          </cell>
          <cell r="D3056" t="str">
            <v>Herington City of</v>
          </cell>
          <cell r="E3056">
            <v>1283</v>
          </cell>
          <cell r="F3056" t="str">
            <v>Herington</v>
          </cell>
          <cell r="G3056">
            <v>22</v>
          </cell>
          <cell r="H3056" t="str">
            <v>2</v>
          </cell>
          <cell r="I3056">
            <v>1.4</v>
          </cell>
          <cell r="J3056">
            <v>1</v>
          </cell>
          <cell r="K3056">
            <v>1.1000000000000001</v>
          </cell>
          <cell r="M3056" t="str">
            <v>IC</v>
          </cell>
          <cell r="N3056" t="str">
            <v>DFO</v>
          </cell>
          <cell r="O3056" t="str">
            <v>NG</v>
          </cell>
          <cell r="P3056">
            <v>5</v>
          </cell>
          <cell r="Q3056">
            <v>1962</v>
          </cell>
          <cell r="R3056" t="str">
            <v>SB</v>
          </cell>
          <cell r="T3056" t="str">
            <v>N</v>
          </cell>
        </row>
        <row r="3057">
          <cell r="A3057" t="str">
            <v>KS</v>
          </cell>
          <cell r="B3057" t="str">
            <v>Dickinson</v>
          </cell>
          <cell r="C3057">
            <v>8490</v>
          </cell>
          <cell r="D3057" t="str">
            <v>Herington City of</v>
          </cell>
          <cell r="E3057">
            <v>1283</v>
          </cell>
          <cell r="F3057" t="str">
            <v>Herington</v>
          </cell>
          <cell r="G3057">
            <v>22</v>
          </cell>
          <cell r="H3057" t="str">
            <v>3</v>
          </cell>
          <cell r="I3057">
            <v>4.3</v>
          </cell>
          <cell r="J3057">
            <v>3.1</v>
          </cell>
          <cell r="K3057">
            <v>3.5</v>
          </cell>
          <cell r="M3057" t="str">
            <v>IC</v>
          </cell>
          <cell r="N3057" t="str">
            <v>DFO</v>
          </cell>
          <cell r="O3057" t="str">
            <v>NG</v>
          </cell>
          <cell r="P3057">
            <v>5</v>
          </cell>
          <cell r="Q3057">
            <v>1973</v>
          </cell>
          <cell r="R3057" t="str">
            <v>SB</v>
          </cell>
          <cell r="T3057" t="str">
            <v>N</v>
          </cell>
        </row>
        <row r="3058">
          <cell r="A3058" t="str">
            <v>KS</v>
          </cell>
          <cell r="B3058" t="str">
            <v>Dickinson</v>
          </cell>
          <cell r="C3058">
            <v>8490</v>
          </cell>
          <cell r="D3058" t="str">
            <v>Herington City of</v>
          </cell>
          <cell r="E3058">
            <v>1283</v>
          </cell>
          <cell r="F3058" t="str">
            <v>Herington</v>
          </cell>
          <cell r="G3058">
            <v>22</v>
          </cell>
          <cell r="H3058" t="str">
            <v>5</v>
          </cell>
          <cell r="I3058">
            <v>1.1000000000000001</v>
          </cell>
          <cell r="J3058">
            <v>0.9</v>
          </cell>
          <cell r="K3058">
            <v>1</v>
          </cell>
          <cell r="M3058" t="str">
            <v>IC</v>
          </cell>
          <cell r="N3058" t="str">
            <v>DFO</v>
          </cell>
          <cell r="O3058" t="str">
            <v>NG</v>
          </cell>
          <cell r="P3058">
            <v>4</v>
          </cell>
          <cell r="Q3058">
            <v>1951</v>
          </cell>
          <cell r="R3058" t="str">
            <v>SB</v>
          </cell>
          <cell r="T3058" t="str">
            <v>N</v>
          </cell>
        </row>
        <row r="3059">
          <cell r="A3059" t="str">
            <v>KS</v>
          </cell>
          <cell r="B3059" t="str">
            <v>Dickinson</v>
          </cell>
          <cell r="C3059">
            <v>8490</v>
          </cell>
          <cell r="D3059" t="str">
            <v>Herington City of</v>
          </cell>
          <cell r="E3059">
            <v>1283</v>
          </cell>
          <cell r="F3059" t="str">
            <v>Herington</v>
          </cell>
          <cell r="G3059">
            <v>22</v>
          </cell>
          <cell r="H3059" t="str">
            <v>4B</v>
          </cell>
          <cell r="I3059">
            <v>1.6</v>
          </cell>
          <cell r="J3059">
            <v>1.5</v>
          </cell>
          <cell r="K3059">
            <v>1.5</v>
          </cell>
          <cell r="M3059" t="str">
            <v>IC</v>
          </cell>
          <cell r="N3059" t="str">
            <v>DFO</v>
          </cell>
          <cell r="P3059">
            <v>7</v>
          </cell>
          <cell r="Q3059">
            <v>2001</v>
          </cell>
          <cell r="R3059" t="str">
            <v>SB</v>
          </cell>
          <cell r="T3059" t="str">
            <v>N</v>
          </cell>
        </row>
        <row r="3060">
          <cell r="A3060" t="str">
            <v>KS</v>
          </cell>
          <cell r="B3060" t="str">
            <v>Barton</v>
          </cell>
          <cell r="C3060">
            <v>8703</v>
          </cell>
          <cell r="D3060" t="str">
            <v>Hoisington City of</v>
          </cell>
          <cell r="E3060">
            <v>1286</v>
          </cell>
          <cell r="F3060" t="str">
            <v>Hoisington</v>
          </cell>
          <cell r="G3060">
            <v>22</v>
          </cell>
          <cell r="H3060" t="str">
            <v>1</v>
          </cell>
          <cell r="I3060">
            <v>0.2</v>
          </cell>
          <cell r="J3060">
            <v>0.2</v>
          </cell>
          <cell r="K3060">
            <v>0.2</v>
          </cell>
          <cell r="M3060" t="str">
            <v>IC</v>
          </cell>
          <cell r="N3060" t="str">
            <v>DFO</v>
          </cell>
          <cell r="P3060">
            <v>8</v>
          </cell>
          <cell r="Q3060">
            <v>1940</v>
          </cell>
          <cell r="R3060" t="str">
            <v>OP</v>
          </cell>
          <cell r="T3060" t="str">
            <v>N</v>
          </cell>
        </row>
        <row r="3061">
          <cell r="A3061" t="str">
            <v>KS</v>
          </cell>
          <cell r="B3061" t="str">
            <v>Barton</v>
          </cell>
          <cell r="C3061">
            <v>8703</v>
          </cell>
          <cell r="D3061" t="str">
            <v>Hoisington City of</v>
          </cell>
          <cell r="E3061">
            <v>1286</v>
          </cell>
          <cell r="F3061" t="str">
            <v>Hoisington</v>
          </cell>
          <cell r="G3061">
            <v>22</v>
          </cell>
          <cell r="H3061" t="str">
            <v>2A</v>
          </cell>
          <cell r="I3061">
            <v>1</v>
          </cell>
          <cell r="J3061">
            <v>1.1000000000000001</v>
          </cell>
          <cell r="K3061">
            <v>1.1000000000000001</v>
          </cell>
          <cell r="M3061" t="str">
            <v>IC</v>
          </cell>
          <cell r="N3061" t="str">
            <v>DFO</v>
          </cell>
          <cell r="P3061">
            <v>9</v>
          </cell>
          <cell r="Q3061">
            <v>1996</v>
          </cell>
          <cell r="R3061" t="str">
            <v>OP</v>
          </cell>
          <cell r="T3061" t="str">
            <v>N</v>
          </cell>
        </row>
        <row r="3062">
          <cell r="A3062" t="str">
            <v>KS</v>
          </cell>
          <cell r="B3062" t="str">
            <v>Jackson</v>
          </cell>
          <cell r="C3062">
            <v>8770</v>
          </cell>
          <cell r="D3062" t="str">
            <v>Holton City of</v>
          </cell>
          <cell r="E3062">
            <v>1287</v>
          </cell>
          <cell r="F3062" t="str">
            <v>Holton</v>
          </cell>
          <cell r="G3062">
            <v>22</v>
          </cell>
          <cell r="H3062" t="str">
            <v>6</v>
          </cell>
          <cell r="I3062">
            <v>1.8</v>
          </cell>
          <cell r="J3062">
            <v>1.4</v>
          </cell>
          <cell r="K3062">
            <v>1.7</v>
          </cell>
          <cell r="M3062" t="str">
            <v>IC</v>
          </cell>
          <cell r="N3062" t="str">
            <v>DFO</v>
          </cell>
          <cell r="O3062" t="str">
            <v>NG</v>
          </cell>
          <cell r="P3062">
            <v>2</v>
          </cell>
          <cell r="Q3062">
            <v>1958</v>
          </cell>
          <cell r="R3062" t="str">
            <v>OP</v>
          </cell>
          <cell r="T3062" t="str">
            <v>N</v>
          </cell>
        </row>
        <row r="3063">
          <cell r="A3063" t="str">
            <v>KS</v>
          </cell>
          <cell r="B3063" t="str">
            <v>Jackson</v>
          </cell>
          <cell r="C3063">
            <v>8770</v>
          </cell>
          <cell r="D3063" t="str">
            <v>Holton City of</v>
          </cell>
          <cell r="E3063">
            <v>1287</v>
          </cell>
          <cell r="F3063" t="str">
            <v>Holton</v>
          </cell>
          <cell r="G3063">
            <v>22</v>
          </cell>
          <cell r="H3063" t="str">
            <v>7</v>
          </cell>
          <cell r="I3063">
            <v>2.8</v>
          </cell>
          <cell r="J3063">
            <v>2.4</v>
          </cell>
          <cell r="K3063">
            <v>2.6</v>
          </cell>
          <cell r="M3063" t="str">
            <v>IC</v>
          </cell>
          <cell r="N3063" t="str">
            <v>DFO</v>
          </cell>
          <cell r="O3063" t="str">
            <v>NG</v>
          </cell>
          <cell r="P3063">
            <v>5</v>
          </cell>
          <cell r="Q3063">
            <v>1963</v>
          </cell>
          <cell r="R3063" t="str">
            <v>OP</v>
          </cell>
          <cell r="T3063" t="str">
            <v>N</v>
          </cell>
        </row>
        <row r="3064">
          <cell r="A3064" t="str">
            <v>KS</v>
          </cell>
          <cell r="B3064" t="str">
            <v>Jackson</v>
          </cell>
          <cell r="C3064">
            <v>8770</v>
          </cell>
          <cell r="D3064" t="str">
            <v>Holton City of</v>
          </cell>
          <cell r="E3064">
            <v>1287</v>
          </cell>
          <cell r="F3064" t="str">
            <v>Holton</v>
          </cell>
          <cell r="G3064">
            <v>22</v>
          </cell>
          <cell r="H3064" t="str">
            <v>8</v>
          </cell>
          <cell r="I3064">
            <v>4.3</v>
          </cell>
          <cell r="J3064">
            <v>3.8</v>
          </cell>
          <cell r="K3064">
            <v>4</v>
          </cell>
          <cell r="M3064" t="str">
            <v>IC</v>
          </cell>
          <cell r="N3064" t="str">
            <v>DFO</v>
          </cell>
          <cell r="O3064" t="str">
            <v>NG</v>
          </cell>
          <cell r="P3064">
            <v>6</v>
          </cell>
          <cell r="Q3064">
            <v>1969</v>
          </cell>
          <cell r="R3064" t="str">
            <v>OP</v>
          </cell>
          <cell r="T3064" t="str">
            <v>N</v>
          </cell>
        </row>
        <row r="3065">
          <cell r="A3065" t="str">
            <v>KS</v>
          </cell>
          <cell r="B3065" t="str">
            <v>Jackson</v>
          </cell>
          <cell r="C3065">
            <v>8770</v>
          </cell>
          <cell r="D3065" t="str">
            <v>Holton City of</v>
          </cell>
          <cell r="E3065">
            <v>1287</v>
          </cell>
          <cell r="F3065" t="str">
            <v>Holton</v>
          </cell>
          <cell r="G3065">
            <v>22</v>
          </cell>
          <cell r="H3065" t="str">
            <v>9</v>
          </cell>
          <cell r="I3065">
            <v>2</v>
          </cell>
          <cell r="J3065">
            <v>1.8</v>
          </cell>
          <cell r="K3065">
            <v>2</v>
          </cell>
          <cell r="M3065" t="str">
            <v>IC</v>
          </cell>
          <cell r="N3065" t="str">
            <v>DFO</v>
          </cell>
          <cell r="O3065" t="str">
            <v>NG</v>
          </cell>
          <cell r="P3065">
            <v>8</v>
          </cell>
          <cell r="Q3065">
            <v>1970</v>
          </cell>
          <cell r="R3065" t="str">
            <v>OP</v>
          </cell>
          <cell r="T3065" t="str">
            <v>N</v>
          </cell>
        </row>
        <row r="3066">
          <cell r="A3066" t="str">
            <v>KS</v>
          </cell>
          <cell r="B3066" t="str">
            <v>Jackson</v>
          </cell>
          <cell r="C3066">
            <v>8770</v>
          </cell>
          <cell r="D3066" t="str">
            <v>Holton City of</v>
          </cell>
          <cell r="E3066">
            <v>1287</v>
          </cell>
          <cell r="F3066" t="str">
            <v>Holton</v>
          </cell>
          <cell r="G3066">
            <v>22</v>
          </cell>
          <cell r="H3066" t="str">
            <v>10</v>
          </cell>
          <cell r="I3066">
            <v>2</v>
          </cell>
          <cell r="J3066">
            <v>1.8</v>
          </cell>
          <cell r="K3066">
            <v>2</v>
          </cell>
          <cell r="M3066" t="str">
            <v>IC</v>
          </cell>
          <cell r="N3066" t="str">
            <v>DFO</v>
          </cell>
          <cell r="O3066" t="str">
            <v>NG</v>
          </cell>
          <cell r="P3066">
            <v>8</v>
          </cell>
          <cell r="Q3066">
            <v>1970</v>
          </cell>
          <cell r="R3066" t="str">
            <v>OP</v>
          </cell>
          <cell r="T3066" t="str">
            <v>N</v>
          </cell>
        </row>
        <row r="3067">
          <cell r="A3067" t="str">
            <v>KS</v>
          </cell>
          <cell r="B3067" t="str">
            <v>Jackson</v>
          </cell>
          <cell r="C3067">
            <v>8770</v>
          </cell>
          <cell r="D3067" t="str">
            <v>Holton City of</v>
          </cell>
          <cell r="E3067">
            <v>1287</v>
          </cell>
          <cell r="F3067" t="str">
            <v>Holton</v>
          </cell>
          <cell r="G3067">
            <v>22</v>
          </cell>
          <cell r="H3067" t="str">
            <v>11</v>
          </cell>
          <cell r="I3067">
            <v>2.4</v>
          </cell>
          <cell r="J3067">
            <v>2.2000000000000002</v>
          </cell>
          <cell r="K3067">
            <v>2.4</v>
          </cell>
          <cell r="M3067" t="str">
            <v>IC</v>
          </cell>
          <cell r="N3067" t="str">
            <v>DFO</v>
          </cell>
          <cell r="O3067" t="str">
            <v>NG</v>
          </cell>
          <cell r="P3067">
            <v>1</v>
          </cell>
          <cell r="Q3067">
            <v>1994</v>
          </cell>
          <cell r="R3067" t="str">
            <v>OP</v>
          </cell>
          <cell r="T3067" t="str">
            <v>N</v>
          </cell>
        </row>
        <row r="3068">
          <cell r="A3068" t="str">
            <v>KS</v>
          </cell>
          <cell r="B3068" t="str">
            <v>Stevens</v>
          </cell>
          <cell r="C3068">
            <v>9011</v>
          </cell>
          <cell r="D3068" t="str">
            <v>Hugoton City of</v>
          </cell>
          <cell r="E3068">
            <v>1289</v>
          </cell>
          <cell r="F3068" t="str">
            <v>Hugoton 1</v>
          </cell>
          <cell r="G3068">
            <v>22</v>
          </cell>
          <cell r="H3068" t="str">
            <v>6</v>
          </cell>
          <cell r="I3068">
            <v>1.4</v>
          </cell>
          <cell r="J3068">
            <v>1.2</v>
          </cell>
          <cell r="K3068">
            <v>1.2</v>
          </cell>
          <cell r="M3068" t="str">
            <v>IC</v>
          </cell>
          <cell r="N3068" t="str">
            <v>DFO</v>
          </cell>
          <cell r="O3068" t="str">
            <v>NG</v>
          </cell>
          <cell r="P3068">
            <v>1</v>
          </cell>
          <cell r="Q3068">
            <v>1959</v>
          </cell>
          <cell r="R3068" t="str">
            <v>OP</v>
          </cell>
          <cell r="T3068" t="str">
            <v>N</v>
          </cell>
        </row>
        <row r="3069">
          <cell r="A3069" t="str">
            <v>KS</v>
          </cell>
          <cell r="B3069" t="str">
            <v>Stevens</v>
          </cell>
          <cell r="C3069">
            <v>9011</v>
          </cell>
          <cell r="D3069" t="str">
            <v>Hugoton City of</v>
          </cell>
          <cell r="E3069">
            <v>7011</v>
          </cell>
          <cell r="F3069" t="str">
            <v>Hugoton 2</v>
          </cell>
          <cell r="G3069">
            <v>22</v>
          </cell>
          <cell r="H3069" t="str">
            <v>7</v>
          </cell>
          <cell r="I3069">
            <v>2.2999999999999998</v>
          </cell>
          <cell r="J3069">
            <v>2</v>
          </cell>
          <cell r="K3069">
            <v>2</v>
          </cell>
          <cell r="M3069" t="str">
            <v>IC</v>
          </cell>
          <cell r="N3069" t="str">
            <v>DFO</v>
          </cell>
          <cell r="O3069" t="str">
            <v>NG</v>
          </cell>
          <cell r="P3069">
            <v>88</v>
          </cell>
          <cell r="Q3069">
            <v>1964</v>
          </cell>
          <cell r="R3069" t="str">
            <v>OP</v>
          </cell>
          <cell r="T3069" t="str">
            <v>N</v>
          </cell>
        </row>
        <row r="3070">
          <cell r="A3070" t="str">
            <v>KS</v>
          </cell>
          <cell r="B3070" t="str">
            <v>Stevens</v>
          </cell>
          <cell r="C3070">
            <v>9011</v>
          </cell>
          <cell r="D3070" t="str">
            <v>Hugoton City of</v>
          </cell>
          <cell r="E3070">
            <v>7011</v>
          </cell>
          <cell r="F3070" t="str">
            <v>Hugoton 2</v>
          </cell>
          <cell r="G3070">
            <v>22</v>
          </cell>
          <cell r="H3070" t="str">
            <v>8</v>
          </cell>
          <cell r="I3070">
            <v>2</v>
          </cell>
          <cell r="J3070">
            <v>1.8</v>
          </cell>
          <cell r="K3070">
            <v>1.8</v>
          </cell>
          <cell r="M3070" t="str">
            <v>IC</v>
          </cell>
          <cell r="N3070" t="str">
            <v>DFO</v>
          </cell>
          <cell r="O3070" t="str">
            <v>NG</v>
          </cell>
          <cell r="P3070">
            <v>88</v>
          </cell>
          <cell r="Q3070">
            <v>1971</v>
          </cell>
          <cell r="R3070" t="str">
            <v>OP</v>
          </cell>
          <cell r="T3070" t="str">
            <v>N</v>
          </cell>
        </row>
        <row r="3071">
          <cell r="A3071" t="str">
            <v>KS</v>
          </cell>
          <cell r="B3071" t="str">
            <v>Stevens</v>
          </cell>
          <cell r="C3071">
            <v>9011</v>
          </cell>
          <cell r="D3071" t="str">
            <v>Hugoton City of</v>
          </cell>
          <cell r="E3071">
            <v>7011</v>
          </cell>
          <cell r="F3071" t="str">
            <v>Hugoton 2</v>
          </cell>
          <cell r="G3071">
            <v>22</v>
          </cell>
          <cell r="H3071" t="str">
            <v>10</v>
          </cell>
          <cell r="I3071">
            <v>4.3</v>
          </cell>
          <cell r="J3071">
            <v>4</v>
          </cell>
          <cell r="K3071">
            <v>4</v>
          </cell>
          <cell r="M3071" t="str">
            <v>IC</v>
          </cell>
          <cell r="N3071" t="str">
            <v>DFO</v>
          </cell>
          <cell r="O3071" t="str">
            <v>NG</v>
          </cell>
          <cell r="P3071">
            <v>9</v>
          </cell>
          <cell r="Q3071">
            <v>1983</v>
          </cell>
          <cell r="R3071" t="str">
            <v>OP</v>
          </cell>
          <cell r="T3071" t="str">
            <v>N</v>
          </cell>
        </row>
        <row r="3072">
          <cell r="A3072" t="str">
            <v>KS</v>
          </cell>
          <cell r="B3072" t="str">
            <v>Stevens</v>
          </cell>
          <cell r="C3072">
            <v>9011</v>
          </cell>
          <cell r="D3072" t="str">
            <v>Hugoton City of</v>
          </cell>
          <cell r="E3072">
            <v>7011</v>
          </cell>
          <cell r="F3072" t="str">
            <v>Hugoton 2</v>
          </cell>
          <cell r="G3072">
            <v>22</v>
          </cell>
          <cell r="H3072" t="str">
            <v>11</v>
          </cell>
          <cell r="I3072">
            <v>2.5</v>
          </cell>
          <cell r="J3072">
            <v>2.2000000000000002</v>
          </cell>
          <cell r="K3072">
            <v>2.2000000000000002</v>
          </cell>
          <cell r="M3072" t="str">
            <v>IC</v>
          </cell>
          <cell r="N3072" t="str">
            <v>DFO</v>
          </cell>
          <cell r="O3072" t="str">
            <v>NG</v>
          </cell>
          <cell r="P3072">
            <v>6</v>
          </cell>
          <cell r="Q3072">
            <v>1997</v>
          </cell>
          <cell r="R3072" t="str">
            <v>OP</v>
          </cell>
          <cell r="T3072" t="str">
            <v>N</v>
          </cell>
        </row>
        <row r="3073">
          <cell r="A3073" t="str">
            <v>KS</v>
          </cell>
          <cell r="B3073" t="str">
            <v>Stevens</v>
          </cell>
          <cell r="C3073">
            <v>9011</v>
          </cell>
          <cell r="D3073" t="str">
            <v>Hugoton City of</v>
          </cell>
          <cell r="E3073">
            <v>7011</v>
          </cell>
          <cell r="F3073" t="str">
            <v>Hugoton 2</v>
          </cell>
          <cell r="G3073">
            <v>22</v>
          </cell>
          <cell r="H3073" t="str">
            <v>12</v>
          </cell>
          <cell r="I3073">
            <v>3</v>
          </cell>
          <cell r="J3073">
            <v>2.8</v>
          </cell>
          <cell r="K3073">
            <v>2.8</v>
          </cell>
          <cell r="M3073" t="str">
            <v>IC</v>
          </cell>
          <cell r="N3073" t="str">
            <v>DFO</v>
          </cell>
          <cell r="O3073" t="str">
            <v>NG</v>
          </cell>
          <cell r="P3073">
            <v>4</v>
          </cell>
          <cell r="Q3073">
            <v>1997</v>
          </cell>
          <cell r="R3073" t="str">
            <v>OP</v>
          </cell>
          <cell r="T3073" t="str">
            <v>N</v>
          </cell>
        </row>
        <row r="3074">
          <cell r="A3074" t="str">
            <v>KS</v>
          </cell>
          <cell r="B3074" t="str">
            <v>Stevens</v>
          </cell>
          <cell r="C3074">
            <v>9011</v>
          </cell>
          <cell r="D3074" t="str">
            <v>Hugoton City of</v>
          </cell>
          <cell r="E3074">
            <v>7011</v>
          </cell>
          <cell r="F3074" t="str">
            <v>Hugoton 2</v>
          </cell>
          <cell r="G3074">
            <v>22</v>
          </cell>
          <cell r="H3074" t="str">
            <v>9A</v>
          </cell>
          <cell r="I3074">
            <v>4.3</v>
          </cell>
          <cell r="J3074">
            <v>4</v>
          </cell>
          <cell r="K3074">
            <v>4</v>
          </cell>
          <cell r="M3074" t="str">
            <v>IC</v>
          </cell>
          <cell r="N3074" t="str">
            <v>DFO</v>
          </cell>
          <cell r="O3074" t="str">
            <v>NG</v>
          </cell>
          <cell r="P3074">
            <v>8</v>
          </cell>
          <cell r="Q3074">
            <v>1994</v>
          </cell>
          <cell r="R3074" t="str">
            <v>OP</v>
          </cell>
          <cell r="T3074" t="str">
            <v>N</v>
          </cell>
        </row>
        <row r="3075">
          <cell r="A3075" t="str">
            <v>KS</v>
          </cell>
          <cell r="B3075" t="str">
            <v>Allen</v>
          </cell>
          <cell r="C3075">
            <v>9418</v>
          </cell>
          <cell r="D3075" t="str">
            <v>Iola City of</v>
          </cell>
          <cell r="E3075">
            <v>1291</v>
          </cell>
          <cell r="F3075" t="str">
            <v>Iola</v>
          </cell>
          <cell r="G3075">
            <v>22</v>
          </cell>
          <cell r="H3075" t="str">
            <v>6</v>
          </cell>
          <cell r="I3075">
            <v>2.7</v>
          </cell>
          <cell r="J3075">
            <v>2.9</v>
          </cell>
          <cell r="K3075">
            <v>2.9</v>
          </cell>
          <cell r="M3075" t="str">
            <v>IC</v>
          </cell>
          <cell r="N3075" t="str">
            <v>DFO</v>
          </cell>
          <cell r="P3075">
            <v>88</v>
          </cell>
          <cell r="Q3075">
            <v>1969</v>
          </cell>
          <cell r="R3075" t="str">
            <v>OP</v>
          </cell>
          <cell r="T3075" t="str">
            <v>N</v>
          </cell>
        </row>
        <row r="3076">
          <cell r="A3076" t="str">
            <v>KS</v>
          </cell>
          <cell r="B3076" t="str">
            <v>Allen</v>
          </cell>
          <cell r="C3076">
            <v>9418</v>
          </cell>
          <cell r="D3076" t="str">
            <v>Iola City of</v>
          </cell>
          <cell r="E3076">
            <v>1291</v>
          </cell>
          <cell r="F3076" t="str">
            <v>Iola</v>
          </cell>
          <cell r="G3076">
            <v>22</v>
          </cell>
          <cell r="H3076" t="str">
            <v>7</v>
          </cell>
          <cell r="I3076">
            <v>2.7</v>
          </cell>
          <cell r="J3076">
            <v>2.9</v>
          </cell>
          <cell r="K3076">
            <v>2.9</v>
          </cell>
          <cell r="M3076" t="str">
            <v>IC</v>
          </cell>
          <cell r="N3076" t="str">
            <v>DFO</v>
          </cell>
          <cell r="P3076">
            <v>88</v>
          </cell>
          <cell r="Q3076">
            <v>1971</v>
          </cell>
          <cell r="R3076" t="str">
            <v>OP</v>
          </cell>
          <cell r="T3076" t="str">
            <v>N</v>
          </cell>
        </row>
        <row r="3077">
          <cell r="A3077" t="str">
            <v>KS</v>
          </cell>
          <cell r="B3077" t="str">
            <v>Allen</v>
          </cell>
          <cell r="C3077">
            <v>9418</v>
          </cell>
          <cell r="D3077" t="str">
            <v>Iola City of</v>
          </cell>
          <cell r="E3077">
            <v>1291</v>
          </cell>
          <cell r="F3077" t="str">
            <v>Iola</v>
          </cell>
          <cell r="G3077">
            <v>22</v>
          </cell>
          <cell r="H3077" t="str">
            <v>8</v>
          </cell>
          <cell r="I3077">
            <v>2.7</v>
          </cell>
          <cell r="J3077">
            <v>2.9</v>
          </cell>
          <cell r="K3077">
            <v>2.9</v>
          </cell>
          <cell r="M3077" t="str">
            <v>IC</v>
          </cell>
          <cell r="N3077" t="str">
            <v>DFO</v>
          </cell>
          <cell r="P3077">
            <v>2</v>
          </cell>
          <cell r="Q3077">
            <v>1976</v>
          </cell>
          <cell r="R3077" t="str">
            <v>OP</v>
          </cell>
          <cell r="T3077" t="str">
            <v>N</v>
          </cell>
        </row>
        <row r="3078">
          <cell r="A3078" t="str">
            <v>KS</v>
          </cell>
          <cell r="B3078" t="str">
            <v>Allen</v>
          </cell>
          <cell r="C3078">
            <v>9418</v>
          </cell>
          <cell r="D3078" t="str">
            <v>Iola City of</v>
          </cell>
          <cell r="E3078">
            <v>1291</v>
          </cell>
          <cell r="F3078" t="str">
            <v>Iola</v>
          </cell>
          <cell r="G3078">
            <v>22</v>
          </cell>
          <cell r="H3078" t="str">
            <v>9</v>
          </cell>
          <cell r="I3078">
            <v>2.7</v>
          </cell>
          <cell r="J3078">
            <v>2.9</v>
          </cell>
          <cell r="K3078">
            <v>2.9</v>
          </cell>
          <cell r="M3078" t="str">
            <v>IC</v>
          </cell>
          <cell r="N3078" t="str">
            <v>DFO</v>
          </cell>
          <cell r="P3078">
            <v>6</v>
          </cell>
          <cell r="Q3078">
            <v>1977</v>
          </cell>
          <cell r="R3078" t="str">
            <v>OP</v>
          </cell>
          <cell r="T3078" t="str">
            <v>N</v>
          </cell>
        </row>
        <row r="3079">
          <cell r="A3079" t="str">
            <v>KS</v>
          </cell>
          <cell r="B3079" t="str">
            <v>Allen</v>
          </cell>
          <cell r="C3079">
            <v>9418</v>
          </cell>
          <cell r="D3079" t="str">
            <v>Iola City of</v>
          </cell>
          <cell r="E3079">
            <v>1291</v>
          </cell>
          <cell r="F3079" t="str">
            <v>Iola</v>
          </cell>
          <cell r="G3079">
            <v>22</v>
          </cell>
          <cell r="H3079" t="str">
            <v>10</v>
          </cell>
          <cell r="I3079">
            <v>2.7</v>
          </cell>
          <cell r="J3079">
            <v>2.9</v>
          </cell>
          <cell r="K3079">
            <v>2.9</v>
          </cell>
          <cell r="M3079" t="str">
            <v>IC</v>
          </cell>
          <cell r="N3079" t="str">
            <v>DFO</v>
          </cell>
          <cell r="P3079">
            <v>6</v>
          </cell>
          <cell r="Q3079">
            <v>1981</v>
          </cell>
          <cell r="R3079" t="str">
            <v>OP</v>
          </cell>
          <cell r="T3079" t="str">
            <v>N</v>
          </cell>
        </row>
        <row r="3080">
          <cell r="A3080" t="str">
            <v>KS</v>
          </cell>
          <cell r="B3080" t="str">
            <v>Allen</v>
          </cell>
          <cell r="C3080">
            <v>9418</v>
          </cell>
          <cell r="D3080" t="str">
            <v>Iola City of</v>
          </cell>
          <cell r="E3080">
            <v>1291</v>
          </cell>
          <cell r="F3080" t="str">
            <v>Iola</v>
          </cell>
          <cell r="G3080">
            <v>22</v>
          </cell>
          <cell r="H3080" t="str">
            <v>11</v>
          </cell>
          <cell r="I3080">
            <v>2.1</v>
          </cell>
          <cell r="J3080">
            <v>2.1</v>
          </cell>
          <cell r="K3080">
            <v>2.1</v>
          </cell>
          <cell r="M3080" t="str">
            <v>IC</v>
          </cell>
          <cell r="N3080" t="str">
            <v>DFO</v>
          </cell>
          <cell r="P3080">
            <v>7</v>
          </cell>
          <cell r="Q3080">
            <v>1988</v>
          </cell>
          <cell r="R3080" t="str">
            <v>OP</v>
          </cell>
          <cell r="T3080" t="str">
            <v>N</v>
          </cell>
        </row>
        <row r="3081">
          <cell r="A3081" t="str">
            <v>KS</v>
          </cell>
          <cell r="B3081" t="str">
            <v>Allen</v>
          </cell>
          <cell r="C3081">
            <v>9418</v>
          </cell>
          <cell r="D3081" t="str">
            <v>Iola City of</v>
          </cell>
          <cell r="E3081">
            <v>1291</v>
          </cell>
          <cell r="F3081" t="str">
            <v>Iola</v>
          </cell>
          <cell r="G3081">
            <v>22</v>
          </cell>
          <cell r="H3081" t="str">
            <v>12</v>
          </cell>
          <cell r="I3081">
            <v>2.1</v>
          </cell>
          <cell r="J3081">
            <v>2</v>
          </cell>
          <cell r="K3081">
            <v>2</v>
          </cell>
          <cell r="M3081" t="str">
            <v>IC</v>
          </cell>
          <cell r="N3081" t="str">
            <v>DFO</v>
          </cell>
          <cell r="P3081">
            <v>7</v>
          </cell>
          <cell r="Q3081">
            <v>1988</v>
          </cell>
          <cell r="R3081" t="str">
            <v>OP</v>
          </cell>
          <cell r="T3081" t="str">
            <v>N</v>
          </cell>
        </row>
        <row r="3082">
          <cell r="A3082" t="str">
            <v>KS</v>
          </cell>
          <cell r="B3082" t="str">
            <v>Allen</v>
          </cell>
          <cell r="C3082">
            <v>9418</v>
          </cell>
          <cell r="D3082" t="str">
            <v>Iola City of</v>
          </cell>
          <cell r="E3082">
            <v>1291</v>
          </cell>
          <cell r="F3082" t="str">
            <v>Iola</v>
          </cell>
          <cell r="G3082">
            <v>22</v>
          </cell>
          <cell r="H3082" t="str">
            <v>13</v>
          </cell>
          <cell r="I3082">
            <v>2.1</v>
          </cell>
          <cell r="J3082">
            <v>2</v>
          </cell>
          <cell r="K3082">
            <v>2</v>
          </cell>
          <cell r="M3082" t="str">
            <v>IC</v>
          </cell>
          <cell r="N3082" t="str">
            <v>DFO</v>
          </cell>
          <cell r="P3082">
            <v>7</v>
          </cell>
          <cell r="Q3082">
            <v>1988</v>
          </cell>
          <cell r="R3082" t="str">
            <v>OP</v>
          </cell>
          <cell r="T3082" t="str">
            <v>N</v>
          </cell>
        </row>
        <row r="3083">
          <cell r="A3083" t="str">
            <v>KS</v>
          </cell>
          <cell r="B3083" t="str">
            <v>Hodgeman</v>
          </cell>
          <cell r="C3083">
            <v>9732</v>
          </cell>
          <cell r="D3083" t="str">
            <v>Jetmore City of</v>
          </cell>
          <cell r="E3083">
            <v>1292</v>
          </cell>
          <cell r="F3083" t="str">
            <v>Jetmore</v>
          </cell>
          <cell r="G3083">
            <v>22</v>
          </cell>
          <cell r="H3083" t="str">
            <v>1</v>
          </cell>
          <cell r="I3083">
            <v>1</v>
          </cell>
          <cell r="J3083">
            <v>1</v>
          </cell>
          <cell r="K3083">
            <v>1</v>
          </cell>
          <cell r="M3083" t="str">
            <v>IC</v>
          </cell>
          <cell r="N3083" t="str">
            <v>DFO</v>
          </cell>
          <cell r="O3083" t="str">
            <v>NG</v>
          </cell>
          <cell r="P3083">
            <v>88</v>
          </cell>
          <cell r="Q3083">
            <v>1960</v>
          </cell>
          <cell r="R3083" t="str">
            <v>OP</v>
          </cell>
          <cell r="T3083" t="str">
            <v>N</v>
          </cell>
        </row>
        <row r="3084">
          <cell r="A3084" t="str">
            <v>KS</v>
          </cell>
          <cell r="B3084" t="str">
            <v>Hodgeman</v>
          </cell>
          <cell r="C3084">
            <v>9732</v>
          </cell>
          <cell r="D3084" t="str">
            <v>Jetmore City of</v>
          </cell>
          <cell r="E3084">
            <v>1292</v>
          </cell>
          <cell r="F3084" t="str">
            <v>Jetmore</v>
          </cell>
          <cell r="G3084">
            <v>22</v>
          </cell>
          <cell r="H3084" t="str">
            <v>2</v>
          </cell>
          <cell r="I3084">
            <v>0.4</v>
          </cell>
          <cell r="J3084">
            <v>0.4</v>
          </cell>
          <cell r="K3084">
            <v>0.4</v>
          </cell>
          <cell r="M3084" t="str">
            <v>IC</v>
          </cell>
          <cell r="N3084" t="str">
            <v>DFO</v>
          </cell>
          <cell r="O3084" t="str">
            <v>NG</v>
          </cell>
          <cell r="P3084">
            <v>88</v>
          </cell>
          <cell r="Q3084">
            <v>1951</v>
          </cell>
          <cell r="R3084" t="str">
            <v>OP</v>
          </cell>
          <cell r="T3084" t="str">
            <v>N</v>
          </cell>
        </row>
        <row r="3085">
          <cell r="A3085" t="str">
            <v>KS</v>
          </cell>
          <cell r="B3085" t="str">
            <v>Hodgeman</v>
          </cell>
          <cell r="C3085">
            <v>9732</v>
          </cell>
          <cell r="D3085" t="str">
            <v>Jetmore City of</v>
          </cell>
          <cell r="E3085">
            <v>1292</v>
          </cell>
          <cell r="F3085" t="str">
            <v>Jetmore</v>
          </cell>
          <cell r="G3085">
            <v>22</v>
          </cell>
          <cell r="H3085" t="str">
            <v>3</v>
          </cell>
          <cell r="I3085">
            <v>0.2</v>
          </cell>
          <cell r="J3085">
            <v>0.2</v>
          </cell>
          <cell r="K3085">
            <v>0.2</v>
          </cell>
          <cell r="M3085" t="str">
            <v>IC</v>
          </cell>
          <cell r="N3085" t="str">
            <v>DFO</v>
          </cell>
          <cell r="O3085" t="str">
            <v>NG</v>
          </cell>
          <cell r="P3085">
            <v>88</v>
          </cell>
          <cell r="Q3085">
            <v>1946</v>
          </cell>
          <cell r="R3085" t="str">
            <v>SB</v>
          </cell>
          <cell r="T3085" t="str">
            <v>N</v>
          </cell>
        </row>
        <row r="3086">
          <cell r="A3086" t="str">
            <v>KS</v>
          </cell>
          <cell r="B3086" t="str">
            <v>Hodgeman</v>
          </cell>
          <cell r="C3086">
            <v>9732</v>
          </cell>
          <cell r="D3086" t="str">
            <v>Jetmore City of</v>
          </cell>
          <cell r="E3086">
            <v>1292</v>
          </cell>
          <cell r="F3086" t="str">
            <v>Jetmore</v>
          </cell>
          <cell r="G3086">
            <v>22</v>
          </cell>
          <cell r="H3086" t="str">
            <v>4</v>
          </cell>
          <cell r="I3086">
            <v>0.8</v>
          </cell>
          <cell r="J3086">
            <v>0.8</v>
          </cell>
          <cell r="K3086">
            <v>0.8</v>
          </cell>
          <cell r="M3086" t="str">
            <v>IC</v>
          </cell>
          <cell r="N3086" t="str">
            <v>DFO</v>
          </cell>
          <cell r="P3086">
            <v>88</v>
          </cell>
          <cell r="Q3086">
            <v>1964</v>
          </cell>
          <cell r="R3086" t="str">
            <v>SB</v>
          </cell>
          <cell r="T3086" t="str">
            <v>N</v>
          </cell>
        </row>
        <row r="3087">
          <cell r="A3087" t="str">
            <v>KS</v>
          </cell>
          <cell r="B3087" t="str">
            <v>Hodgeman</v>
          </cell>
          <cell r="C3087">
            <v>9732</v>
          </cell>
          <cell r="D3087" t="str">
            <v>Jetmore City of</v>
          </cell>
          <cell r="E3087">
            <v>1292</v>
          </cell>
          <cell r="F3087" t="str">
            <v>Jetmore</v>
          </cell>
          <cell r="G3087">
            <v>22</v>
          </cell>
          <cell r="H3087" t="str">
            <v>5</v>
          </cell>
          <cell r="I3087">
            <v>1.5</v>
          </cell>
          <cell r="J3087">
            <v>1.5</v>
          </cell>
          <cell r="K3087">
            <v>1.5</v>
          </cell>
          <cell r="M3087" t="str">
            <v>IC</v>
          </cell>
          <cell r="N3087" t="str">
            <v>DFO</v>
          </cell>
          <cell r="O3087" t="str">
            <v>NG</v>
          </cell>
          <cell r="P3087">
            <v>88</v>
          </cell>
          <cell r="Q3087">
            <v>1966</v>
          </cell>
          <cell r="R3087" t="str">
            <v>SB</v>
          </cell>
          <cell r="T3087" t="str">
            <v>N</v>
          </cell>
        </row>
        <row r="3088">
          <cell r="A3088" t="str">
            <v>KS</v>
          </cell>
          <cell r="B3088" t="str">
            <v>Hodgeman</v>
          </cell>
          <cell r="C3088">
            <v>9732</v>
          </cell>
          <cell r="D3088" t="str">
            <v>Jetmore City of</v>
          </cell>
          <cell r="E3088">
            <v>1292</v>
          </cell>
          <cell r="F3088" t="str">
            <v>Jetmore</v>
          </cell>
          <cell r="G3088">
            <v>22</v>
          </cell>
          <cell r="H3088" t="str">
            <v>6</v>
          </cell>
          <cell r="I3088">
            <v>1.2</v>
          </cell>
          <cell r="J3088">
            <v>1.2</v>
          </cell>
          <cell r="K3088">
            <v>1.2</v>
          </cell>
          <cell r="M3088" t="str">
            <v>IC</v>
          </cell>
          <cell r="N3088" t="str">
            <v>DFO</v>
          </cell>
          <cell r="P3088">
            <v>88</v>
          </cell>
          <cell r="Q3088">
            <v>1966</v>
          </cell>
          <cell r="R3088" t="str">
            <v>OP</v>
          </cell>
          <cell r="T3088" t="str">
            <v>N</v>
          </cell>
        </row>
        <row r="3089">
          <cell r="A3089" t="str">
            <v>KS</v>
          </cell>
          <cell r="B3089" t="str">
            <v>Hodgeman</v>
          </cell>
          <cell r="C3089">
            <v>9732</v>
          </cell>
          <cell r="D3089" t="str">
            <v>Jetmore City of</v>
          </cell>
          <cell r="E3089">
            <v>1292</v>
          </cell>
          <cell r="F3089" t="str">
            <v>Jetmore</v>
          </cell>
          <cell r="G3089">
            <v>22</v>
          </cell>
          <cell r="H3089" t="str">
            <v>7</v>
          </cell>
          <cell r="I3089">
            <v>0.9</v>
          </cell>
          <cell r="J3089">
            <v>0.9</v>
          </cell>
          <cell r="K3089">
            <v>0.9</v>
          </cell>
          <cell r="M3089" t="str">
            <v>IC</v>
          </cell>
          <cell r="N3089" t="str">
            <v>DFO</v>
          </cell>
          <cell r="P3089">
            <v>88</v>
          </cell>
          <cell r="Q3089">
            <v>1966</v>
          </cell>
          <cell r="R3089" t="str">
            <v>OP</v>
          </cell>
          <cell r="T3089" t="str">
            <v>N</v>
          </cell>
        </row>
        <row r="3090">
          <cell r="A3090" t="str">
            <v>KS</v>
          </cell>
          <cell r="B3090" t="str">
            <v>Stanton</v>
          </cell>
          <cell r="C3090">
            <v>9776</v>
          </cell>
          <cell r="D3090" t="str">
            <v>Johnson City of</v>
          </cell>
          <cell r="E3090">
            <v>6579</v>
          </cell>
          <cell r="F3090" t="str">
            <v>Johnson</v>
          </cell>
          <cell r="G3090">
            <v>22</v>
          </cell>
          <cell r="H3090" t="str">
            <v>1</v>
          </cell>
          <cell r="I3090">
            <v>0.6</v>
          </cell>
          <cell r="J3090">
            <v>0.6</v>
          </cell>
          <cell r="K3090">
            <v>0.6</v>
          </cell>
          <cell r="M3090" t="str">
            <v>IC</v>
          </cell>
          <cell r="N3090" t="str">
            <v>DFO</v>
          </cell>
          <cell r="O3090" t="str">
            <v>NG</v>
          </cell>
          <cell r="P3090">
            <v>6</v>
          </cell>
          <cell r="Q3090">
            <v>1959</v>
          </cell>
          <cell r="R3090" t="str">
            <v>OP</v>
          </cell>
          <cell r="T3090" t="str">
            <v>N</v>
          </cell>
        </row>
        <row r="3091">
          <cell r="A3091" t="str">
            <v>KS</v>
          </cell>
          <cell r="B3091" t="str">
            <v>Stanton</v>
          </cell>
          <cell r="C3091">
            <v>9776</v>
          </cell>
          <cell r="D3091" t="str">
            <v>Johnson City of</v>
          </cell>
          <cell r="E3091">
            <v>6579</v>
          </cell>
          <cell r="F3091" t="str">
            <v>Johnson</v>
          </cell>
          <cell r="G3091">
            <v>22</v>
          </cell>
          <cell r="H3091" t="str">
            <v>2</v>
          </cell>
          <cell r="I3091">
            <v>0.9</v>
          </cell>
          <cell r="J3091">
            <v>0.7</v>
          </cell>
          <cell r="K3091">
            <v>0.7</v>
          </cell>
          <cell r="M3091" t="str">
            <v>IC</v>
          </cell>
          <cell r="N3091" t="str">
            <v>DFO</v>
          </cell>
          <cell r="O3091" t="str">
            <v>NG</v>
          </cell>
          <cell r="P3091">
            <v>6</v>
          </cell>
          <cell r="Q3091">
            <v>1963</v>
          </cell>
          <cell r="R3091" t="str">
            <v>OP</v>
          </cell>
          <cell r="T3091" t="str">
            <v>N</v>
          </cell>
        </row>
        <row r="3092">
          <cell r="A3092" t="str">
            <v>KS</v>
          </cell>
          <cell r="B3092" t="str">
            <v>Stanton</v>
          </cell>
          <cell r="C3092">
            <v>9776</v>
          </cell>
          <cell r="D3092" t="str">
            <v>Johnson City of</v>
          </cell>
          <cell r="E3092">
            <v>6579</v>
          </cell>
          <cell r="F3092" t="str">
            <v>Johnson</v>
          </cell>
          <cell r="G3092">
            <v>22</v>
          </cell>
          <cell r="H3092" t="str">
            <v>4</v>
          </cell>
          <cell r="I3092">
            <v>0.5</v>
          </cell>
          <cell r="J3092">
            <v>0.5</v>
          </cell>
          <cell r="K3092">
            <v>0.5</v>
          </cell>
          <cell r="M3092" t="str">
            <v>IC</v>
          </cell>
          <cell r="N3092" t="str">
            <v>DFO</v>
          </cell>
          <cell r="O3092" t="str">
            <v>NG</v>
          </cell>
          <cell r="P3092">
            <v>5</v>
          </cell>
          <cell r="Q3092">
            <v>1954</v>
          </cell>
          <cell r="R3092" t="str">
            <v>OP</v>
          </cell>
          <cell r="T3092" t="str">
            <v>N</v>
          </cell>
        </row>
        <row r="3093">
          <cell r="A3093" t="str">
            <v>KS</v>
          </cell>
          <cell r="B3093" t="str">
            <v>Stanton</v>
          </cell>
          <cell r="C3093">
            <v>9776</v>
          </cell>
          <cell r="D3093" t="str">
            <v>Johnson City of</v>
          </cell>
          <cell r="E3093">
            <v>6579</v>
          </cell>
          <cell r="F3093" t="str">
            <v>Johnson</v>
          </cell>
          <cell r="G3093">
            <v>22</v>
          </cell>
          <cell r="H3093" t="str">
            <v>5</v>
          </cell>
          <cell r="I3093">
            <v>0.3</v>
          </cell>
          <cell r="J3093">
            <v>0.3</v>
          </cell>
          <cell r="K3093">
            <v>0.3</v>
          </cell>
          <cell r="M3093" t="str">
            <v>IC</v>
          </cell>
          <cell r="N3093" t="str">
            <v>DFO</v>
          </cell>
          <cell r="O3093" t="str">
            <v>NG</v>
          </cell>
          <cell r="P3093">
            <v>3</v>
          </cell>
          <cell r="Q3093">
            <v>1950</v>
          </cell>
          <cell r="R3093" t="str">
            <v>OP</v>
          </cell>
          <cell r="T3093" t="str">
            <v>N</v>
          </cell>
        </row>
        <row r="3094">
          <cell r="A3094" t="str">
            <v>KS</v>
          </cell>
          <cell r="B3094" t="str">
            <v>Stanton</v>
          </cell>
          <cell r="C3094">
            <v>9776</v>
          </cell>
          <cell r="D3094" t="str">
            <v>Johnson City of</v>
          </cell>
          <cell r="E3094">
            <v>6579</v>
          </cell>
          <cell r="F3094" t="str">
            <v>Johnson</v>
          </cell>
          <cell r="G3094">
            <v>22</v>
          </cell>
          <cell r="H3094" t="str">
            <v>7</v>
          </cell>
          <cell r="I3094">
            <v>1.5</v>
          </cell>
          <cell r="J3094">
            <v>1.2</v>
          </cell>
          <cell r="K3094">
            <v>1.2</v>
          </cell>
          <cell r="M3094" t="str">
            <v>IC</v>
          </cell>
          <cell r="N3094" t="str">
            <v>DFO</v>
          </cell>
          <cell r="O3094" t="str">
            <v>NG</v>
          </cell>
          <cell r="P3094">
            <v>6</v>
          </cell>
          <cell r="Q3094">
            <v>1983</v>
          </cell>
          <cell r="R3094" t="str">
            <v>OP</v>
          </cell>
          <cell r="T3094" t="str">
            <v>N</v>
          </cell>
        </row>
        <row r="3095">
          <cell r="A3095" t="str">
            <v>KS</v>
          </cell>
          <cell r="B3095" t="str">
            <v>Stanton</v>
          </cell>
          <cell r="C3095">
            <v>9776</v>
          </cell>
          <cell r="D3095" t="str">
            <v>Johnson City of</v>
          </cell>
          <cell r="E3095">
            <v>6579</v>
          </cell>
          <cell r="F3095" t="str">
            <v>Johnson</v>
          </cell>
          <cell r="G3095">
            <v>22</v>
          </cell>
          <cell r="H3095" t="str">
            <v>IC6</v>
          </cell>
          <cell r="I3095">
            <v>1.5</v>
          </cell>
          <cell r="J3095">
            <v>1.2</v>
          </cell>
          <cell r="K3095">
            <v>1.2</v>
          </cell>
          <cell r="M3095" t="str">
            <v>IC</v>
          </cell>
          <cell r="N3095" t="str">
            <v>DFO</v>
          </cell>
          <cell r="O3095" t="str">
            <v>NG</v>
          </cell>
          <cell r="P3095">
            <v>11</v>
          </cell>
          <cell r="Q3095">
            <v>1986</v>
          </cell>
          <cell r="R3095" t="str">
            <v>OP</v>
          </cell>
          <cell r="T3095" t="str">
            <v>N</v>
          </cell>
        </row>
        <row r="3096">
          <cell r="A3096" t="str">
            <v>KS</v>
          </cell>
          <cell r="B3096" t="str">
            <v>Coffey</v>
          </cell>
          <cell r="C3096">
            <v>9961</v>
          </cell>
          <cell r="D3096" t="str">
            <v>Kansas Electric Power Coop Inc</v>
          </cell>
          <cell r="E3096">
            <v>7973</v>
          </cell>
          <cell r="F3096" t="str">
            <v>Sharpe</v>
          </cell>
          <cell r="G3096">
            <v>22</v>
          </cell>
          <cell r="H3096" t="str">
            <v>1</v>
          </cell>
          <cell r="I3096">
            <v>2</v>
          </cell>
          <cell r="J3096">
            <v>2</v>
          </cell>
          <cell r="K3096">
            <v>2</v>
          </cell>
          <cell r="M3096" t="str">
            <v>IC</v>
          </cell>
          <cell r="N3096" t="str">
            <v>DFO</v>
          </cell>
          <cell r="P3096">
            <v>7</v>
          </cell>
          <cell r="Q3096">
            <v>2002</v>
          </cell>
          <cell r="R3096" t="str">
            <v>OP</v>
          </cell>
          <cell r="T3096" t="str">
            <v>N</v>
          </cell>
        </row>
        <row r="3097">
          <cell r="A3097" t="str">
            <v>KS</v>
          </cell>
          <cell r="B3097" t="str">
            <v>Coffey</v>
          </cell>
          <cell r="C3097">
            <v>9961</v>
          </cell>
          <cell r="D3097" t="str">
            <v>Kansas Electric Power Coop Inc</v>
          </cell>
          <cell r="E3097">
            <v>7973</v>
          </cell>
          <cell r="F3097" t="str">
            <v>Sharpe</v>
          </cell>
          <cell r="G3097">
            <v>22</v>
          </cell>
          <cell r="H3097" t="str">
            <v>2</v>
          </cell>
          <cell r="I3097">
            <v>2</v>
          </cell>
          <cell r="J3097">
            <v>2</v>
          </cell>
          <cell r="K3097">
            <v>2</v>
          </cell>
          <cell r="M3097" t="str">
            <v>IC</v>
          </cell>
          <cell r="N3097" t="str">
            <v>DFO</v>
          </cell>
          <cell r="P3097">
            <v>7</v>
          </cell>
          <cell r="Q3097">
            <v>2002</v>
          </cell>
          <cell r="R3097" t="str">
            <v>OP</v>
          </cell>
          <cell r="T3097" t="str">
            <v>N</v>
          </cell>
        </row>
        <row r="3098">
          <cell r="A3098" t="str">
            <v>KS</v>
          </cell>
          <cell r="B3098" t="str">
            <v>Coffey</v>
          </cell>
          <cell r="C3098">
            <v>9961</v>
          </cell>
          <cell r="D3098" t="str">
            <v>Kansas Electric Power Coop Inc</v>
          </cell>
          <cell r="E3098">
            <v>7973</v>
          </cell>
          <cell r="F3098" t="str">
            <v>Sharpe</v>
          </cell>
          <cell r="G3098">
            <v>22</v>
          </cell>
          <cell r="H3098" t="str">
            <v>3</v>
          </cell>
          <cell r="I3098">
            <v>2</v>
          </cell>
          <cell r="J3098">
            <v>2</v>
          </cell>
          <cell r="K3098">
            <v>2</v>
          </cell>
          <cell r="M3098" t="str">
            <v>IC</v>
          </cell>
          <cell r="N3098" t="str">
            <v>DFO</v>
          </cell>
          <cell r="P3098">
            <v>7</v>
          </cell>
          <cell r="Q3098">
            <v>2002</v>
          </cell>
          <cell r="R3098" t="str">
            <v>OP</v>
          </cell>
          <cell r="T3098" t="str">
            <v>N</v>
          </cell>
        </row>
        <row r="3099">
          <cell r="A3099" t="str">
            <v>KS</v>
          </cell>
          <cell r="B3099" t="str">
            <v>Coffey</v>
          </cell>
          <cell r="C3099">
            <v>9961</v>
          </cell>
          <cell r="D3099" t="str">
            <v>Kansas Electric Power Coop Inc</v>
          </cell>
          <cell r="E3099">
            <v>7973</v>
          </cell>
          <cell r="F3099" t="str">
            <v>Sharpe</v>
          </cell>
          <cell r="G3099">
            <v>22</v>
          </cell>
          <cell r="H3099" t="str">
            <v>4</v>
          </cell>
          <cell r="I3099">
            <v>2</v>
          </cell>
          <cell r="J3099">
            <v>2</v>
          </cell>
          <cell r="K3099">
            <v>2</v>
          </cell>
          <cell r="M3099" t="str">
            <v>IC</v>
          </cell>
          <cell r="N3099" t="str">
            <v>DFO</v>
          </cell>
          <cell r="P3099">
            <v>7</v>
          </cell>
          <cell r="Q3099">
            <v>2002</v>
          </cell>
          <cell r="R3099" t="str">
            <v>OP</v>
          </cell>
          <cell r="T3099" t="str">
            <v>N</v>
          </cell>
        </row>
        <row r="3100">
          <cell r="A3100" t="str">
            <v>KS</v>
          </cell>
          <cell r="B3100" t="str">
            <v>Coffey</v>
          </cell>
          <cell r="C3100">
            <v>9961</v>
          </cell>
          <cell r="D3100" t="str">
            <v>Kansas Electric Power Coop Inc</v>
          </cell>
          <cell r="E3100">
            <v>7973</v>
          </cell>
          <cell r="F3100" t="str">
            <v>Sharpe</v>
          </cell>
          <cell r="G3100">
            <v>22</v>
          </cell>
          <cell r="H3100" t="str">
            <v>5</v>
          </cell>
          <cell r="I3100">
            <v>2</v>
          </cell>
          <cell r="J3100">
            <v>2</v>
          </cell>
          <cell r="K3100">
            <v>2</v>
          </cell>
          <cell r="M3100" t="str">
            <v>IC</v>
          </cell>
          <cell r="N3100" t="str">
            <v>DFO</v>
          </cell>
          <cell r="P3100">
            <v>7</v>
          </cell>
          <cell r="Q3100">
            <v>2002</v>
          </cell>
          <cell r="R3100" t="str">
            <v>OP</v>
          </cell>
          <cell r="T3100" t="str">
            <v>N</v>
          </cell>
        </row>
        <row r="3101">
          <cell r="A3101" t="str">
            <v>KS</v>
          </cell>
          <cell r="B3101" t="str">
            <v>Coffey</v>
          </cell>
          <cell r="C3101">
            <v>9961</v>
          </cell>
          <cell r="D3101" t="str">
            <v>Kansas Electric Power Coop Inc</v>
          </cell>
          <cell r="E3101">
            <v>7973</v>
          </cell>
          <cell r="F3101" t="str">
            <v>Sharpe</v>
          </cell>
          <cell r="G3101">
            <v>22</v>
          </cell>
          <cell r="H3101" t="str">
            <v>6</v>
          </cell>
          <cell r="I3101">
            <v>2</v>
          </cell>
          <cell r="J3101">
            <v>2</v>
          </cell>
          <cell r="K3101">
            <v>2</v>
          </cell>
          <cell r="M3101" t="str">
            <v>IC</v>
          </cell>
          <cell r="N3101" t="str">
            <v>DFO</v>
          </cell>
          <cell r="P3101">
            <v>7</v>
          </cell>
          <cell r="Q3101">
            <v>2002</v>
          </cell>
          <cell r="R3101" t="str">
            <v>OP</v>
          </cell>
          <cell r="T3101" t="str">
            <v>N</v>
          </cell>
        </row>
        <row r="3102">
          <cell r="A3102" t="str">
            <v>KS</v>
          </cell>
          <cell r="B3102" t="str">
            <v>Coffey</v>
          </cell>
          <cell r="C3102">
            <v>9961</v>
          </cell>
          <cell r="D3102" t="str">
            <v>Kansas Electric Power Coop Inc</v>
          </cell>
          <cell r="E3102">
            <v>7973</v>
          </cell>
          <cell r="F3102" t="str">
            <v>Sharpe</v>
          </cell>
          <cell r="G3102">
            <v>22</v>
          </cell>
          <cell r="H3102" t="str">
            <v>7</v>
          </cell>
          <cell r="I3102">
            <v>2</v>
          </cell>
          <cell r="J3102">
            <v>2</v>
          </cell>
          <cell r="K3102">
            <v>2</v>
          </cell>
          <cell r="M3102" t="str">
            <v>IC</v>
          </cell>
          <cell r="N3102" t="str">
            <v>DFO</v>
          </cell>
          <cell r="P3102">
            <v>7</v>
          </cell>
          <cell r="Q3102">
            <v>2002</v>
          </cell>
          <cell r="R3102" t="str">
            <v>OP</v>
          </cell>
          <cell r="T3102" t="str">
            <v>N</v>
          </cell>
        </row>
        <row r="3103">
          <cell r="A3103" t="str">
            <v>KS</v>
          </cell>
          <cell r="B3103" t="str">
            <v>Coffey</v>
          </cell>
          <cell r="C3103">
            <v>9961</v>
          </cell>
          <cell r="D3103" t="str">
            <v>Kansas Electric Power Coop Inc</v>
          </cell>
          <cell r="E3103">
            <v>7973</v>
          </cell>
          <cell r="F3103" t="str">
            <v>Sharpe</v>
          </cell>
          <cell r="G3103">
            <v>22</v>
          </cell>
          <cell r="H3103" t="str">
            <v>8</v>
          </cell>
          <cell r="I3103">
            <v>2</v>
          </cell>
          <cell r="J3103">
            <v>2</v>
          </cell>
          <cell r="K3103">
            <v>2</v>
          </cell>
          <cell r="M3103" t="str">
            <v>IC</v>
          </cell>
          <cell r="N3103" t="str">
            <v>DFO</v>
          </cell>
          <cell r="P3103">
            <v>7</v>
          </cell>
          <cell r="Q3103">
            <v>2002</v>
          </cell>
          <cell r="R3103" t="str">
            <v>OP</v>
          </cell>
          <cell r="T3103" t="str">
            <v>N</v>
          </cell>
        </row>
        <row r="3104">
          <cell r="A3104" t="str">
            <v>KS</v>
          </cell>
          <cell r="B3104" t="str">
            <v>Coffey</v>
          </cell>
          <cell r="C3104">
            <v>9961</v>
          </cell>
          <cell r="D3104" t="str">
            <v>Kansas Electric Power Coop Inc</v>
          </cell>
          <cell r="E3104">
            <v>7973</v>
          </cell>
          <cell r="F3104" t="str">
            <v>Sharpe</v>
          </cell>
          <cell r="G3104">
            <v>22</v>
          </cell>
          <cell r="H3104" t="str">
            <v>9</v>
          </cell>
          <cell r="I3104">
            <v>2</v>
          </cell>
          <cell r="J3104">
            <v>2</v>
          </cell>
          <cell r="K3104">
            <v>2</v>
          </cell>
          <cell r="M3104" t="str">
            <v>IC</v>
          </cell>
          <cell r="N3104" t="str">
            <v>DFO</v>
          </cell>
          <cell r="P3104">
            <v>7</v>
          </cell>
          <cell r="Q3104">
            <v>2002</v>
          </cell>
          <cell r="R3104" t="str">
            <v>OP</v>
          </cell>
          <cell r="T3104" t="str">
            <v>N</v>
          </cell>
        </row>
        <row r="3105">
          <cell r="A3105" t="str">
            <v>KS</v>
          </cell>
          <cell r="B3105" t="str">
            <v>Coffey</v>
          </cell>
          <cell r="C3105">
            <v>9961</v>
          </cell>
          <cell r="D3105" t="str">
            <v>Kansas Electric Power Coop Inc</v>
          </cell>
          <cell r="E3105">
            <v>7973</v>
          </cell>
          <cell r="F3105" t="str">
            <v>Sharpe</v>
          </cell>
          <cell r="G3105">
            <v>22</v>
          </cell>
          <cell r="H3105" t="str">
            <v>10</v>
          </cell>
          <cell r="I3105">
            <v>2</v>
          </cell>
          <cell r="J3105">
            <v>2</v>
          </cell>
          <cell r="K3105">
            <v>2</v>
          </cell>
          <cell r="M3105" t="str">
            <v>IC</v>
          </cell>
          <cell r="N3105" t="str">
            <v>DFO</v>
          </cell>
          <cell r="P3105">
            <v>7</v>
          </cell>
          <cell r="Q3105">
            <v>2002</v>
          </cell>
          <cell r="R3105" t="str">
            <v>OP</v>
          </cell>
          <cell r="T3105" t="str">
            <v>N</v>
          </cell>
        </row>
        <row r="3106">
          <cell r="A3106" t="str">
            <v>KS</v>
          </cell>
          <cell r="B3106" t="str">
            <v>Sedgwick</v>
          </cell>
          <cell r="C3106">
            <v>10005</v>
          </cell>
          <cell r="D3106" t="str">
            <v>Kansas Gas &amp; Electric Co</v>
          </cell>
          <cell r="E3106">
            <v>1240</v>
          </cell>
          <cell r="F3106" t="str">
            <v>Gordon Evans Energy Center</v>
          </cell>
          <cell r="G3106">
            <v>22</v>
          </cell>
          <cell r="H3106" t="str">
            <v>5</v>
          </cell>
          <cell r="I3106">
            <v>2.9</v>
          </cell>
          <cell r="J3106">
            <v>2.9</v>
          </cell>
          <cell r="K3106">
            <v>2.9</v>
          </cell>
          <cell r="M3106" t="str">
            <v>IC</v>
          </cell>
          <cell r="N3106" t="str">
            <v>DFO</v>
          </cell>
          <cell r="P3106">
            <v>8</v>
          </cell>
          <cell r="Q3106">
            <v>1969</v>
          </cell>
          <cell r="R3106" t="str">
            <v>OP</v>
          </cell>
          <cell r="T3106" t="str">
            <v>N</v>
          </cell>
        </row>
        <row r="3107">
          <cell r="A3107" t="str">
            <v>KS</v>
          </cell>
          <cell r="B3107" t="str">
            <v>Sedgwick</v>
          </cell>
          <cell r="C3107">
            <v>10005</v>
          </cell>
          <cell r="D3107" t="str">
            <v>Kansas Gas &amp; Electric Co</v>
          </cell>
          <cell r="E3107">
            <v>1245</v>
          </cell>
          <cell r="F3107" t="str">
            <v>Wichita Diesel</v>
          </cell>
          <cell r="G3107">
            <v>22</v>
          </cell>
          <cell r="H3107" t="str">
            <v>5</v>
          </cell>
          <cell r="I3107">
            <v>3</v>
          </cell>
          <cell r="J3107">
            <v>3</v>
          </cell>
          <cell r="K3107">
            <v>3</v>
          </cell>
          <cell r="M3107" t="str">
            <v>IC</v>
          </cell>
          <cell r="N3107" t="str">
            <v>DFO</v>
          </cell>
          <cell r="P3107">
            <v>8</v>
          </cell>
          <cell r="Q3107">
            <v>1969</v>
          </cell>
          <cell r="R3107" t="str">
            <v>OP</v>
          </cell>
          <cell r="T3107" t="str">
            <v>N</v>
          </cell>
        </row>
        <row r="3108">
          <cell r="A3108" t="str">
            <v>KS</v>
          </cell>
          <cell r="B3108" t="str">
            <v>Rush</v>
          </cell>
          <cell r="C3108">
            <v>10559</v>
          </cell>
          <cell r="D3108" t="str">
            <v>La Crosse City of</v>
          </cell>
          <cell r="E3108">
            <v>1297</v>
          </cell>
          <cell r="F3108" t="str">
            <v>La Crosse</v>
          </cell>
          <cell r="G3108">
            <v>22</v>
          </cell>
          <cell r="H3108" t="str">
            <v>1</v>
          </cell>
          <cell r="I3108">
            <v>1.1000000000000001</v>
          </cell>
          <cell r="J3108">
            <v>0.7</v>
          </cell>
          <cell r="K3108">
            <v>0.7</v>
          </cell>
          <cell r="M3108" t="str">
            <v>IC</v>
          </cell>
          <cell r="N3108" t="str">
            <v>DFO</v>
          </cell>
          <cell r="O3108" t="str">
            <v>NG</v>
          </cell>
          <cell r="P3108">
            <v>11</v>
          </cell>
          <cell r="Q3108">
            <v>1962</v>
          </cell>
          <cell r="R3108" t="str">
            <v>OP</v>
          </cell>
          <cell r="T3108" t="str">
            <v>N</v>
          </cell>
        </row>
        <row r="3109">
          <cell r="A3109" t="str">
            <v>KS</v>
          </cell>
          <cell r="B3109" t="str">
            <v>Rush</v>
          </cell>
          <cell r="C3109">
            <v>10559</v>
          </cell>
          <cell r="D3109" t="str">
            <v>La Crosse City of</v>
          </cell>
          <cell r="E3109">
            <v>1297</v>
          </cell>
          <cell r="F3109" t="str">
            <v>La Crosse</v>
          </cell>
          <cell r="G3109">
            <v>22</v>
          </cell>
          <cell r="H3109" t="str">
            <v>2</v>
          </cell>
          <cell r="I3109">
            <v>1.1000000000000001</v>
          </cell>
          <cell r="J3109">
            <v>0.9</v>
          </cell>
          <cell r="K3109">
            <v>0.9</v>
          </cell>
          <cell r="M3109" t="str">
            <v>IC</v>
          </cell>
          <cell r="N3109" t="str">
            <v>DFO</v>
          </cell>
          <cell r="O3109" t="str">
            <v>NG</v>
          </cell>
          <cell r="P3109">
            <v>12</v>
          </cell>
          <cell r="Q3109">
            <v>1964</v>
          </cell>
          <cell r="R3109" t="str">
            <v>OP</v>
          </cell>
          <cell r="T3109" t="str">
            <v>N</v>
          </cell>
        </row>
        <row r="3110">
          <cell r="A3110" t="str">
            <v>KS</v>
          </cell>
          <cell r="B3110" t="str">
            <v>Rush</v>
          </cell>
          <cell r="C3110">
            <v>10559</v>
          </cell>
          <cell r="D3110" t="str">
            <v>La Crosse City of</v>
          </cell>
          <cell r="E3110">
            <v>1297</v>
          </cell>
          <cell r="F3110" t="str">
            <v>La Crosse</v>
          </cell>
          <cell r="G3110">
            <v>22</v>
          </cell>
          <cell r="H3110" t="str">
            <v>5</v>
          </cell>
          <cell r="I3110">
            <v>1.5</v>
          </cell>
          <cell r="J3110">
            <v>1.5</v>
          </cell>
          <cell r="K3110">
            <v>1.5</v>
          </cell>
          <cell r="M3110" t="str">
            <v>IC</v>
          </cell>
          <cell r="N3110" t="str">
            <v>DFO</v>
          </cell>
          <cell r="O3110" t="str">
            <v>NG</v>
          </cell>
          <cell r="P3110">
            <v>1</v>
          </cell>
          <cell r="Q3110">
            <v>1969</v>
          </cell>
          <cell r="R3110" t="str">
            <v>OP</v>
          </cell>
          <cell r="T3110" t="str">
            <v>N</v>
          </cell>
        </row>
        <row r="3111">
          <cell r="A3111" t="str">
            <v>KS</v>
          </cell>
          <cell r="B3111" t="str">
            <v>Rush</v>
          </cell>
          <cell r="C3111">
            <v>10559</v>
          </cell>
          <cell r="D3111" t="str">
            <v>La Crosse City of</v>
          </cell>
          <cell r="E3111">
            <v>1297</v>
          </cell>
          <cell r="F3111" t="str">
            <v>La Crosse</v>
          </cell>
          <cell r="G3111">
            <v>22</v>
          </cell>
          <cell r="H3111" t="str">
            <v>6</v>
          </cell>
          <cell r="I3111">
            <v>1.8</v>
          </cell>
          <cell r="J3111">
            <v>1.5</v>
          </cell>
          <cell r="K3111">
            <v>1.5</v>
          </cell>
          <cell r="M3111" t="str">
            <v>IC</v>
          </cell>
          <cell r="N3111" t="str">
            <v>DFO</v>
          </cell>
          <cell r="O3111" t="str">
            <v>NG</v>
          </cell>
          <cell r="P3111">
            <v>99</v>
          </cell>
          <cell r="Q3111">
            <v>1975</v>
          </cell>
          <cell r="R3111" t="str">
            <v>OP</v>
          </cell>
          <cell r="T3111" t="str">
            <v>N</v>
          </cell>
        </row>
        <row r="3112">
          <cell r="A3112" t="str">
            <v>KS</v>
          </cell>
          <cell r="B3112" t="str">
            <v>Pawnee</v>
          </cell>
          <cell r="C3112">
            <v>10713</v>
          </cell>
          <cell r="D3112" t="str">
            <v>Larned City of</v>
          </cell>
          <cell r="E3112">
            <v>1299</v>
          </cell>
          <cell r="F3112" t="str">
            <v>Larned</v>
          </cell>
          <cell r="G3112">
            <v>22</v>
          </cell>
          <cell r="H3112" t="str">
            <v>CAT</v>
          </cell>
          <cell r="I3112">
            <v>2</v>
          </cell>
          <cell r="J3112">
            <v>2</v>
          </cell>
          <cell r="K3112">
            <v>2</v>
          </cell>
          <cell r="M3112" t="str">
            <v>IC</v>
          </cell>
          <cell r="N3112" t="str">
            <v>DFO</v>
          </cell>
          <cell r="P3112">
            <v>4</v>
          </cell>
          <cell r="Q3112">
            <v>2004</v>
          </cell>
          <cell r="R3112" t="str">
            <v>OP</v>
          </cell>
          <cell r="T3112" t="str">
            <v>N</v>
          </cell>
        </row>
        <row r="3113">
          <cell r="A3113" t="str">
            <v>KS</v>
          </cell>
          <cell r="B3113" t="str">
            <v>Pawnee</v>
          </cell>
          <cell r="C3113">
            <v>10713</v>
          </cell>
          <cell r="D3113" t="str">
            <v>Larned City of</v>
          </cell>
          <cell r="E3113">
            <v>1299</v>
          </cell>
          <cell r="F3113" t="str">
            <v>Larned</v>
          </cell>
          <cell r="G3113">
            <v>22</v>
          </cell>
          <cell r="H3113" t="str">
            <v>CAT1</v>
          </cell>
          <cell r="I3113">
            <v>2</v>
          </cell>
          <cell r="J3113">
            <v>2</v>
          </cell>
          <cell r="K3113">
            <v>2</v>
          </cell>
          <cell r="M3113" t="str">
            <v>IC</v>
          </cell>
          <cell r="N3113" t="str">
            <v>DFO</v>
          </cell>
          <cell r="P3113">
            <v>4</v>
          </cell>
          <cell r="Q3113">
            <v>2004</v>
          </cell>
          <cell r="R3113" t="str">
            <v>OP</v>
          </cell>
          <cell r="T3113" t="str">
            <v>N</v>
          </cell>
        </row>
        <row r="3114">
          <cell r="A3114" t="str">
            <v>KS</v>
          </cell>
          <cell r="B3114" t="str">
            <v>Pawnee</v>
          </cell>
          <cell r="C3114">
            <v>10713</v>
          </cell>
          <cell r="D3114" t="str">
            <v>Larned City of</v>
          </cell>
          <cell r="E3114">
            <v>1299</v>
          </cell>
          <cell r="F3114" t="str">
            <v>Larned</v>
          </cell>
          <cell r="G3114">
            <v>22</v>
          </cell>
          <cell r="H3114" t="str">
            <v>CAT2</v>
          </cell>
          <cell r="I3114">
            <v>2</v>
          </cell>
          <cell r="J3114">
            <v>2</v>
          </cell>
          <cell r="K3114">
            <v>2</v>
          </cell>
          <cell r="M3114" t="str">
            <v>IC</v>
          </cell>
          <cell r="N3114" t="str">
            <v>DFO</v>
          </cell>
          <cell r="P3114">
            <v>4</v>
          </cell>
          <cell r="Q3114">
            <v>2004</v>
          </cell>
          <cell r="R3114" t="str">
            <v>OP</v>
          </cell>
          <cell r="T3114" t="str">
            <v>N</v>
          </cell>
        </row>
        <row r="3115">
          <cell r="A3115" t="str">
            <v>KS</v>
          </cell>
          <cell r="B3115" t="str">
            <v>Pawnee</v>
          </cell>
          <cell r="C3115">
            <v>10713</v>
          </cell>
          <cell r="D3115" t="str">
            <v>Larned City of</v>
          </cell>
          <cell r="E3115">
            <v>1299</v>
          </cell>
          <cell r="F3115" t="str">
            <v>Larned</v>
          </cell>
          <cell r="G3115">
            <v>22</v>
          </cell>
          <cell r="H3115" t="str">
            <v>CAT3</v>
          </cell>
          <cell r="I3115">
            <v>2</v>
          </cell>
          <cell r="J3115">
            <v>2</v>
          </cell>
          <cell r="K3115">
            <v>2</v>
          </cell>
          <cell r="M3115" t="str">
            <v>IC</v>
          </cell>
          <cell r="N3115" t="str">
            <v>DFO</v>
          </cell>
          <cell r="P3115">
            <v>4</v>
          </cell>
          <cell r="Q3115">
            <v>2004</v>
          </cell>
          <cell r="R3115" t="str">
            <v>OP</v>
          </cell>
          <cell r="T3115" t="str">
            <v>N</v>
          </cell>
        </row>
        <row r="3116">
          <cell r="A3116" t="str">
            <v>KS</v>
          </cell>
          <cell r="B3116" t="str">
            <v>Pawnee</v>
          </cell>
          <cell r="C3116">
            <v>10713</v>
          </cell>
          <cell r="D3116" t="str">
            <v>Larned City of</v>
          </cell>
          <cell r="E3116">
            <v>1299</v>
          </cell>
          <cell r="F3116" t="str">
            <v>Larned</v>
          </cell>
          <cell r="G3116">
            <v>22</v>
          </cell>
          <cell r="H3116" t="str">
            <v>CAT4</v>
          </cell>
          <cell r="I3116">
            <v>2</v>
          </cell>
          <cell r="J3116">
            <v>2</v>
          </cell>
          <cell r="K3116">
            <v>2</v>
          </cell>
          <cell r="M3116" t="str">
            <v>IC</v>
          </cell>
          <cell r="N3116" t="str">
            <v>DFO</v>
          </cell>
          <cell r="P3116">
            <v>4</v>
          </cell>
          <cell r="Q3116">
            <v>2004</v>
          </cell>
          <cell r="R3116" t="str">
            <v>OP</v>
          </cell>
          <cell r="T3116" t="str">
            <v>N</v>
          </cell>
        </row>
        <row r="3117">
          <cell r="A3117" t="str">
            <v>KS</v>
          </cell>
          <cell r="B3117" t="str">
            <v>Pawnee</v>
          </cell>
          <cell r="C3117">
            <v>10713</v>
          </cell>
          <cell r="D3117" t="str">
            <v>Larned City of</v>
          </cell>
          <cell r="E3117">
            <v>1299</v>
          </cell>
          <cell r="F3117" t="str">
            <v>Larned</v>
          </cell>
          <cell r="G3117">
            <v>22</v>
          </cell>
          <cell r="H3117" t="str">
            <v>IC5</v>
          </cell>
          <cell r="I3117">
            <v>6.4</v>
          </cell>
          <cell r="J3117">
            <v>6</v>
          </cell>
          <cell r="K3117">
            <v>6</v>
          </cell>
          <cell r="M3117" t="str">
            <v>IC</v>
          </cell>
          <cell r="N3117" t="str">
            <v>DFO</v>
          </cell>
          <cell r="O3117" t="str">
            <v>NG</v>
          </cell>
          <cell r="P3117">
            <v>12</v>
          </cell>
          <cell r="Q3117">
            <v>1976</v>
          </cell>
          <cell r="R3117" t="str">
            <v>OP</v>
          </cell>
          <cell r="T3117" t="str">
            <v>N</v>
          </cell>
        </row>
        <row r="3118">
          <cell r="A3118" t="str">
            <v>KS</v>
          </cell>
          <cell r="B3118" t="str">
            <v>Meade</v>
          </cell>
          <cell r="C3118">
            <v>12242</v>
          </cell>
          <cell r="D3118" t="str">
            <v>Meade City of</v>
          </cell>
          <cell r="E3118">
            <v>1306</v>
          </cell>
          <cell r="F3118" t="str">
            <v>Meade</v>
          </cell>
          <cell r="G3118">
            <v>22</v>
          </cell>
          <cell r="H3118" t="str">
            <v>5</v>
          </cell>
          <cell r="I3118">
            <v>2.1</v>
          </cell>
          <cell r="J3118">
            <v>2</v>
          </cell>
          <cell r="K3118">
            <v>2.1</v>
          </cell>
          <cell r="M3118" t="str">
            <v>IC</v>
          </cell>
          <cell r="N3118" t="str">
            <v>DFO</v>
          </cell>
          <cell r="O3118" t="str">
            <v>NG</v>
          </cell>
          <cell r="P3118">
            <v>88</v>
          </cell>
          <cell r="Q3118">
            <v>1965</v>
          </cell>
          <cell r="R3118" t="str">
            <v>OP</v>
          </cell>
          <cell r="T3118" t="str">
            <v>N</v>
          </cell>
        </row>
        <row r="3119">
          <cell r="A3119" t="str">
            <v>KS</v>
          </cell>
          <cell r="B3119" t="str">
            <v>Meade</v>
          </cell>
          <cell r="C3119">
            <v>12242</v>
          </cell>
          <cell r="D3119" t="str">
            <v>Meade City of</v>
          </cell>
          <cell r="E3119">
            <v>1306</v>
          </cell>
          <cell r="F3119" t="str">
            <v>Meade</v>
          </cell>
          <cell r="G3119">
            <v>22</v>
          </cell>
          <cell r="H3119" t="str">
            <v>6</v>
          </cell>
          <cell r="I3119">
            <v>2.7</v>
          </cell>
          <cell r="J3119">
            <v>2.4</v>
          </cell>
          <cell r="K3119">
            <v>2.7</v>
          </cell>
          <cell r="M3119" t="str">
            <v>IC</v>
          </cell>
          <cell r="N3119" t="str">
            <v>DFO</v>
          </cell>
          <cell r="O3119" t="str">
            <v>NG</v>
          </cell>
          <cell r="P3119">
            <v>88</v>
          </cell>
          <cell r="Q3119">
            <v>1972</v>
          </cell>
          <cell r="R3119" t="str">
            <v>OP</v>
          </cell>
          <cell r="T3119" t="str">
            <v>N</v>
          </cell>
        </row>
        <row r="3120">
          <cell r="A3120" t="str">
            <v>KS</v>
          </cell>
          <cell r="B3120" t="str">
            <v>Cheyenne</v>
          </cell>
          <cell r="C3120">
            <v>12524</v>
          </cell>
          <cell r="D3120" t="str">
            <v>Midwest Energy Inc</v>
          </cell>
          <cell r="E3120">
            <v>1224</v>
          </cell>
          <cell r="F3120" t="str">
            <v>Bird City</v>
          </cell>
          <cell r="G3120">
            <v>22</v>
          </cell>
          <cell r="H3120" t="str">
            <v>1</v>
          </cell>
          <cell r="I3120">
            <v>2</v>
          </cell>
          <cell r="J3120">
            <v>2</v>
          </cell>
          <cell r="K3120">
            <v>2</v>
          </cell>
          <cell r="M3120" t="str">
            <v>IC</v>
          </cell>
          <cell r="N3120" t="str">
            <v>DFO</v>
          </cell>
          <cell r="P3120">
            <v>1</v>
          </cell>
          <cell r="Q3120">
            <v>1965</v>
          </cell>
          <cell r="R3120" t="str">
            <v>OP</v>
          </cell>
          <cell r="S3120">
            <v>0</v>
          </cell>
          <cell r="T3120" t="str">
            <v>N</v>
          </cell>
        </row>
        <row r="3121">
          <cell r="A3121" t="str">
            <v>KS</v>
          </cell>
          <cell r="B3121" t="str">
            <v>Cheyenne</v>
          </cell>
          <cell r="C3121">
            <v>12524</v>
          </cell>
          <cell r="D3121" t="str">
            <v>Midwest Energy Inc</v>
          </cell>
          <cell r="E3121">
            <v>1224</v>
          </cell>
          <cell r="F3121" t="str">
            <v>Bird City</v>
          </cell>
          <cell r="G3121">
            <v>22</v>
          </cell>
          <cell r="H3121" t="str">
            <v>2</v>
          </cell>
          <cell r="I3121">
            <v>2</v>
          </cell>
          <cell r="J3121">
            <v>2</v>
          </cell>
          <cell r="K3121">
            <v>2</v>
          </cell>
          <cell r="M3121" t="str">
            <v>IC</v>
          </cell>
          <cell r="N3121" t="str">
            <v>DFO</v>
          </cell>
          <cell r="P3121">
            <v>1</v>
          </cell>
          <cell r="Q3121">
            <v>1966</v>
          </cell>
          <cell r="R3121" t="str">
            <v>OP</v>
          </cell>
          <cell r="S3121">
            <v>0</v>
          </cell>
          <cell r="T3121" t="str">
            <v>N</v>
          </cell>
        </row>
        <row r="3122">
          <cell r="A3122" t="str">
            <v>KS</v>
          </cell>
          <cell r="B3122" t="str">
            <v>Sumner</v>
          </cell>
          <cell r="C3122">
            <v>13095</v>
          </cell>
          <cell r="D3122" t="str">
            <v>Mulvane City of</v>
          </cell>
          <cell r="E3122">
            <v>1308</v>
          </cell>
          <cell r="F3122" t="str">
            <v>Mulvane Power Plant</v>
          </cell>
          <cell r="G3122">
            <v>22</v>
          </cell>
          <cell r="H3122" t="str">
            <v>1</v>
          </cell>
          <cell r="I3122">
            <v>0.3</v>
          </cell>
          <cell r="J3122">
            <v>0.2</v>
          </cell>
          <cell r="K3122">
            <v>0.3</v>
          </cell>
          <cell r="M3122" t="str">
            <v>IC</v>
          </cell>
          <cell r="N3122" t="str">
            <v>DFO</v>
          </cell>
          <cell r="P3122">
            <v>88</v>
          </cell>
          <cell r="Q3122">
            <v>1949</v>
          </cell>
          <cell r="R3122" t="str">
            <v>OP</v>
          </cell>
          <cell r="T3122" t="str">
            <v>N</v>
          </cell>
        </row>
        <row r="3123">
          <cell r="A3123" t="str">
            <v>KS</v>
          </cell>
          <cell r="B3123" t="str">
            <v>Sumner</v>
          </cell>
          <cell r="C3123">
            <v>13095</v>
          </cell>
          <cell r="D3123" t="str">
            <v>Mulvane City of</v>
          </cell>
          <cell r="E3123">
            <v>1308</v>
          </cell>
          <cell r="F3123" t="str">
            <v>Mulvane Power Plant</v>
          </cell>
          <cell r="G3123">
            <v>22</v>
          </cell>
          <cell r="H3123" t="str">
            <v>2</v>
          </cell>
          <cell r="I3123">
            <v>0.3</v>
          </cell>
          <cell r="J3123">
            <v>0.2</v>
          </cell>
          <cell r="K3123">
            <v>0.2</v>
          </cell>
          <cell r="M3123" t="str">
            <v>IC</v>
          </cell>
          <cell r="N3123" t="str">
            <v>DFO</v>
          </cell>
          <cell r="P3123">
            <v>88</v>
          </cell>
          <cell r="Q3123">
            <v>1945</v>
          </cell>
          <cell r="R3123" t="str">
            <v>OP</v>
          </cell>
          <cell r="T3123" t="str">
            <v>N</v>
          </cell>
        </row>
        <row r="3124">
          <cell r="A3124" t="str">
            <v>KS</v>
          </cell>
          <cell r="B3124" t="str">
            <v>Sumner</v>
          </cell>
          <cell r="C3124">
            <v>13095</v>
          </cell>
          <cell r="D3124" t="str">
            <v>Mulvane City of</v>
          </cell>
          <cell r="E3124">
            <v>1308</v>
          </cell>
          <cell r="F3124" t="str">
            <v>Mulvane Power Plant</v>
          </cell>
          <cell r="G3124">
            <v>22</v>
          </cell>
          <cell r="H3124" t="str">
            <v>5</v>
          </cell>
          <cell r="I3124">
            <v>0.8</v>
          </cell>
          <cell r="J3124">
            <v>0.6</v>
          </cell>
          <cell r="K3124">
            <v>0.6</v>
          </cell>
          <cell r="M3124" t="str">
            <v>IC</v>
          </cell>
          <cell r="N3124" t="str">
            <v>DFO</v>
          </cell>
          <cell r="P3124">
            <v>11</v>
          </cell>
          <cell r="Q3124">
            <v>1955</v>
          </cell>
          <cell r="R3124" t="str">
            <v>OP</v>
          </cell>
          <cell r="T3124" t="str">
            <v>N</v>
          </cell>
        </row>
        <row r="3125">
          <cell r="A3125" t="str">
            <v>KS</v>
          </cell>
          <cell r="B3125" t="str">
            <v>Sumner</v>
          </cell>
          <cell r="C3125">
            <v>13095</v>
          </cell>
          <cell r="D3125" t="str">
            <v>Mulvane City of</v>
          </cell>
          <cell r="E3125">
            <v>1308</v>
          </cell>
          <cell r="F3125" t="str">
            <v>Mulvane Power Plant</v>
          </cell>
          <cell r="G3125">
            <v>22</v>
          </cell>
          <cell r="H3125" t="str">
            <v>7</v>
          </cell>
          <cell r="I3125">
            <v>0.6</v>
          </cell>
          <cell r="J3125">
            <v>0.6</v>
          </cell>
          <cell r="K3125">
            <v>0.6</v>
          </cell>
          <cell r="M3125" t="str">
            <v>IC</v>
          </cell>
          <cell r="N3125" t="str">
            <v>DFO</v>
          </cell>
          <cell r="P3125">
            <v>10</v>
          </cell>
          <cell r="Q3125">
            <v>2004</v>
          </cell>
          <cell r="R3125" t="str">
            <v>OP</v>
          </cell>
          <cell r="T3125" t="str">
            <v>N</v>
          </cell>
        </row>
        <row r="3126">
          <cell r="A3126" t="str">
            <v>KS</v>
          </cell>
          <cell r="B3126" t="str">
            <v>Sumner</v>
          </cell>
          <cell r="C3126">
            <v>13095</v>
          </cell>
          <cell r="D3126" t="str">
            <v>Mulvane City of</v>
          </cell>
          <cell r="E3126">
            <v>1308</v>
          </cell>
          <cell r="F3126" t="str">
            <v>Mulvane Power Plant</v>
          </cell>
          <cell r="G3126">
            <v>22</v>
          </cell>
          <cell r="H3126" t="str">
            <v>8</v>
          </cell>
          <cell r="I3126">
            <v>0.6</v>
          </cell>
          <cell r="J3126">
            <v>0.5</v>
          </cell>
          <cell r="K3126">
            <v>0.5</v>
          </cell>
          <cell r="M3126" t="str">
            <v>IC</v>
          </cell>
          <cell r="N3126" t="str">
            <v>DFO</v>
          </cell>
          <cell r="P3126">
            <v>10</v>
          </cell>
          <cell r="Q3126">
            <v>2004</v>
          </cell>
          <cell r="R3126" t="str">
            <v>OP</v>
          </cell>
          <cell r="T3126" t="str">
            <v>N</v>
          </cell>
        </row>
        <row r="3127">
          <cell r="A3127" t="str">
            <v>KS</v>
          </cell>
          <cell r="B3127" t="str">
            <v>Sedgwick</v>
          </cell>
          <cell r="C3127">
            <v>13095</v>
          </cell>
          <cell r="D3127" t="str">
            <v>Mulvane City of</v>
          </cell>
          <cell r="E3127">
            <v>7976</v>
          </cell>
          <cell r="F3127" t="str">
            <v>Mulvane 2</v>
          </cell>
          <cell r="G3127">
            <v>22</v>
          </cell>
          <cell r="H3127" t="str">
            <v>9</v>
          </cell>
          <cell r="I3127">
            <v>1</v>
          </cell>
          <cell r="J3127">
            <v>1</v>
          </cell>
          <cell r="K3127">
            <v>1</v>
          </cell>
          <cell r="M3127" t="str">
            <v>IC</v>
          </cell>
          <cell r="N3127" t="str">
            <v>DFO</v>
          </cell>
          <cell r="P3127">
            <v>9</v>
          </cell>
          <cell r="Q3127">
            <v>2003</v>
          </cell>
          <cell r="R3127" t="str">
            <v>OP</v>
          </cell>
          <cell r="T3127" t="str">
            <v>N</v>
          </cell>
        </row>
        <row r="3128">
          <cell r="A3128" t="str">
            <v>KS</v>
          </cell>
          <cell r="B3128" t="str">
            <v>Sedgwick</v>
          </cell>
          <cell r="C3128">
            <v>13095</v>
          </cell>
          <cell r="D3128" t="str">
            <v>Mulvane City of</v>
          </cell>
          <cell r="E3128">
            <v>7976</v>
          </cell>
          <cell r="F3128" t="str">
            <v>Mulvane 2</v>
          </cell>
          <cell r="G3128">
            <v>22</v>
          </cell>
          <cell r="H3128" t="str">
            <v>10</v>
          </cell>
          <cell r="I3128">
            <v>4.0999999999999996</v>
          </cell>
          <cell r="J3128">
            <v>3.8</v>
          </cell>
          <cell r="K3128">
            <v>3.8</v>
          </cell>
          <cell r="M3128" t="str">
            <v>IC</v>
          </cell>
          <cell r="N3128" t="str">
            <v>DFO</v>
          </cell>
          <cell r="P3128">
            <v>9</v>
          </cell>
          <cell r="Q3128">
            <v>2003</v>
          </cell>
          <cell r="R3128" t="str">
            <v>OP</v>
          </cell>
          <cell r="T3128" t="str">
            <v>N</v>
          </cell>
        </row>
        <row r="3129">
          <cell r="A3129" t="str">
            <v>KS</v>
          </cell>
          <cell r="B3129" t="str">
            <v>Sedgwick</v>
          </cell>
          <cell r="C3129">
            <v>13095</v>
          </cell>
          <cell r="D3129" t="str">
            <v>Mulvane City of</v>
          </cell>
          <cell r="E3129">
            <v>7976</v>
          </cell>
          <cell r="F3129" t="str">
            <v>Mulvane 2</v>
          </cell>
          <cell r="G3129">
            <v>22</v>
          </cell>
          <cell r="H3129" t="str">
            <v>11</v>
          </cell>
          <cell r="I3129">
            <v>4.0999999999999996</v>
          </cell>
          <cell r="J3129">
            <v>3.8</v>
          </cell>
          <cell r="K3129">
            <v>3.8</v>
          </cell>
          <cell r="M3129" t="str">
            <v>IC</v>
          </cell>
          <cell r="N3129" t="str">
            <v>DFO</v>
          </cell>
          <cell r="P3129">
            <v>9</v>
          </cell>
          <cell r="Q3129">
            <v>2003</v>
          </cell>
          <cell r="R3129" t="str">
            <v>OP</v>
          </cell>
          <cell r="T3129" t="str">
            <v>N</v>
          </cell>
        </row>
        <row r="3130">
          <cell r="A3130" t="str">
            <v>KS</v>
          </cell>
          <cell r="B3130" t="str">
            <v>Wilson</v>
          </cell>
          <cell r="C3130">
            <v>13380</v>
          </cell>
          <cell r="D3130" t="str">
            <v>Neodesha City of</v>
          </cell>
          <cell r="E3130">
            <v>1309</v>
          </cell>
          <cell r="F3130" t="str">
            <v>Neodesha</v>
          </cell>
          <cell r="G3130">
            <v>22</v>
          </cell>
          <cell r="H3130" t="str">
            <v>5</v>
          </cell>
          <cell r="I3130">
            <v>1.2</v>
          </cell>
          <cell r="J3130">
            <v>1</v>
          </cell>
          <cell r="K3130">
            <v>1</v>
          </cell>
          <cell r="M3130" t="str">
            <v>IC</v>
          </cell>
          <cell r="N3130" t="str">
            <v>DFO</v>
          </cell>
          <cell r="O3130" t="str">
            <v>NG</v>
          </cell>
          <cell r="P3130">
            <v>99</v>
          </cell>
          <cell r="Q3130">
            <v>1952</v>
          </cell>
          <cell r="R3130" t="str">
            <v>SB</v>
          </cell>
          <cell r="T3130" t="str">
            <v>N</v>
          </cell>
        </row>
        <row r="3131">
          <cell r="A3131" t="str">
            <v>KS</v>
          </cell>
          <cell r="B3131" t="str">
            <v>Wilson</v>
          </cell>
          <cell r="C3131">
            <v>13380</v>
          </cell>
          <cell r="D3131" t="str">
            <v>Neodesha City of</v>
          </cell>
          <cell r="E3131">
            <v>1309</v>
          </cell>
          <cell r="F3131" t="str">
            <v>Neodesha</v>
          </cell>
          <cell r="G3131">
            <v>22</v>
          </cell>
          <cell r="H3131" t="str">
            <v>6</v>
          </cell>
          <cell r="I3131">
            <v>2.2000000000000002</v>
          </cell>
          <cell r="J3131">
            <v>2.2000000000000002</v>
          </cell>
          <cell r="K3131">
            <v>2.2000000000000002</v>
          </cell>
          <cell r="M3131" t="str">
            <v>IC</v>
          </cell>
          <cell r="N3131" t="str">
            <v>DFO</v>
          </cell>
          <cell r="O3131" t="str">
            <v>NG</v>
          </cell>
          <cell r="P3131">
            <v>99</v>
          </cell>
          <cell r="Q3131">
            <v>1956</v>
          </cell>
          <cell r="R3131" t="str">
            <v>SB</v>
          </cell>
          <cell r="T3131" t="str">
            <v>N</v>
          </cell>
        </row>
        <row r="3132">
          <cell r="A3132" t="str">
            <v>KS</v>
          </cell>
          <cell r="B3132" t="str">
            <v>Wilson</v>
          </cell>
          <cell r="C3132">
            <v>13380</v>
          </cell>
          <cell r="D3132" t="str">
            <v>Neodesha City of</v>
          </cell>
          <cell r="E3132">
            <v>1309</v>
          </cell>
          <cell r="F3132" t="str">
            <v>Neodesha</v>
          </cell>
          <cell r="G3132">
            <v>22</v>
          </cell>
          <cell r="H3132" t="str">
            <v>7</v>
          </cell>
          <cell r="I3132">
            <v>2</v>
          </cell>
          <cell r="J3132">
            <v>1.9</v>
          </cell>
          <cell r="K3132">
            <v>1.9</v>
          </cell>
          <cell r="M3132" t="str">
            <v>IC</v>
          </cell>
          <cell r="N3132" t="str">
            <v>DFO</v>
          </cell>
          <cell r="O3132" t="str">
            <v>NG</v>
          </cell>
          <cell r="P3132">
            <v>99</v>
          </cell>
          <cell r="Q3132">
            <v>1962</v>
          </cell>
          <cell r="R3132" t="str">
            <v>SB</v>
          </cell>
          <cell r="T3132" t="str">
            <v>N</v>
          </cell>
        </row>
        <row r="3133">
          <cell r="A3133" t="str">
            <v>KS</v>
          </cell>
          <cell r="B3133" t="str">
            <v>Wilson</v>
          </cell>
          <cell r="C3133">
            <v>13380</v>
          </cell>
          <cell r="D3133" t="str">
            <v>Neodesha City of</v>
          </cell>
          <cell r="E3133">
            <v>1309</v>
          </cell>
          <cell r="F3133" t="str">
            <v>Neodesha</v>
          </cell>
          <cell r="G3133">
            <v>22</v>
          </cell>
          <cell r="H3133" t="str">
            <v>8</v>
          </cell>
          <cell r="I3133">
            <v>2.6</v>
          </cell>
          <cell r="J3133">
            <v>2.5</v>
          </cell>
          <cell r="K3133">
            <v>2.5</v>
          </cell>
          <cell r="M3133" t="str">
            <v>IC</v>
          </cell>
          <cell r="N3133" t="str">
            <v>DFO</v>
          </cell>
          <cell r="O3133" t="str">
            <v>NG</v>
          </cell>
          <cell r="P3133">
            <v>10</v>
          </cell>
          <cell r="Q3133">
            <v>1968</v>
          </cell>
          <cell r="R3133" t="str">
            <v>SB</v>
          </cell>
          <cell r="T3133" t="str">
            <v>N</v>
          </cell>
        </row>
        <row r="3134">
          <cell r="A3134" t="str">
            <v>KS</v>
          </cell>
          <cell r="B3134" t="str">
            <v>Norton</v>
          </cell>
          <cell r="C3134">
            <v>13819</v>
          </cell>
          <cell r="D3134" t="str">
            <v>Norton City of</v>
          </cell>
          <cell r="E3134">
            <v>1310</v>
          </cell>
          <cell r="F3134" t="str">
            <v>Norton</v>
          </cell>
          <cell r="G3134">
            <v>22</v>
          </cell>
          <cell r="H3134" t="str">
            <v>5</v>
          </cell>
          <cell r="I3134">
            <v>2.5</v>
          </cell>
          <cell r="J3134">
            <v>2.2000000000000002</v>
          </cell>
          <cell r="K3134">
            <v>2.2000000000000002</v>
          </cell>
          <cell r="M3134" t="str">
            <v>IC</v>
          </cell>
          <cell r="N3134" t="str">
            <v>DFO</v>
          </cell>
          <cell r="P3134">
            <v>3</v>
          </cell>
          <cell r="Q3134">
            <v>1977</v>
          </cell>
          <cell r="R3134" t="str">
            <v>OP</v>
          </cell>
          <cell r="T3134" t="str">
            <v>N</v>
          </cell>
        </row>
        <row r="3135">
          <cell r="A3135" t="str">
            <v>KS</v>
          </cell>
          <cell r="B3135" t="str">
            <v>Logan</v>
          </cell>
          <cell r="C3135">
            <v>13941</v>
          </cell>
          <cell r="D3135" t="str">
            <v>Oakley City of</v>
          </cell>
          <cell r="E3135">
            <v>1311</v>
          </cell>
          <cell r="F3135" t="str">
            <v>Oakely</v>
          </cell>
          <cell r="G3135">
            <v>22</v>
          </cell>
          <cell r="H3135" t="str">
            <v>2</v>
          </cell>
          <cell r="I3135">
            <v>0.4</v>
          </cell>
          <cell r="J3135">
            <v>0.3</v>
          </cell>
          <cell r="K3135">
            <v>0.3</v>
          </cell>
          <cell r="M3135" t="str">
            <v>IC</v>
          </cell>
          <cell r="N3135" t="str">
            <v>DFO</v>
          </cell>
          <cell r="P3135">
            <v>5</v>
          </cell>
          <cell r="Q3135">
            <v>1948</v>
          </cell>
          <cell r="R3135" t="str">
            <v>OP</v>
          </cell>
          <cell r="T3135" t="str">
            <v>N</v>
          </cell>
        </row>
        <row r="3136">
          <cell r="A3136" t="str">
            <v>KS</v>
          </cell>
          <cell r="B3136" t="str">
            <v>Osage</v>
          </cell>
          <cell r="C3136">
            <v>14199</v>
          </cell>
          <cell r="D3136" t="str">
            <v>Osage City City of</v>
          </cell>
          <cell r="E3136">
            <v>1313</v>
          </cell>
          <cell r="F3136" t="str">
            <v>Osage City</v>
          </cell>
          <cell r="G3136">
            <v>22</v>
          </cell>
          <cell r="H3136" t="str">
            <v>1</v>
          </cell>
          <cell r="I3136">
            <v>1.1000000000000001</v>
          </cell>
          <cell r="J3136">
            <v>0.9</v>
          </cell>
          <cell r="K3136">
            <v>0.9</v>
          </cell>
          <cell r="M3136" t="str">
            <v>IC</v>
          </cell>
          <cell r="N3136" t="str">
            <v>DFO</v>
          </cell>
          <cell r="O3136" t="str">
            <v>NG</v>
          </cell>
          <cell r="P3136">
            <v>99</v>
          </cell>
          <cell r="Q3136">
            <v>1955</v>
          </cell>
          <cell r="R3136" t="str">
            <v>OP</v>
          </cell>
          <cell r="T3136" t="str">
            <v>N</v>
          </cell>
        </row>
        <row r="3137">
          <cell r="A3137" t="str">
            <v>KS</v>
          </cell>
          <cell r="B3137" t="str">
            <v>Osage</v>
          </cell>
          <cell r="C3137">
            <v>14199</v>
          </cell>
          <cell r="D3137" t="str">
            <v>Osage City City of</v>
          </cell>
          <cell r="E3137">
            <v>1313</v>
          </cell>
          <cell r="F3137" t="str">
            <v>Osage City</v>
          </cell>
          <cell r="G3137">
            <v>22</v>
          </cell>
          <cell r="H3137" t="str">
            <v>2</v>
          </cell>
          <cell r="I3137">
            <v>1.2</v>
          </cell>
          <cell r="J3137">
            <v>1.1000000000000001</v>
          </cell>
          <cell r="K3137">
            <v>1.1000000000000001</v>
          </cell>
          <cell r="M3137" t="str">
            <v>IC</v>
          </cell>
          <cell r="N3137" t="str">
            <v>DFO</v>
          </cell>
          <cell r="O3137" t="str">
            <v>NG</v>
          </cell>
          <cell r="P3137">
            <v>99</v>
          </cell>
          <cell r="Q3137">
            <v>1960</v>
          </cell>
          <cell r="R3137" t="str">
            <v>OP</v>
          </cell>
          <cell r="T3137" t="str">
            <v>N</v>
          </cell>
        </row>
        <row r="3138">
          <cell r="A3138" t="str">
            <v>KS</v>
          </cell>
          <cell r="B3138" t="str">
            <v>Osage</v>
          </cell>
          <cell r="C3138">
            <v>14199</v>
          </cell>
          <cell r="D3138" t="str">
            <v>Osage City City of</v>
          </cell>
          <cell r="E3138">
            <v>1313</v>
          </cell>
          <cell r="F3138" t="str">
            <v>Osage City</v>
          </cell>
          <cell r="G3138">
            <v>22</v>
          </cell>
          <cell r="H3138" t="str">
            <v>4</v>
          </cell>
          <cell r="I3138">
            <v>2</v>
          </cell>
          <cell r="J3138">
            <v>1.9</v>
          </cell>
          <cell r="K3138">
            <v>1.9</v>
          </cell>
          <cell r="M3138" t="str">
            <v>IC</v>
          </cell>
          <cell r="N3138" t="str">
            <v>DFO</v>
          </cell>
          <cell r="O3138" t="str">
            <v>NG</v>
          </cell>
          <cell r="P3138">
            <v>99</v>
          </cell>
          <cell r="Q3138">
            <v>1967</v>
          </cell>
          <cell r="R3138" t="str">
            <v>OP</v>
          </cell>
          <cell r="T3138" t="str">
            <v>N</v>
          </cell>
        </row>
        <row r="3139">
          <cell r="A3139" t="str">
            <v>KS</v>
          </cell>
          <cell r="B3139" t="str">
            <v>Osage</v>
          </cell>
          <cell r="C3139">
            <v>14199</v>
          </cell>
          <cell r="D3139" t="str">
            <v>Osage City City of</v>
          </cell>
          <cell r="E3139">
            <v>1313</v>
          </cell>
          <cell r="F3139" t="str">
            <v>Osage City</v>
          </cell>
          <cell r="G3139">
            <v>22</v>
          </cell>
          <cell r="H3139" t="str">
            <v>5</v>
          </cell>
          <cell r="I3139">
            <v>2</v>
          </cell>
          <cell r="J3139">
            <v>1.9</v>
          </cell>
          <cell r="K3139">
            <v>1.9</v>
          </cell>
          <cell r="M3139" t="str">
            <v>IC</v>
          </cell>
          <cell r="N3139" t="str">
            <v>DFO</v>
          </cell>
          <cell r="O3139" t="str">
            <v>NG</v>
          </cell>
          <cell r="P3139">
            <v>99</v>
          </cell>
          <cell r="Q3139">
            <v>1970</v>
          </cell>
          <cell r="R3139" t="str">
            <v>OP</v>
          </cell>
          <cell r="T3139" t="str">
            <v>N</v>
          </cell>
        </row>
        <row r="3140">
          <cell r="A3140" t="str">
            <v>KS</v>
          </cell>
          <cell r="B3140" t="str">
            <v>Osage</v>
          </cell>
          <cell r="C3140">
            <v>14199</v>
          </cell>
          <cell r="D3140" t="str">
            <v>Osage City City of</v>
          </cell>
          <cell r="E3140">
            <v>1313</v>
          </cell>
          <cell r="F3140" t="str">
            <v>Osage City</v>
          </cell>
          <cell r="G3140">
            <v>22</v>
          </cell>
          <cell r="H3140" t="str">
            <v>7</v>
          </cell>
          <cell r="I3140">
            <v>1.7</v>
          </cell>
          <cell r="J3140">
            <v>1.5</v>
          </cell>
          <cell r="K3140">
            <v>1.5</v>
          </cell>
          <cell r="M3140" t="str">
            <v>IC</v>
          </cell>
          <cell r="N3140" t="str">
            <v>DFO</v>
          </cell>
          <cell r="O3140" t="str">
            <v>NG</v>
          </cell>
          <cell r="P3140">
            <v>6</v>
          </cell>
          <cell r="Q3140">
            <v>1984</v>
          </cell>
          <cell r="R3140" t="str">
            <v>OP</v>
          </cell>
          <cell r="T3140" t="str">
            <v>N</v>
          </cell>
        </row>
        <row r="3141">
          <cell r="A3141" t="str">
            <v>KS</v>
          </cell>
          <cell r="B3141" t="str">
            <v>Osage</v>
          </cell>
          <cell r="C3141">
            <v>14199</v>
          </cell>
          <cell r="D3141" t="str">
            <v>Osage City City of</v>
          </cell>
          <cell r="E3141">
            <v>1313</v>
          </cell>
          <cell r="F3141" t="str">
            <v>Osage City</v>
          </cell>
          <cell r="G3141">
            <v>22</v>
          </cell>
          <cell r="H3141" t="str">
            <v>8</v>
          </cell>
          <cell r="I3141">
            <v>0.8</v>
          </cell>
          <cell r="J3141">
            <v>0.7</v>
          </cell>
          <cell r="K3141">
            <v>0.7</v>
          </cell>
          <cell r="M3141" t="str">
            <v>IC</v>
          </cell>
          <cell r="N3141" t="str">
            <v>DFO</v>
          </cell>
          <cell r="P3141">
            <v>6</v>
          </cell>
          <cell r="Q3141">
            <v>2001</v>
          </cell>
          <cell r="R3141" t="str">
            <v>OP</v>
          </cell>
          <cell r="T3141" t="str">
            <v>N</v>
          </cell>
        </row>
        <row r="3142">
          <cell r="A3142" t="str">
            <v>KS</v>
          </cell>
          <cell r="B3142" t="str">
            <v>Osage</v>
          </cell>
          <cell r="C3142">
            <v>14199</v>
          </cell>
          <cell r="D3142" t="str">
            <v>Osage City City of</v>
          </cell>
          <cell r="E3142">
            <v>1313</v>
          </cell>
          <cell r="F3142" t="str">
            <v>Osage City</v>
          </cell>
          <cell r="G3142">
            <v>22</v>
          </cell>
          <cell r="H3142" t="str">
            <v>9</v>
          </cell>
          <cell r="I3142">
            <v>0.8</v>
          </cell>
          <cell r="J3142">
            <v>0.7</v>
          </cell>
          <cell r="K3142">
            <v>0.7</v>
          </cell>
          <cell r="M3142" t="str">
            <v>IC</v>
          </cell>
          <cell r="N3142" t="str">
            <v>DFO</v>
          </cell>
          <cell r="P3142">
            <v>6</v>
          </cell>
          <cell r="Q3142">
            <v>2001</v>
          </cell>
          <cell r="R3142" t="str">
            <v>OP</v>
          </cell>
          <cell r="T3142" t="str">
            <v>N</v>
          </cell>
        </row>
        <row r="3143">
          <cell r="A3143" t="str">
            <v>KS</v>
          </cell>
          <cell r="B3143" t="str">
            <v>Osage</v>
          </cell>
          <cell r="C3143">
            <v>14199</v>
          </cell>
          <cell r="D3143" t="str">
            <v>Osage City City of</v>
          </cell>
          <cell r="E3143">
            <v>1313</v>
          </cell>
          <cell r="F3143" t="str">
            <v>Osage City</v>
          </cell>
          <cell r="G3143">
            <v>22</v>
          </cell>
          <cell r="H3143" t="str">
            <v>10</v>
          </cell>
          <cell r="I3143">
            <v>0.8</v>
          </cell>
          <cell r="J3143">
            <v>0.7</v>
          </cell>
          <cell r="K3143">
            <v>0.7</v>
          </cell>
          <cell r="M3143" t="str">
            <v>IC</v>
          </cell>
          <cell r="N3143" t="str">
            <v>DFO</v>
          </cell>
          <cell r="P3143">
            <v>6</v>
          </cell>
          <cell r="Q3143">
            <v>2001</v>
          </cell>
          <cell r="R3143" t="str">
            <v>OP</v>
          </cell>
          <cell r="T3143" t="str">
            <v>N</v>
          </cell>
        </row>
        <row r="3144">
          <cell r="A3144" t="str">
            <v>KS</v>
          </cell>
          <cell r="B3144" t="str">
            <v>Osage</v>
          </cell>
          <cell r="C3144">
            <v>14199</v>
          </cell>
          <cell r="D3144" t="str">
            <v>Osage City City of</v>
          </cell>
          <cell r="E3144">
            <v>1313</v>
          </cell>
          <cell r="F3144" t="str">
            <v>Osage City</v>
          </cell>
          <cell r="G3144">
            <v>22</v>
          </cell>
          <cell r="H3144" t="str">
            <v>IC6</v>
          </cell>
          <cell r="I3144">
            <v>1.1000000000000001</v>
          </cell>
          <cell r="J3144">
            <v>0.9</v>
          </cell>
          <cell r="K3144">
            <v>0.9</v>
          </cell>
          <cell r="M3144" t="str">
            <v>IC</v>
          </cell>
          <cell r="N3144" t="str">
            <v>DFO</v>
          </cell>
          <cell r="O3144" t="str">
            <v>NG</v>
          </cell>
          <cell r="P3144">
            <v>7</v>
          </cell>
          <cell r="Q3144">
            <v>1983</v>
          </cell>
          <cell r="R3144" t="str">
            <v>OP</v>
          </cell>
          <cell r="T3144" t="str">
            <v>N</v>
          </cell>
        </row>
        <row r="3145">
          <cell r="A3145" t="str">
            <v>KS</v>
          </cell>
          <cell r="B3145" t="str">
            <v>Miami</v>
          </cell>
          <cell r="C3145">
            <v>14203</v>
          </cell>
          <cell r="D3145" t="str">
            <v>Osawatomie City of</v>
          </cell>
          <cell r="E3145">
            <v>1314</v>
          </cell>
          <cell r="F3145" t="str">
            <v>Osawatomie</v>
          </cell>
          <cell r="G3145">
            <v>22</v>
          </cell>
          <cell r="H3145" t="str">
            <v>2</v>
          </cell>
          <cell r="I3145">
            <v>2.2999999999999998</v>
          </cell>
          <cell r="J3145">
            <v>1.8</v>
          </cell>
          <cell r="K3145">
            <v>1.8</v>
          </cell>
          <cell r="M3145" t="str">
            <v>IC</v>
          </cell>
          <cell r="N3145" t="str">
            <v>DFO</v>
          </cell>
          <cell r="O3145" t="str">
            <v>NG</v>
          </cell>
          <cell r="P3145">
            <v>88</v>
          </cell>
          <cell r="Q3145">
            <v>1957</v>
          </cell>
          <cell r="R3145" t="str">
            <v>SB</v>
          </cell>
          <cell r="T3145" t="str">
            <v>N</v>
          </cell>
        </row>
        <row r="3146">
          <cell r="A3146" t="str">
            <v>KS</v>
          </cell>
          <cell r="B3146" t="str">
            <v>Miami</v>
          </cell>
          <cell r="C3146">
            <v>14203</v>
          </cell>
          <cell r="D3146" t="str">
            <v>Osawatomie City of</v>
          </cell>
          <cell r="E3146">
            <v>1314</v>
          </cell>
          <cell r="F3146" t="str">
            <v>Osawatomie</v>
          </cell>
          <cell r="G3146">
            <v>22</v>
          </cell>
          <cell r="H3146" t="str">
            <v>4</v>
          </cell>
          <cell r="I3146">
            <v>1.2</v>
          </cell>
          <cell r="J3146">
            <v>1</v>
          </cell>
          <cell r="K3146">
            <v>1</v>
          </cell>
          <cell r="M3146" t="str">
            <v>IC</v>
          </cell>
          <cell r="N3146" t="str">
            <v>DFO</v>
          </cell>
          <cell r="O3146" t="str">
            <v>NG</v>
          </cell>
          <cell r="P3146">
            <v>88</v>
          </cell>
          <cell r="Q3146">
            <v>1950</v>
          </cell>
          <cell r="R3146" t="str">
            <v>SB</v>
          </cell>
          <cell r="T3146" t="str">
            <v>N</v>
          </cell>
        </row>
        <row r="3147">
          <cell r="A3147" t="str">
            <v>KS</v>
          </cell>
          <cell r="B3147" t="str">
            <v>Miami</v>
          </cell>
          <cell r="C3147">
            <v>14203</v>
          </cell>
          <cell r="D3147" t="str">
            <v>Osawatomie City of</v>
          </cell>
          <cell r="E3147">
            <v>1314</v>
          </cell>
          <cell r="F3147" t="str">
            <v>Osawatomie</v>
          </cell>
          <cell r="G3147">
            <v>22</v>
          </cell>
          <cell r="H3147" t="str">
            <v>5</v>
          </cell>
          <cell r="I3147">
            <v>3.1</v>
          </cell>
          <cell r="J3147">
            <v>2.8</v>
          </cell>
          <cell r="K3147">
            <v>2.8</v>
          </cell>
          <cell r="M3147" t="str">
            <v>IC</v>
          </cell>
          <cell r="N3147" t="str">
            <v>DFO</v>
          </cell>
          <cell r="O3147" t="str">
            <v>NG</v>
          </cell>
          <cell r="P3147">
            <v>88</v>
          </cell>
          <cell r="Q3147">
            <v>1966</v>
          </cell>
          <cell r="R3147" t="str">
            <v>SB</v>
          </cell>
          <cell r="T3147" t="str">
            <v>N</v>
          </cell>
        </row>
        <row r="3148">
          <cell r="A3148" t="str">
            <v>KS</v>
          </cell>
          <cell r="B3148" t="str">
            <v>Osborne</v>
          </cell>
          <cell r="C3148">
            <v>14214</v>
          </cell>
          <cell r="D3148" t="str">
            <v>Osborne City of</v>
          </cell>
          <cell r="E3148">
            <v>1315</v>
          </cell>
          <cell r="F3148" t="str">
            <v>Osborne</v>
          </cell>
          <cell r="G3148">
            <v>22</v>
          </cell>
          <cell r="H3148" t="str">
            <v>1</v>
          </cell>
          <cell r="I3148">
            <v>2.2999999999999998</v>
          </cell>
          <cell r="J3148">
            <v>1.8</v>
          </cell>
          <cell r="K3148">
            <v>2</v>
          </cell>
          <cell r="M3148" t="str">
            <v>IC</v>
          </cell>
          <cell r="N3148" t="str">
            <v>DFO</v>
          </cell>
          <cell r="O3148" t="str">
            <v>NG</v>
          </cell>
          <cell r="P3148">
            <v>88</v>
          </cell>
          <cell r="Q3148">
            <v>1967</v>
          </cell>
          <cell r="R3148" t="str">
            <v>SB</v>
          </cell>
          <cell r="T3148" t="str">
            <v>N</v>
          </cell>
        </row>
        <row r="3149">
          <cell r="A3149" t="str">
            <v>KS</v>
          </cell>
          <cell r="B3149" t="str">
            <v>Osborne</v>
          </cell>
          <cell r="C3149">
            <v>14214</v>
          </cell>
          <cell r="D3149" t="str">
            <v>Osborne City of</v>
          </cell>
          <cell r="E3149">
            <v>1315</v>
          </cell>
          <cell r="F3149" t="str">
            <v>Osborne</v>
          </cell>
          <cell r="G3149">
            <v>22</v>
          </cell>
          <cell r="H3149" t="str">
            <v>2</v>
          </cell>
          <cell r="I3149">
            <v>2</v>
          </cell>
          <cell r="J3149">
            <v>1.8</v>
          </cell>
          <cell r="K3149">
            <v>2</v>
          </cell>
          <cell r="M3149" t="str">
            <v>IC</v>
          </cell>
          <cell r="N3149" t="str">
            <v>DFO</v>
          </cell>
          <cell r="O3149" t="str">
            <v>NG</v>
          </cell>
          <cell r="P3149">
            <v>88</v>
          </cell>
          <cell r="Q3149">
            <v>1963</v>
          </cell>
          <cell r="R3149" t="str">
            <v>SB</v>
          </cell>
          <cell r="T3149" t="str">
            <v>N</v>
          </cell>
        </row>
        <row r="3150">
          <cell r="A3150" t="str">
            <v>KS</v>
          </cell>
          <cell r="B3150" t="str">
            <v>Osborne</v>
          </cell>
          <cell r="C3150">
            <v>14214</v>
          </cell>
          <cell r="D3150" t="str">
            <v>Osborne City of</v>
          </cell>
          <cell r="E3150">
            <v>1315</v>
          </cell>
          <cell r="F3150" t="str">
            <v>Osborne</v>
          </cell>
          <cell r="G3150">
            <v>22</v>
          </cell>
          <cell r="H3150" t="str">
            <v>3</v>
          </cell>
          <cell r="I3150">
            <v>1.1000000000000001</v>
          </cell>
          <cell r="J3150">
            <v>0.7</v>
          </cell>
          <cell r="K3150">
            <v>0.9</v>
          </cell>
          <cell r="M3150" t="str">
            <v>IC</v>
          </cell>
          <cell r="N3150" t="str">
            <v>DFO</v>
          </cell>
          <cell r="O3150" t="str">
            <v>NG</v>
          </cell>
          <cell r="P3150">
            <v>88</v>
          </cell>
          <cell r="Q3150">
            <v>1957</v>
          </cell>
          <cell r="R3150" t="str">
            <v>SB</v>
          </cell>
          <cell r="T3150" t="str">
            <v>N</v>
          </cell>
        </row>
        <row r="3151">
          <cell r="A3151" t="str">
            <v>KS</v>
          </cell>
          <cell r="B3151" t="str">
            <v>Sumner</v>
          </cell>
          <cell r="C3151">
            <v>14276</v>
          </cell>
          <cell r="D3151" t="str">
            <v>Oxford City of</v>
          </cell>
          <cell r="E3151">
            <v>7432</v>
          </cell>
          <cell r="F3151" t="str">
            <v>Oxford</v>
          </cell>
          <cell r="G3151">
            <v>22</v>
          </cell>
          <cell r="H3151" t="str">
            <v>1A</v>
          </cell>
          <cell r="I3151">
            <v>1.7</v>
          </cell>
          <cell r="J3151">
            <v>1.6</v>
          </cell>
          <cell r="K3151">
            <v>1.6</v>
          </cell>
          <cell r="M3151" t="str">
            <v>IC</v>
          </cell>
          <cell r="N3151" t="str">
            <v>DFO</v>
          </cell>
          <cell r="P3151">
            <v>7</v>
          </cell>
          <cell r="Q3151">
            <v>1999</v>
          </cell>
          <cell r="R3151" t="str">
            <v>OS</v>
          </cell>
          <cell r="T3151" t="str">
            <v>N</v>
          </cell>
        </row>
        <row r="3152">
          <cell r="A3152" t="str">
            <v>KS</v>
          </cell>
          <cell r="B3152" t="str">
            <v>Sumner</v>
          </cell>
          <cell r="C3152">
            <v>14276</v>
          </cell>
          <cell r="D3152" t="str">
            <v>Oxford City of</v>
          </cell>
          <cell r="E3152">
            <v>7432</v>
          </cell>
          <cell r="F3152" t="str">
            <v>Oxford</v>
          </cell>
          <cell r="G3152">
            <v>22</v>
          </cell>
          <cell r="H3152" t="str">
            <v>2A</v>
          </cell>
          <cell r="I3152">
            <v>1.7</v>
          </cell>
          <cell r="J3152">
            <v>1.6</v>
          </cell>
          <cell r="K3152">
            <v>1.6</v>
          </cell>
          <cell r="M3152" t="str">
            <v>IC</v>
          </cell>
          <cell r="N3152" t="str">
            <v>DFO</v>
          </cell>
          <cell r="P3152">
            <v>7</v>
          </cell>
          <cell r="Q3152">
            <v>1999</v>
          </cell>
          <cell r="R3152" t="str">
            <v>OS</v>
          </cell>
          <cell r="T3152" t="str">
            <v>N</v>
          </cell>
        </row>
        <row r="3153">
          <cell r="A3153" t="str">
            <v>KS</v>
          </cell>
          <cell r="B3153" t="str">
            <v>Pratt</v>
          </cell>
          <cell r="C3153">
            <v>15321</v>
          </cell>
          <cell r="D3153" t="str">
            <v>Pratt City of</v>
          </cell>
          <cell r="E3153">
            <v>1317</v>
          </cell>
          <cell r="F3153" t="str">
            <v>Pratt</v>
          </cell>
          <cell r="G3153">
            <v>22</v>
          </cell>
          <cell r="H3153" t="str">
            <v>IC1</v>
          </cell>
          <cell r="I3153">
            <v>1.5</v>
          </cell>
          <cell r="J3153">
            <v>1.5</v>
          </cell>
          <cell r="K3153">
            <v>1.5</v>
          </cell>
          <cell r="M3153" t="str">
            <v>IC</v>
          </cell>
          <cell r="N3153" t="str">
            <v>DFO</v>
          </cell>
          <cell r="P3153">
            <v>1</v>
          </cell>
          <cell r="Q3153">
            <v>1958</v>
          </cell>
          <cell r="R3153" t="str">
            <v>OP</v>
          </cell>
          <cell r="T3153" t="str">
            <v>N</v>
          </cell>
        </row>
        <row r="3154">
          <cell r="A3154" t="str">
            <v>KS</v>
          </cell>
          <cell r="B3154" t="str">
            <v>Russell</v>
          </cell>
          <cell r="C3154">
            <v>16440</v>
          </cell>
          <cell r="D3154" t="str">
            <v>Russell City of</v>
          </cell>
          <cell r="E3154">
            <v>1319</v>
          </cell>
          <cell r="F3154" t="str">
            <v>Russell Downtown</v>
          </cell>
          <cell r="G3154">
            <v>22</v>
          </cell>
          <cell r="H3154" t="str">
            <v>8</v>
          </cell>
          <cell r="I3154">
            <v>2.5</v>
          </cell>
          <cell r="J3154">
            <v>2.5</v>
          </cell>
          <cell r="K3154">
            <v>2.5</v>
          </cell>
          <cell r="M3154" t="str">
            <v>IC</v>
          </cell>
          <cell r="N3154" t="str">
            <v>DFO</v>
          </cell>
          <cell r="P3154">
            <v>8</v>
          </cell>
          <cell r="Q3154">
            <v>1978</v>
          </cell>
          <cell r="R3154" t="str">
            <v>OP</v>
          </cell>
          <cell r="T3154" t="str">
            <v>N</v>
          </cell>
        </row>
        <row r="3155">
          <cell r="A3155" t="str">
            <v>KS</v>
          </cell>
          <cell r="B3155" t="str">
            <v>Russell</v>
          </cell>
          <cell r="C3155">
            <v>16440</v>
          </cell>
          <cell r="D3155" t="str">
            <v>Russell City of</v>
          </cell>
          <cell r="E3155">
            <v>1319</v>
          </cell>
          <cell r="F3155" t="str">
            <v>Russell Downtown</v>
          </cell>
          <cell r="G3155">
            <v>22</v>
          </cell>
          <cell r="H3155" t="str">
            <v>9</v>
          </cell>
          <cell r="I3155">
            <v>2.5</v>
          </cell>
          <cell r="J3155">
            <v>2.5</v>
          </cell>
          <cell r="K3155">
            <v>2.5</v>
          </cell>
          <cell r="M3155" t="str">
            <v>IC</v>
          </cell>
          <cell r="N3155" t="str">
            <v>DFO</v>
          </cell>
          <cell r="P3155">
            <v>8</v>
          </cell>
          <cell r="Q3155">
            <v>1981</v>
          </cell>
          <cell r="R3155" t="str">
            <v>OP</v>
          </cell>
          <cell r="T3155" t="str">
            <v>N</v>
          </cell>
        </row>
        <row r="3156">
          <cell r="A3156" t="str">
            <v>KS</v>
          </cell>
          <cell r="B3156" t="str">
            <v>Nemaha</v>
          </cell>
          <cell r="C3156">
            <v>16518</v>
          </cell>
          <cell r="D3156" t="str">
            <v>Sabetha City of</v>
          </cell>
          <cell r="E3156">
            <v>1320</v>
          </cell>
          <cell r="F3156" t="str">
            <v>Sabetha Power Plant</v>
          </cell>
          <cell r="G3156">
            <v>22</v>
          </cell>
          <cell r="H3156" t="str">
            <v>2</v>
          </cell>
          <cell r="I3156">
            <v>1.5</v>
          </cell>
          <cell r="J3156">
            <v>1.2</v>
          </cell>
          <cell r="K3156">
            <v>1.2</v>
          </cell>
          <cell r="M3156" t="str">
            <v>IC</v>
          </cell>
          <cell r="N3156" t="str">
            <v>DFO</v>
          </cell>
          <cell r="O3156" t="str">
            <v>NG</v>
          </cell>
          <cell r="P3156">
            <v>88</v>
          </cell>
          <cell r="Q3156">
            <v>1957</v>
          </cell>
          <cell r="R3156" t="str">
            <v>OP</v>
          </cell>
          <cell r="T3156" t="str">
            <v>N</v>
          </cell>
        </row>
        <row r="3157">
          <cell r="A3157" t="str">
            <v>KS</v>
          </cell>
          <cell r="B3157" t="str">
            <v>Nemaha</v>
          </cell>
          <cell r="C3157">
            <v>16518</v>
          </cell>
          <cell r="D3157" t="str">
            <v>Sabetha City of</v>
          </cell>
          <cell r="E3157">
            <v>1320</v>
          </cell>
          <cell r="F3157" t="str">
            <v>Sabetha Power Plant</v>
          </cell>
          <cell r="G3157">
            <v>22</v>
          </cell>
          <cell r="H3157" t="str">
            <v>3</v>
          </cell>
          <cell r="I3157">
            <v>0.8</v>
          </cell>
          <cell r="J3157">
            <v>0.6</v>
          </cell>
          <cell r="K3157">
            <v>0.6</v>
          </cell>
          <cell r="M3157" t="str">
            <v>IC</v>
          </cell>
          <cell r="N3157" t="str">
            <v>DFO</v>
          </cell>
          <cell r="O3157" t="str">
            <v>NG</v>
          </cell>
          <cell r="P3157">
            <v>88</v>
          </cell>
          <cell r="Q3157">
            <v>1947</v>
          </cell>
          <cell r="R3157" t="str">
            <v>OP</v>
          </cell>
          <cell r="T3157" t="str">
            <v>N</v>
          </cell>
        </row>
        <row r="3158">
          <cell r="A3158" t="str">
            <v>KS</v>
          </cell>
          <cell r="B3158" t="str">
            <v>Nemaha</v>
          </cell>
          <cell r="C3158">
            <v>16518</v>
          </cell>
          <cell r="D3158" t="str">
            <v>Sabetha City of</v>
          </cell>
          <cell r="E3158">
            <v>1320</v>
          </cell>
          <cell r="F3158" t="str">
            <v>Sabetha Power Plant</v>
          </cell>
          <cell r="G3158">
            <v>22</v>
          </cell>
          <cell r="H3158" t="str">
            <v>4</v>
          </cell>
          <cell r="I3158">
            <v>1</v>
          </cell>
          <cell r="J3158">
            <v>0.7</v>
          </cell>
          <cell r="K3158">
            <v>0.7</v>
          </cell>
          <cell r="M3158" t="str">
            <v>IC</v>
          </cell>
          <cell r="N3158" t="str">
            <v>DFO</v>
          </cell>
          <cell r="O3158" t="str">
            <v>NG</v>
          </cell>
          <cell r="P3158">
            <v>88</v>
          </cell>
          <cell r="Q3158">
            <v>1950</v>
          </cell>
          <cell r="R3158" t="str">
            <v>OP</v>
          </cell>
          <cell r="T3158" t="str">
            <v>N</v>
          </cell>
        </row>
        <row r="3159">
          <cell r="A3159" t="str">
            <v>KS</v>
          </cell>
          <cell r="B3159" t="str">
            <v>Nemaha</v>
          </cell>
          <cell r="C3159">
            <v>16518</v>
          </cell>
          <cell r="D3159" t="str">
            <v>Sabetha City of</v>
          </cell>
          <cell r="E3159">
            <v>1320</v>
          </cell>
          <cell r="F3159" t="str">
            <v>Sabetha Power Plant</v>
          </cell>
          <cell r="G3159">
            <v>22</v>
          </cell>
          <cell r="H3159" t="str">
            <v>5</v>
          </cell>
          <cell r="I3159">
            <v>1.4</v>
          </cell>
          <cell r="J3159">
            <v>1.2</v>
          </cell>
          <cell r="K3159">
            <v>1.2</v>
          </cell>
          <cell r="M3159" t="str">
            <v>IC</v>
          </cell>
          <cell r="N3159" t="str">
            <v>DFO</v>
          </cell>
          <cell r="O3159" t="str">
            <v>NG</v>
          </cell>
          <cell r="P3159">
            <v>88</v>
          </cell>
          <cell r="Q3159">
            <v>1961</v>
          </cell>
          <cell r="R3159" t="str">
            <v>OP</v>
          </cell>
          <cell r="T3159" t="str">
            <v>N</v>
          </cell>
        </row>
        <row r="3160">
          <cell r="A3160" t="str">
            <v>KS</v>
          </cell>
          <cell r="B3160" t="str">
            <v>Nemaha</v>
          </cell>
          <cell r="C3160">
            <v>16518</v>
          </cell>
          <cell r="D3160" t="str">
            <v>Sabetha City of</v>
          </cell>
          <cell r="E3160">
            <v>1320</v>
          </cell>
          <cell r="F3160" t="str">
            <v>Sabetha Power Plant</v>
          </cell>
          <cell r="G3160">
            <v>22</v>
          </cell>
          <cell r="H3160" t="str">
            <v>6</v>
          </cell>
          <cell r="I3160">
            <v>1.4</v>
          </cell>
          <cell r="J3160">
            <v>1.2</v>
          </cell>
          <cell r="K3160">
            <v>1.2</v>
          </cell>
          <cell r="M3160" t="str">
            <v>IC</v>
          </cell>
          <cell r="N3160" t="str">
            <v>DFO</v>
          </cell>
          <cell r="O3160" t="str">
            <v>NG</v>
          </cell>
          <cell r="P3160">
            <v>88</v>
          </cell>
          <cell r="Q3160">
            <v>1967</v>
          </cell>
          <cell r="R3160" t="str">
            <v>OP</v>
          </cell>
          <cell r="T3160" t="str">
            <v>N</v>
          </cell>
        </row>
        <row r="3161">
          <cell r="A3161" t="str">
            <v>KS</v>
          </cell>
          <cell r="B3161" t="str">
            <v>Nemaha</v>
          </cell>
          <cell r="C3161">
            <v>16518</v>
          </cell>
          <cell r="D3161" t="str">
            <v>Sabetha City of</v>
          </cell>
          <cell r="E3161">
            <v>1320</v>
          </cell>
          <cell r="F3161" t="str">
            <v>Sabetha Power Plant</v>
          </cell>
          <cell r="G3161">
            <v>22</v>
          </cell>
          <cell r="H3161" t="str">
            <v>7</v>
          </cell>
          <cell r="I3161">
            <v>2.2000000000000002</v>
          </cell>
          <cell r="J3161">
            <v>1.8</v>
          </cell>
          <cell r="K3161">
            <v>1.8</v>
          </cell>
          <cell r="M3161" t="str">
            <v>IC</v>
          </cell>
          <cell r="N3161" t="str">
            <v>DFO</v>
          </cell>
          <cell r="O3161" t="str">
            <v>NG</v>
          </cell>
          <cell r="P3161">
            <v>88</v>
          </cell>
          <cell r="Q3161">
            <v>1970</v>
          </cell>
          <cell r="R3161" t="str">
            <v>OP</v>
          </cell>
          <cell r="T3161" t="str">
            <v>N</v>
          </cell>
        </row>
        <row r="3162">
          <cell r="A3162" t="str">
            <v>KS</v>
          </cell>
          <cell r="B3162" t="str">
            <v>Nemaha</v>
          </cell>
          <cell r="C3162">
            <v>16518</v>
          </cell>
          <cell r="D3162" t="str">
            <v>Sabetha City of</v>
          </cell>
          <cell r="E3162">
            <v>1320</v>
          </cell>
          <cell r="F3162" t="str">
            <v>Sabetha Power Plant</v>
          </cell>
          <cell r="G3162">
            <v>22</v>
          </cell>
          <cell r="H3162" t="str">
            <v>8</v>
          </cell>
          <cell r="I3162">
            <v>2.5</v>
          </cell>
          <cell r="J3162">
            <v>2.1</v>
          </cell>
          <cell r="K3162">
            <v>2.1</v>
          </cell>
          <cell r="M3162" t="str">
            <v>IC</v>
          </cell>
          <cell r="N3162" t="str">
            <v>DFO</v>
          </cell>
          <cell r="O3162" t="str">
            <v>NG</v>
          </cell>
          <cell r="P3162">
            <v>88</v>
          </cell>
          <cell r="Q3162">
            <v>1978</v>
          </cell>
          <cell r="R3162" t="str">
            <v>OP</v>
          </cell>
          <cell r="T3162" t="str">
            <v>N</v>
          </cell>
        </row>
        <row r="3163">
          <cell r="A3163" t="str">
            <v>KS</v>
          </cell>
          <cell r="B3163" t="str">
            <v>Nemaha</v>
          </cell>
          <cell r="C3163">
            <v>16518</v>
          </cell>
          <cell r="D3163" t="str">
            <v>Sabetha City of</v>
          </cell>
          <cell r="E3163">
            <v>1320</v>
          </cell>
          <cell r="F3163" t="str">
            <v>Sabetha Power Plant</v>
          </cell>
          <cell r="G3163">
            <v>22</v>
          </cell>
          <cell r="H3163" t="str">
            <v>11</v>
          </cell>
          <cell r="I3163">
            <v>3</v>
          </cell>
          <cell r="J3163">
            <v>2.7</v>
          </cell>
          <cell r="K3163">
            <v>2.7</v>
          </cell>
          <cell r="M3163" t="str">
            <v>IC</v>
          </cell>
          <cell r="N3163" t="str">
            <v>DFO</v>
          </cell>
          <cell r="O3163" t="str">
            <v>NG</v>
          </cell>
          <cell r="P3163">
            <v>9</v>
          </cell>
          <cell r="Q3163">
            <v>1992</v>
          </cell>
          <cell r="R3163" t="str">
            <v>OP</v>
          </cell>
          <cell r="T3163" t="str">
            <v>N</v>
          </cell>
        </row>
        <row r="3164">
          <cell r="A3164" t="str">
            <v>KS</v>
          </cell>
          <cell r="B3164" t="str">
            <v>Nemaha</v>
          </cell>
          <cell r="C3164">
            <v>16518</v>
          </cell>
          <cell r="D3164" t="str">
            <v>Sabetha City of</v>
          </cell>
          <cell r="E3164">
            <v>1320</v>
          </cell>
          <cell r="F3164" t="str">
            <v>Sabetha Power Plant</v>
          </cell>
          <cell r="G3164">
            <v>22</v>
          </cell>
          <cell r="H3164" t="str">
            <v>IC10</v>
          </cell>
          <cell r="I3164">
            <v>2.5</v>
          </cell>
          <cell r="J3164">
            <v>2.1</v>
          </cell>
          <cell r="K3164">
            <v>2.1</v>
          </cell>
          <cell r="M3164" t="str">
            <v>IC</v>
          </cell>
          <cell r="N3164" t="str">
            <v>DFO</v>
          </cell>
          <cell r="O3164" t="str">
            <v>NG</v>
          </cell>
          <cell r="P3164">
            <v>7</v>
          </cell>
          <cell r="Q3164">
            <v>1990</v>
          </cell>
          <cell r="R3164" t="str">
            <v>OP</v>
          </cell>
          <cell r="T3164" t="str">
            <v>N</v>
          </cell>
        </row>
        <row r="3165">
          <cell r="A3165" t="str">
            <v>KS</v>
          </cell>
          <cell r="B3165" t="str">
            <v>Nemaha</v>
          </cell>
          <cell r="C3165">
            <v>16518</v>
          </cell>
          <cell r="D3165" t="str">
            <v>Sabetha City of</v>
          </cell>
          <cell r="E3165">
            <v>1320</v>
          </cell>
          <cell r="F3165" t="str">
            <v>Sabetha Power Plant</v>
          </cell>
          <cell r="G3165">
            <v>22</v>
          </cell>
          <cell r="H3165" t="str">
            <v>IC9</v>
          </cell>
          <cell r="I3165">
            <v>1.1000000000000001</v>
          </cell>
          <cell r="J3165">
            <v>1</v>
          </cell>
          <cell r="K3165">
            <v>1</v>
          </cell>
          <cell r="M3165" t="str">
            <v>IC</v>
          </cell>
          <cell r="N3165" t="str">
            <v>DFO</v>
          </cell>
          <cell r="O3165" t="str">
            <v>NG</v>
          </cell>
          <cell r="P3165">
            <v>6</v>
          </cell>
          <cell r="Q3165">
            <v>1985</v>
          </cell>
          <cell r="R3165" t="str">
            <v>OP</v>
          </cell>
          <cell r="T3165" t="str">
            <v>N</v>
          </cell>
        </row>
        <row r="3166">
          <cell r="A3166" t="str">
            <v>KS</v>
          </cell>
          <cell r="B3166" t="str">
            <v>Cheyenne</v>
          </cell>
          <cell r="C3166">
            <v>17872</v>
          </cell>
          <cell r="D3166" t="str">
            <v>City  of  St  Francis</v>
          </cell>
          <cell r="E3166">
            <v>1321</v>
          </cell>
          <cell r="F3166" t="str">
            <v>St Francis</v>
          </cell>
          <cell r="G3166">
            <v>22</v>
          </cell>
          <cell r="H3166" t="str">
            <v>2</v>
          </cell>
          <cell r="I3166">
            <v>1.5</v>
          </cell>
          <cell r="J3166">
            <v>1.5</v>
          </cell>
          <cell r="K3166">
            <v>1.5</v>
          </cell>
          <cell r="M3166" t="str">
            <v>IC</v>
          </cell>
          <cell r="N3166" t="str">
            <v>DFO</v>
          </cell>
          <cell r="O3166" t="str">
            <v>NG</v>
          </cell>
          <cell r="P3166">
            <v>88</v>
          </cell>
          <cell r="Q3166">
            <v>1964</v>
          </cell>
          <cell r="R3166" t="str">
            <v>OP</v>
          </cell>
          <cell r="T3166" t="str">
            <v>N</v>
          </cell>
        </row>
        <row r="3167">
          <cell r="A3167" t="str">
            <v>KS</v>
          </cell>
          <cell r="B3167" t="str">
            <v>Cheyenne</v>
          </cell>
          <cell r="C3167">
            <v>17872</v>
          </cell>
          <cell r="D3167" t="str">
            <v>City  of  St  Francis</v>
          </cell>
          <cell r="E3167">
            <v>1321</v>
          </cell>
          <cell r="F3167" t="str">
            <v>St Francis</v>
          </cell>
          <cell r="G3167">
            <v>22</v>
          </cell>
          <cell r="H3167" t="str">
            <v>3</v>
          </cell>
          <cell r="I3167">
            <v>0.8</v>
          </cell>
          <cell r="J3167">
            <v>0.8</v>
          </cell>
          <cell r="K3167">
            <v>0.8</v>
          </cell>
          <cell r="M3167" t="str">
            <v>IC</v>
          </cell>
          <cell r="N3167" t="str">
            <v>DFO</v>
          </cell>
          <cell r="O3167" t="str">
            <v>NG</v>
          </cell>
          <cell r="P3167">
            <v>11</v>
          </cell>
          <cell r="Q3167">
            <v>1960</v>
          </cell>
          <cell r="R3167" t="str">
            <v>OP</v>
          </cell>
          <cell r="T3167" t="str">
            <v>N</v>
          </cell>
        </row>
        <row r="3168">
          <cell r="A3168" t="str">
            <v>KS</v>
          </cell>
          <cell r="B3168" t="str">
            <v>Cheyenne</v>
          </cell>
          <cell r="C3168">
            <v>17872</v>
          </cell>
          <cell r="D3168" t="str">
            <v>City  of  St  Francis</v>
          </cell>
          <cell r="E3168">
            <v>1321</v>
          </cell>
          <cell r="F3168" t="str">
            <v>St Francis</v>
          </cell>
          <cell r="G3168">
            <v>22</v>
          </cell>
          <cell r="H3168" t="str">
            <v>4</v>
          </cell>
          <cell r="I3168">
            <v>2.7</v>
          </cell>
          <cell r="J3168">
            <v>2.7</v>
          </cell>
          <cell r="K3168">
            <v>2.7</v>
          </cell>
          <cell r="M3168" t="str">
            <v>IC</v>
          </cell>
          <cell r="N3168" t="str">
            <v>DFO</v>
          </cell>
          <cell r="O3168" t="str">
            <v>NG</v>
          </cell>
          <cell r="P3168">
            <v>10</v>
          </cell>
          <cell r="Q3168">
            <v>1972</v>
          </cell>
          <cell r="R3168" t="str">
            <v>OP</v>
          </cell>
          <cell r="T3168" t="str">
            <v>N</v>
          </cell>
        </row>
        <row r="3169">
          <cell r="A3169" t="str">
            <v>KS</v>
          </cell>
          <cell r="B3169" t="str">
            <v>Cheyenne</v>
          </cell>
          <cell r="C3169">
            <v>17872</v>
          </cell>
          <cell r="D3169" t="str">
            <v>City  of  St  Francis</v>
          </cell>
          <cell r="E3169">
            <v>1321</v>
          </cell>
          <cell r="F3169" t="str">
            <v>St Francis</v>
          </cell>
          <cell r="G3169">
            <v>22</v>
          </cell>
          <cell r="H3169" t="str">
            <v>5</v>
          </cell>
          <cell r="I3169">
            <v>0.9</v>
          </cell>
          <cell r="J3169">
            <v>0.9</v>
          </cell>
          <cell r="K3169">
            <v>0.9</v>
          </cell>
          <cell r="M3169" t="str">
            <v>IC</v>
          </cell>
          <cell r="N3169" t="str">
            <v>DFO</v>
          </cell>
          <cell r="O3169" t="str">
            <v>NG</v>
          </cell>
          <cell r="P3169">
            <v>88</v>
          </cell>
          <cell r="Q3169">
            <v>1953</v>
          </cell>
          <cell r="R3169" t="str">
            <v>OP</v>
          </cell>
          <cell r="T3169" t="str">
            <v>N</v>
          </cell>
        </row>
        <row r="3170">
          <cell r="A3170" t="str">
            <v>KS</v>
          </cell>
          <cell r="B3170" t="str">
            <v>Stafford</v>
          </cell>
          <cell r="C3170">
            <v>17879</v>
          </cell>
          <cell r="D3170" t="str">
            <v>St John City of</v>
          </cell>
          <cell r="E3170">
            <v>1322</v>
          </cell>
          <cell r="F3170" t="str">
            <v>St John</v>
          </cell>
          <cell r="G3170">
            <v>22</v>
          </cell>
          <cell r="H3170" t="str">
            <v>2</v>
          </cell>
          <cell r="I3170">
            <v>1.3</v>
          </cell>
          <cell r="J3170">
            <v>1.3</v>
          </cell>
          <cell r="K3170">
            <v>1.28</v>
          </cell>
          <cell r="M3170" t="str">
            <v>IC</v>
          </cell>
          <cell r="N3170" t="str">
            <v>DFO</v>
          </cell>
          <cell r="P3170">
            <v>6</v>
          </cell>
          <cell r="Q3170">
            <v>2002</v>
          </cell>
          <cell r="R3170" t="str">
            <v>SB</v>
          </cell>
          <cell r="T3170" t="str">
            <v>N</v>
          </cell>
        </row>
        <row r="3171">
          <cell r="A3171" t="str">
            <v>KS</v>
          </cell>
          <cell r="B3171" t="str">
            <v>Stafford</v>
          </cell>
          <cell r="C3171">
            <v>17879</v>
          </cell>
          <cell r="D3171" t="str">
            <v>St John City of</v>
          </cell>
          <cell r="E3171">
            <v>1322</v>
          </cell>
          <cell r="F3171" t="str">
            <v>St John</v>
          </cell>
          <cell r="G3171">
            <v>22</v>
          </cell>
          <cell r="H3171" t="str">
            <v>3</v>
          </cell>
          <cell r="I3171">
            <v>0.9</v>
          </cell>
          <cell r="J3171">
            <v>0.9</v>
          </cell>
          <cell r="K3171">
            <v>0.89</v>
          </cell>
          <cell r="M3171" t="str">
            <v>IC</v>
          </cell>
          <cell r="N3171" t="str">
            <v>DFO</v>
          </cell>
          <cell r="O3171" t="str">
            <v>NG</v>
          </cell>
          <cell r="P3171">
            <v>88</v>
          </cell>
          <cell r="Q3171">
            <v>1952</v>
          </cell>
          <cell r="R3171" t="str">
            <v>OP</v>
          </cell>
          <cell r="T3171" t="str">
            <v>N</v>
          </cell>
        </row>
        <row r="3172">
          <cell r="A3172" t="str">
            <v>KS</v>
          </cell>
          <cell r="B3172" t="str">
            <v>Stafford</v>
          </cell>
          <cell r="C3172">
            <v>17879</v>
          </cell>
          <cell r="D3172" t="str">
            <v>St John City of</v>
          </cell>
          <cell r="E3172">
            <v>1322</v>
          </cell>
          <cell r="F3172" t="str">
            <v>St John</v>
          </cell>
          <cell r="G3172">
            <v>22</v>
          </cell>
          <cell r="H3172" t="str">
            <v>4</v>
          </cell>
          <cell r="I3172">
            <v>1.7</v>
          </cell>
          <cell r="J3172">
            <v>1.7</v>
          </cell>
          <cell r="K3172">
            <v>1.68</v>
          </cell>
          <cell r="M3172" t="str">
            <v>IC</v>
          </cell>
          <cell r="N3172" t="str">
            <v>DFO</v>
          </cell>
          <cell r="O3172" t="str">
            <v>NG</v>
          </cell>
          <cell r="P3172">
            <v>88</v>
          </cell>
          <cell r="Q3172">
            <v>1965</v>
          </cell>
          <cell r="R3172" t="str">
            <v>OP</v>
          </cell>
          <cell r="T3172" t="str">
            <v>N</v>
          </cell>
        </row>
        <row r="3173">
          <cell r="A3173" t="str">
            <v>KS</v>
          </cell>
          <cell r="B3173" t="str">
            <v>Stafford</v>
          </cell>
          <cell r="C3173">
            <v>17879</v>
          </cell>
          <cell r="D3173" t="str">
            <v>St John City of</v>
          </cell>
          <cell r="E3173">
            <v>1322</v>
          </cell>
          <cell r="F3173" t="str">
            <v>St John</v>
          </cell>
          <cell r="G3173">
            <v>22</v>
          </cell>
          <cell r="H3173" t="str">
            <v>5</v>
          </cell>
          <cell r="I3173">
            <v>2</v>
          </cell>
          <cell r="J3173">
            <v>2</v>
          </cell>
          <cell r="K3173">
            <v>1.6</v>
          </cell>
          <cell r="M3173" t="str">
            <v>IC</v>
          </cell>
          <cell r="N3173" t="str">
            <v>DFO</v>
          </cell>
          <cell r="O3173" t="str">
            <v>NG</v>
          </cell>
          <cell r="P3173">
            <v>12</v>
          </cell>
          <cell r="Q3173">
            <v>1982</v>
          </cell>
          <cell r="R3173" t="str">
            <v>OP</v>
          </cell>
          <cell r="T3173" t="str">
            <v>N</v>
          </cell>
        </row>
        <row r="3174">
          <cell r="A3174" t="str">
            <v>KS</v>
          </cell>
          <cell r="B3174" t="str">
            <v>Stafford</v>
          </cell>
          <cell r="C3174">
            <v>17924</v>
          </cell>
          <cell r="D3174" t="str">
            <v>Stafford City of</v>
          </cell>
          <cell r="E3174">
            <v>1325</v>
          </cell>
          <cell r="F3174" t="str">
            <v>Stafford</v>
          </cell>
          <cell r="G3174">
            <v>22</v>
          </cell>
          <cell r="H3174" t="str">
            <v>1</v>
          </cell>
          <cell r="I3174">
            <v>0.9</v>
          </cell>
          <cell r="J3174">
            <v>0.9</v>
          </cell>
          <cell r="K3174">
            <v>0.9</v>
          </cell>
          <cell r="M3174" t="str">
            <v>IC</v>
          </cell>
          <cell r="N3174" t="str">
            <v>DFO</v>
          </cell>
          <cell r="O3174" t="str">
            <v>NG</v>
          </cell>
          <cell r="P3174">
            <v>9</v>
          </cell>
          <cell r="Q3174">
            <v>1960</v>
          </cell>
          <cell r="R3174" t="str">
            <v>OP</v>
          </cell>
          <cell r="T3174" t="str">
            <v>N</v>
          </cell>
        </row>
        <row r="3175">
          <cell r="A3175" t="str">
            <v>KS</v>
          </cell>
          <cell r="B3175" t="str">
            <v>Stafford</v>
          </cell>
          <cell r="C3175">
            <v>17924</v>
          </cell>
          <cell r="D3175" t="str">
            <v>Stafford City of</v>
          </cell>
          <cell r="E3175">
            <v>1325</v>
          </cell>
          <cell r="F3175" t="str">
            <v>Stafford</v>
          </cell>
          <cell r="G3175">
            <v>22</v>
          </cell>
          <cell r="H3175" t="str">
            <v>2</v>
          </cell>
          <cell r="I3175">
            <v>0.9</v>
          </cell>
          <cell r="J3175">
            <v>0.9</v>
          </cell>
          <cell r="K3175">
            <v>0.9</v>
          </cell>
          <cell r="M3175" t="str">
            <v>IC</v>
          </cell>
          <cell r="N3175" t="str">
            <v>DFO</v>
          </cell>
          <cell r="O3175" t="str">
            <v>NG</v>
          </cell>
          <cell r="P3175">
            <v>2</v>
          </cell>
          <cell r="Q3175">
            <v>1953</v>
          </cell>
          <cell r="R3175" t="str">
            <v>OP</v>
          </cell>
          <cell r="T3175" t="str">
            <v>N</v>
          </cell>
        </row>
        <row r="3176">
          <cell r="A3176" t="str">
            <v>KS</v>
          </cell>
          <cell r="B3176" t="str">
            <v>Stafford</v>
          </cell>
          <cell r="C3176">
            <v>17924</v>
          </cell>
          <cell r="D3176" t="str">
            <v>Stafford City of</v>
          </cell>
          <cell r="E3176">
            <v>1325</v>
          </cell>
          <cell r="F3176" t="str">
            <v>Stafford</v>
          </cell>
          <cell r="G3176">
            <v>22</v>
          </cell>
          <cell r="H3176" t="str">
            <v>3</v>
          </cell>
          <cell r="I3176">
            <v>0.8</v>
          </cell>
          <cell r="J3176">
            <v>0.8</v>
          </cell>
          <cell r="K3176">
            <v>0.8</v>
          </cell>
          <cell r="M3176" t="str">
            <v>IC</v>
          </cell>
          <cell r="N3176" t="str">
            <v>DFO</v>
          </cell>
          <cell r="O3176" t="str">
            <v>NG</v>
          </cell>
          <cell r="P3176">
            <v>8</v>
          </cell>
          <cell r="Q3176">
            <v>1958</v>
          </cell>
          <cell r="R3176" t="str">
            <v>OP</v>
          </cell>
          <cell r="T3176" t="str">
            <v>N</v>
          </cell>
        </row>
        <row r="3177">
          <cell r="A3177" t="str">
            <v>KS</v>
          </cell>
          <cell r="B3177" t="str">
            <v>Stafford</v>
          </cell>
          <cell r="C3177">
            <v>17924</v>
          </cell>
          <cell r="D3177" t="str">
            <v>Stafford City of</v>
          </cell>
          <cell r="E3177">
            <v>1325</v>
          </cell>
          <cell r="F3177" t="str">
            <v>Stafford</v>
          </cell>
          <cell r="G3177">
            <v>22</v>
          </cell>
          <cell r="H3177" t="str">
            <v>4</v>
          </cell>
          <cell r="I3177">
            <v>1.4</v>
          </cell>
          <cell r="J3177">
            <v>1.4</v>
          </cell>
          <cell r="K3177">
            <v>1.4</v>
          </cell>
          <cell r="M3177" t="str">
            <v>IC</v>
          </cell>
          <cell r="N3177" t="str">
            <v>DFO</v>
          </cell>
          <cell r="O3177" t="str">
            <v>NG</v>
          </cell>
          <cell r="P3177">
            <v>7</v>
          </cell>
          <cell r="Q3177">
            <v>1973</v>
          </cell>
          <cell r="R3177" t="str">
            <v>OP</v>
          </cell>
          <cell r="T3177" t="str">
            <v>N</v>
          </cell>
        </row>
        <row r="3178">
          <cell r="A3178" t="str">
            <v>KS</v>
          </cell>
          <cell r="B3178" t="str">
            <v>Stafford</v>
          </cell>
          <cell r="C3178">
            <v>17924</v>
          </cell>
          <cell r="D3178" t="str">
            <v>Stafford City of</v>
          </cell>
          <cell r="E3178">
            <v>1325</v>
          </cell>
          <cell r="F3178" t="str">
            <v>Stafford</v>
          </cell>
          <cell r="G3178">
            <v>22</v>
          </cell>
          <cell r="H3178" t="str">
            <v>5</v>
          </cell>
          <cell r="I3178">
            <v>1.1000000000000001</v>
          </cell>
          <cell r="J3178">
            <v>1.1000000000000001</v>
          </cell>
          <cell r="K3178">
            <v>1.1000000000000001</v>
          </cell>
          <cell r="M3178" t="str">
            <v>IC</v>
          </cell>
          <cell r="N3178" t="str">
            <v>DFO</v>
          </cell>
          <cell r="O3178" t="str">
            <v>NG</v>
          </cell>
          <cell r="P3178">
            <v>5</v>
          </cell>
          <cell r="Q3178">
            <v>1983</v>
          </cell>
          <cell r="R3178" t="str">
            <v>OP</v>
          </cell>
          <cell r="T3178" t="str">
            <v>N</v>
          </cell>
        </row>
        <row r="3179">
          <cell r="A3179" t="str">
            <v>KS</v>
          </cell>
          <cell r="B3179" t="str">
            <v>Rice</v>
          </cell>
          <cell r="C3179">
            <v>18086</v>
          </cell>
          <cell r="D3179" t="str">
            <v>Sterling City of</v>
          </cell>
          <cell r="E3179">
            <v>1326</v>
          </cell>
          <cell r="F3179" t="str">
            <v>Sterling</v>
          </cell>
          <cell r="G3179">
            <v>22</v>
          </cell>
          <cell r="H3179" t="str">
            <v>1</v>
          </cell>
          <cell r="I3179">
            <v>1.5</v>
          </cell>
          <cell r="J3179">
            <v>1.3</v>
          </cell>
          <cell r="K3179">
            <v>1.3</v>
          </cell>
          <cell r="M3179" t="str">
            <v>IC</v>
          </cell>
          <cell r="N3179" t="str">
            <v>DFO</v>
          </cell>
          <cell r="O3179" t="str">
            <v>NG</v>
          </cell>
          <cell r="P3179">
            <v>88</v>
          </cell>
          <cell r="Q3179">
            <v>1962</v>
          </cell>
          <cell r="R3179" t="str">
            <v>OP</v>
          </cell>
          <cell r="T3179" t="str">
            <v>N</v>
          </cell>
        </row>
        <row r="3180">
          <cell r="A3180" t="str">
            <v>KS</v>
          </cell>
          <cell r="B3180" t="str">
            <v>Rice</v>
          </cell>
          <cell r="C3180">
            <v>18086</v>
          </cell>
          <cell r="D3180" t="str">
            <v>Sterling City of</v>
          </cell>
          <cell r="E3180">
            <v>1326</v>
          </cell>
          <cell r="F3180" t="str">
            <v>Sterling</v>
          </cell>
          <cell r="G3180">
            <v>22</v>
          </cell>
          <cell r="H3180" t="str">
            <v>2</v>
          </cell>
          <cell r="I3180">
            <v>0.5</v>
          </cell>
          <cell r="J3180">
            <v>0.4</v>
          </cell>
          <cell r="K3180">
            <v>0.4</v>
          </cell>
          <cell r="M3180" t="str">
            <v>IC</v>
          </cell>
          <cell r="N3180" t="str">
            <v>DFO</v>
          </cell>
          <cell r="O3180" t="str">
            <v>NG</v>
          </cell>
          <cell r="P3180">
            <v>88</v>
          </cell>
          <cell r="Q3180">
            <v>1950</v>
          </cell>
          <cell r="R3180" t="str">
            <v>SB</v>
          </cell>
          <cell r="T3180" t="str">
            <v>N</v>
          </cell>
        </row>
        <row r="3181">
          <cell r="A3181" t="str">
            <v>KS</v>
          </cell>
          <cell r="B3181" t="str">
            <v>Rice</v>
          </cell>
          <cell r="C3181">
            <v>18086</v>
          </cell>
          <cell r="D3181" t="str">
            <v>Sterling City of</v>
          </cell>
          <cell r="E3181">
            <v>1326</v>
          </cell>
          <cell r="F3181" t="str">
            <v>Sterling</v>
          </cell>
          <cell r="G3181">
            <v>22</v>
          </cell>
          <cell r="H3181" t="str">
            <v>3</v>
          </cell>
          <cell r="I3181">
            <v>3</v>
          </cell>
          <cell r="J3181">
            <v>2.2000000000000002</v>
          </cell>
          <cell r="K3181">
            <v>2.2000000000000002</v>
          </cell>
          <cell r="M3181" t="str">
            <v>IC</v>
          </cell>
          <cell r="N3181" t="str">
            <v>DFO</v>
          </cell>
          <cell r="O3181" t="str">
            <v>NG</v>
          </cell>
          <cell r="P3181">
            <v>88</v>
          </cell>
          <cell r="Q3181">
            <v>1972</v>
          </cell>
          <cell r="R3181" t="str">
            <v>OP</v>
          </cell>
          <cell r="T3181" t="str">
            <v>N</v>
          </cell>
        </row>
        <row r="3182">
          <cell r="A3182" t="str">
            <v>KS</v>
          </cell>
          <cell r="B3182" t="str">
            <v>Rice</v>
          </cell>
          <cell r="C3182">
            <v>18086</v>
          </cell>
          <cell r="D3182" t="str">
            <v>Sterling City of</v>
          </cell>
          <cell r="E3182">
            <v>1326</v>
          </cell>
          <cell r="F3182" t="str">
            <v>Sterling</v>
          </cell>
          <cell r="G3182">
            <v>22</v>
          </cell>
          <cell r="H3182" t="str">
            <v>4</v>
          </cell>
          <cell r="I3182">
            <v>1.1000000000000001</v>
          </cell>
          <cell r="J3182">
            <v>0.8</v>
          </cell>
          <cell r="K3182">
            <v>0.8</v>
          </cell>
          <cell r="M3182" t="str">
            <v>IC</v>
          </cell>
          <cell r="N3182" t="str">
            <v>DFO</v>
          </cell>
          <cell r="O3182" t="str">
            <v>NG</v>
          </cell>
          <cell r="P3182">
            <v>88</v>
          </cell>
          <cell r="Q3182">
            <v>1955</v>
          </cell>
          <cell r="R3182" t="str">
            <v>OP</v>
          </cell>
          <cell r="T3182" t="str">
            <v>N</v>
          </cell>
        </row>
        <row r="3183">
          <cell r="A3183" t="str">
            <v>KS</v>
          </cell>
          <cell r="B3183" t="str">
            <v>Rice</v>
          </cell>
          <cell r="C3183">
            <v>18086</v>
          </cell>
          <cell r="D3183" t="str">
            <v>Sterling City of</v>
          </cell>
          <cell r="E3183">
            <v>1326</v>
          </cell>
          <cell r="F3183" t="str">
            <v>Sterling</v>
          </cell>
          <cell r="G3183">
            <v>22</v>
          </cell>
          <cell r="H3183" t="str">
            <v>5</v>
          </cell>
          <cell r="I3183">
            <v>1.4</v>
          </cell>
          <cell r="J3183">
            <v>1.2</v>
          </cell>
          <cell r="K3183">
            <v>1.2</v>
          </cell>
          <cell r="M3183" t="str">
            <v>IC</v>
          </cell>
          <cell r="N3183" t="str">
            <v>DFO</v>
          </cell>
          <cell r="O3183" t="str">
            <v>NG</v>
          </cell>
          <cell r="P3183">
            <v>6</v>
          </cell>
          <cell r="Q3183">
            <v>2002</v>
          </cell>
          <cell r="R3183" t="str">
            <v>OP</v>
          </cell>
          <cell r="T3183" t="str">
            <v>N</v>
          </cell>
        </row>
        <row r="3184">
          <cell r="A3184" t="str">
            <v>KS</v>
          </cell>
          <cell r="B3184" t="str">
            <v>Rice</v>
          </cell>
          <cell r="C3184">
            <v>18086</v>
          </cell>
          <cell r="D3184" t="str">
            <v>Sterling City of</v>
          </cell>
          <cell r="E3184">
            <v>1326</v>
          </cell>
          <cell r="F3184" t="str">
            <v>Sterling</v>
          </cell>
          <cell r="G3184">
            <v>22</v>
          </cell>
          <cell r="H3184" t="str">
            <v>6</v>
          </cell>
          <cell r="I3184">
            <v>1.4</v>
          </cell>
          <cell r="J3184">
            <v>1.2</v>
          </cell>
          <cell r="K3184">
            <v>1.2</v>
          </cell>
          <cell r="M3184" t="str">
            <v>IC</v>
          </cell>
          <cell r="N3184" t="str">
            <v>DFO</v>
          </cell>
          <cell r="O3184" t="str">
            <v>NG</v>
          </cell>
          <cell r="P3184">
            <v>6</v>
          </cell>
          <cell r="Q3184">
            <v>2002</v>
          </cell>
          <cell r="R3184" t="str">
            <v>OP</v>
          </cell>
          <cell r="T3184" t="str">
            <v>N</v>
          </cell>
        </row>
        <row r="3185">
          <cell r="A3185" t="str">
            <v>KS</v>
          </cell>
          <cell r="B3185" t="str">
            <v>Rice</v>
          </cell>
          <cell r="C3185">
            <v>18086</v>
          </cell>
          <cell r="D3185" t="str">
            <v>Sterling City of</v>
          </cell>
          <cell r="E3185">
            <v>1326</v>
          </cell>
          <cell r="F3185" t="str">
            <v>Sterling</v>
          </cell>
          <cell r="G3185">
            <v>22</v>
          </cell>
          <cell r="H3185" t="str">
            <v>7</v>
          </cell>
          <cell r="I3185">
            <v>1.4</v>
          </cell>
          <cell r="J3185">
            <v>1.4</v>
          </cell>
          <cell r="K3185">
            <v>1.4</v>
          </cell>
          <cell r="M3185" t="str">
            <v>IC</v>
          </cell>
          <cell r="N3185" t="str">
            <v>DFO</v>
          </cell>
          <cell r="O3185" t="str">
            <v>NG</v>
          </cell>
          <cell r="P3185">
            <v>6</v>
          </cell>
          <cell r="Q3185">
            <v>2002</v>
          </cell>
          <cell r="R3185" t="str">
            <v>OP</v>
          </cell>
          <cell r="T3185" t="str">
            <v>N</v>
          </cell>
        </row>
        <row r="3186">
          <cell r="A3186" t="str">
            <v>KS</v>
          </cell>
          <cell r="B3186" t="str">
            <v>Washington</v>
          </cell>
          <cell r="C3186">
            <v>20141</v>
          </cell>
          <cell r="D3186" t="str">
            <v>Washington City of</v>
          </cell>
          <cell r="E3186">
            <v>1329</v>
          </cell>
          <cell r="F3186" t="str">
            <v>Washington</v>
          </cell>
          <cell r="G3186">
            <v>22</v>
          </cell>
          <cell r="H3186" t="str">
            <v>1</v>
          </cell>
          <cell r="I3186">
            <v>1.2</v>
          </cell>
          <cell r="J3186">
            <v>1</v>
          </cell>
          <cell r="K3186">
            <v>1</v>
          </cell>
          <cell r="M3186" t="str">
            <v>IC</v>
          </cell>
          <cell r="N3186" t="str">
            <v>DFO</v>
          </cell>
          <cell r="O3186" t="str">
            <v>NG</v>
          </cell>
          <cell r="P3186">
            <v>88</v>
          </cell>
          <cell r="Q3186">
            <v>1963</v>
          </cell>
          <cell r="R3186" t="str">
            <v>OP</v>
          </cell>
          <cell r="T3186" t="str">
            <v>N</v>
          </cell>
        </row>
        <row r="3187">
          <cell r="A3187" t="str">
            <v>KS</v>
          </cell>
          <cell r="B3187" t="str">
            <v>Washington</v>
          </cell>
          <cell r="C3187">
            <v>20141</v>
          </cell>
          <cell r="D3187" t="str">
            <v>Washington City of</v>
          </cell>
          <cell r="E3187">
            <v>1329</v>
          </cell>
          <cell r="F3187" t="str">
            <v>Washington</v>
          </cell>
          <cell r="G3187">
            <v>22</v>
          </cell>
          <cell r="H3187" t="str">
            <v>2</v>
          </cell>
          <cell r="I3187">
            <v>1</v>
          </cell>
          <cell r="J3187">
            <v>0.8</v>
          </cell>
          <cell r="K3187">
            <v>0.8</v>
          </cell>
          <cell r="M3187" t="str">
            <v>IC</v>
          </cell>
          <cell r="N3187" t="str">
            <v>DFO</v>
          </cell>
          <cell r="O3187" t="str">
            <v>NG</v>
          </cell>
          <cell r="P3187">
            <v>88</v>
          </cell>
          <cell r="Q3187">
            <v>1958</v>
          </cell>
          <cell r="R3187" t="str">
            <v>OP</v>
          </cell>
          <cell r="T3187" t="str">
            <v>N</v>
          </cell>
        </row>
        <row r="3188">
          <cell r="A3188" t="str">
            <v>KS</v>
          </cell>
          <cell r="B3188" t="str">
            <v>Washington</v>
          </cell>
          <cell r="C3188">
            <v>20141</v>
          </cell>
          <cell r="D3188" t="str">
            <v>Washington City of</v>
          </cell>
          <cell r="E3188">
            <v>1329</v>
          </cell>
          <cell r="F3188" t="str">
            <v>Washington</v>
          </cell>
          <cell r="G3188">
            <v>22</v>
          </cell>
          <cell r="H3188" t="str">
            <v>3</v>
          </cell>
          <cell r="I3188">
            <v>0.9</v>
          </cell>
          <cell r="J3188">
            <v>0.7</v>
          </cell>
          <cell r="K3188">
            <v>0.8</v>
          </cell>
          <cell r="M3188" t="str">
            <v>IC</v>
          </cell>
          <cell r="N3188" t="str">
            <v>DFO</v>
          </cell>
          <cell r="O3188" t="str">
            <v>NG</v>
          </cell>
          <cell r="P3188">
            <v>88</v>
          </cell>
          <cell r="Q3188">
            <v>1978</v>
          </cell>
          <cell r="R3188" t="str">
            <v>OP</v>
          </cell>
          <cell r="T3188" t="str">
            <v>N</v>
          </cell>
        </row>
        <row r="3189">
          <cell r="A3189" t="str">
            <v>KS</v>
          </cell>
          <cell r="B3189" t="str">
            <v>Washington</v>
          </cell>
          <cell r="C3189">
            <v>20141</v>
          </cell>
          <cell r="D3189" t="str">
            <v>Washington City of</v>
          </cell>
          <cell r="E3189">
            <v>1329</v>
          </cell>
          <cell r="F3189" t="str">
            <v>Washington</v>
          </cell>
          <cell r="G3189">
            <v>22</v>
          </cell>
          <cell r="H3189" t="str">
            <v>5</v>
          </cell>
          <cell r="I3189">
            <v>0.6</v>
          </cell>
          <cell r="J3189">
            <v>0.4</v>
          </cell>
          <cell r="K3189">
            <v>0.5</v>
          </cell>
          <cell r="M3189" t="str">
            <v>IC</v>
          </cell>
          <cell r="N3189" t="str">
            <v>DFO</v>
          </cell>
          <cell r="O3189" t="str">
            <v>NG</v>
          </cell>
          <cell r="P3189">
            <v>88</v>
          </cell>
          <cell r="Q3189">
            <v>1953</v>
          </cell>
          <cell r="R3189" t="str">
            <v>OP</v>
          </cell>
          <cell r="T3189" t="str">
            <v>N</v>
          </cell>
        </row>
        <row r="3190">
          <cell r="A3190" t="str">
            <v>KS</v>
          </cell>
          <cell r="B3190" t="str">
            <v>Washington</v>
          </cell>
          <cell r="C3190">
            <v>20141</v>
          </cell>
          <cell r="D3190" t="str">
            <v>Washington City of</v>
          </cell>
          <cell r="E3190">
            <v>1329</v>
          </cell>
          <cell r="F3190" t="str">
            <v>Washington</v>
          </cell>
          <cell r="G3190">
            <v>22</v>
          </cell>
          <cell r="H3190" t="str">
            <v>6</v>
          </cell>
          <cell r="I3190">
            <v>1.5</v>
          </cell>
          <cell r="J3190">
            <v>1.3</v>
          </cell>
          <cell r="K3190">
            <v>1.4</v>
          </cell>
          <cell r="M3190" t="str">
            <v>IC</v>
          </cell>
          <cell r="N3190" t="str">
            <v>DFO</v>
          </cell>
          <cell r="O3190" t="str">
            <v>NG</v>
          </cell>
          <cell r="P3190">
            <v>88</v>
          </cell>
          <cell r="Q3190">
            <v>1967</v>
          </cell>
          <cell r="R3190" t="str">
            <v>OP</v>
          </cell>
          <cell r="T3190" t="str">
            <v>N</v>
          </cell>
        </row>
        <row r="3191">
          <cell r="A3191" t="str">
            <v>KS</v>
          </cell>
          <cell r="B3191" t="str">
            <v>Washington</v>
          </cell>
          <cell r="C3191">
            <v>20141</v>
          </cell>
          <cell r="D3191" t="str">
            <v>Washington City of</v>
          </cell>
          <cell r="E3191">
            <v>1329</v>
          </cell>
          <cell r="F3191" t="str">
            <v>Washington</v>
          </cell>
          <cell r="G3191">
            <v>22</v>
          </cell>
          <cell r="H3191" t="str">
            <v>7</v>
          </cell>
          <cell r="I3191">
            <v>1.1000000000000001</v>
          </cell>
          <cell r="J3191">
            <v>0.9</v>
          </cell>
          <cell r="K3191">
            <v>1</v>
          </cell>
          <cell r="M3191" t="str">
            <v>IC</v>
          </cell>
          <cell r="N3191" t="str">
            <v>DFO</v>
          </cell>
          <cell r="P3191">
            <v>88</v>
          </cell>
          <cell r="Q3191">
            <v>1976</v>
          </cell>
          <cell r="R3191" t="str">
            <v>OP</v>
          </cell>
          <cell r="T3191" t="str">
            <v>N</v>
          </cell>
        </row>
        <row r="3192">
          <cell r="A3192" t="str">
            <v>KS</v>
          </cell>
          <cell r="B3192" t="str">
            <v>Washington</v>
          </cell>
          <cell r="C3192">
            <v>20141</v>
          </cell>
          <cell r="D3192" t="str">
            <v>Washington City of</v>
          </cell>
          <cell r="E3192">
            <v>1329</v>
          </cell>
          <cell r="F3192" t="str">
            <v>Washington</v>
          </cell>
          <cell r="G3192">
            <v>22</v>
          </cell>
          <cell r="H3192" t="str">
            <v>IC4</v>
          </cell>
          <cell r="I3192">
            <v>2.6</v>
          </cell>
          <cell r="J3192">
            <v>2.2999999999999998</v>
          </cell>
          <cell r="K3192">
            <v>2.4</v>
          </cell>
          <cell r="M3192" t="str">
            <v>IC</v>
          </cell>
          <cell r="N3192" t="str">
            <v>DFO</v>
          </cell>
          <cell r="O3192" t="str">
            <v>NG</v>
          </cell>
          <cell r="P3192">
            <v>12</v>
          </cell>
          <cell r="Q3192">
            <v>1986</v>
          </cell>
          <cell r="R3192" t="str">
            <v>OP</v>
          </cell>
          <cell r="T3192" t="str">
            <v>N</v>
          </cell>
        </row>
        <row r="3193">
          <cell r="A3193" t="str">
            <v>KS</v>
          </cell>
          <cell r="B3193" t="str">
            <v>Sumner</v>
          </cell>
          <cell r="C3193">
            <v>20315</v>
          </cell>
          <cell r="D3193" t="str">
            <v>Wellington City of</v>
          </cell>
          <cell r="E3193">
            <v>1330</v>
          </cell>
          <cell r="F3193" t="str">
            <v>Wellington 1</v>
          </cell>
          <cell r="G3193">
            <v>22</v>
          </cell>
          <cell r="H3193" t="str">
            <v>7</v>
          </cell>
          <cell r="I3193">
            <v>2</v>
          </cell>
          <cell r="J3193">
            <v>2</v>
          </cell>
          <cell r="K3193">
            <v>2</v>
          </cell>
          <cell r="M3193" t="str">
            <v>IC</v>
          </cell>
          <cell r="N3193" t="str">
            <v>DFO</v>
          </cell>
          <cell r="P3193">
            <v>2</v>
          </cell>
          <cell r="Q3193">
            <v>2004</v>
          </cell>
          <cell r="R3193" t="str">
            <v>OP</v>
          </cell>
          <cell r="T3193" t="str">
            <v>N</v>
          </cell>
        </row>
        <row r="3194">
          <cell r="A3194" t="str">
            <v>KS</v>
          </cell>
          <cell r="B3194" t="str">
            <v>Sumner</v>
          </cell>
          <cell r="C3194">
            <v>20315</v>
          </cell>
          <cell r="D3194" t="str">
            <v>Wellington City of</v>
          </cell>
          <cell r="E3194">
            <v>1330</v>
          </cell>
          <cell r="F3194" t="str">
            <v>Wellington 1</v>
          </cell>
          <cell r="G3194">
            <v>22</v>
          </cell>
          <cell r="H3194" t="str">
            <v>8</v>
          </cell>
          <cell r="I3194">
            <v>2</v>
          </cell>
          <cell r="J3194">
            <v>2</v>
          </cell>
          <cell r="K3194">
            <v>2</v>
          </cell>
          <cell r="M3194" t="str">
            <v>IC</v>
          </cell>
          <cell r="N3194" t="str">
            <v>DFO</v>
          </cell>
          <cell r="P3194">
            <v>2</v>
          </cell>
          <cell r="Q3194">
            <v>2004</v>
          </cell>
          <cell r="R3194" t="str">
            <v>OP</v>
          </cell>
          <cell r="T3194" t="str">
            <v>N</v>
          </cell>
        </row>
        <row r="3195">
          <cell r="A3195" t="str">
            <v>KS</v>
          </cell>
          <cell r="B3195" t="str">
            <v>Cowley</v>
          </cell>
          <cell r="C3195">
            <v>20813</v>
          </cell>
          <cell r="D3195" t="str">
            <v>Winfield City of</v>
          </cell>
          <cell r="E3195">
            <v>7013</v>
          </cell>
          <cell r="F3195" t="str">
            <v>East 12th Street</v>
          </cell>
          <cell r="G3195">
            <v>22</v>
          </cell>
          <cell r="H3195" t="str">
            <v>5</v>
          </cell>
          <cell r="I3195">
            <v>1.6</v>
          </cell>
          <cell r="J3195">
            <v>1.6</v>
          </cell>
          <cell r="K3195">
            <v>1.6</v>
          </cell>
          <cell r="M3195" t="str">
            <v>IC</v>
          </cell>
          <cell r="N3195" t="str">
            <v>DFO</v>
          </cell>
          <cell r="P3195">
            <v>6</v>
          </cell>
          <cell r="Q3195">
            <v>2002</v>
          </cell>
          <cell r="R3195" t="str">
            <v>SB</v>
          </cell>
          <cell r="T3195" t="str">
            <v>N</v>
          </cell>
        </row>
        <row r="3196">
          <cell r="A3196" t="str">
            <v>KS</v>
          </cell>
          <cell r="B3196" t="str">
            <v>Cowley</v>
          </cell>
          <cell r="C3196">
            <v>20813</v>
          </cell>
          <cell r="D3196" t="str">
            <v>Winfield City of</v>
          </cell>
          <cell r="E3196">
            <v>56022</v>
          </cell>
          <cell r="F3196" t="str">
            <v>Strotherfield Substation</v>
          </cell>
          <cell r="G3196">
            <v>22</v>
          </cell>
          <cell r="H3196" t="str">
            <v>1</v>
          </cell>
          <cell r="I3196">
            <v>1.6</v>
          </cell>
          <cell r="J3196">
            <v>1.6</v>
          </cell>
          <cell r="K3196">
            <v>1.6</v>
          </cell>
          <cell r="M3196" t="str">
            <v>IC</v>
          </cell>
          <cell r="N3196" t="str">
            <v>DFO</v>
          </cell>
          <cell r="P3196">
            <v>7</v>
          </cell>
          <cell r="Q3196">
            <v>2003</v>
          </cell>
          <cell r="R3196" t="str">
            <v>SB</v>
          </cell>
          <cell r="T3196" t="str">
            <v>N</v>
          </cell>
        </row>
        <row r="3197">
          <cell r="A3197" t="str">
            <v>KS</v>
          </cell>
          <cell r="B3197" t="str">
            <v>Ottawa</v>
          </cell>
          <cell r="C3197">
            <v>21533</v>
          </cell>
          <cell r="D3197" t="str">
            <v>Minneapolis City of</v>
          </cell>
          <cell r="E3197">
            <v>1307</v>
          </cell>
          <cell r="F3197" t="str">
            <v>City of Minneapolis</v>
          </cell>
          <cell r="G3197">
            <v>22</v>
          </cell>
          <cell r="H3197" t="str">
            <v>1</v>
          </cell>
          <cell r="I3197">
            <v>0.4</v>
          </cell>
          <cell r="J3197">
            <v>0.4</v>
          </cell>
          <cell r="K3197">
            <v>0.4</v>
          </cell>
          <cell r="M3197" t="str">
            <v>IC</v>
          </cell>
          <cell r="N3197" t="str">
            <v>DFO</v>
          </cell>
          <cell r="P3197">
            <v>88</v>
          </cell>
          <cell r="Q3197">
            <v>1936</v>
          </cell>
          <cell r="R3197" t="str">
            <v>OP</v>
          </cell>
          <cell r="T3197" t="str">
            <v>N</v>
          </cell>
        </row>
        <row r="3198">
          <cell r="A3198" t="str">
            <v>KS</v>
          </cell>
          <cell r="B3198" t="str">
            <v>Ottawa</v>
          </cell>
          <cell r="C3198">
            <v>21533</v>
          </cell>
          <cell r="D3198" t="str">
            <v>Minneapolis City of</v>
          </cell>
          <cell r="E3198">
            <v>1307</v>
          </cell>
          <cell r="F3198" t="str">
            <v>City of Minneapolis</v>
          </cell>
          <cell r="G3198">
            <v>22</v>
          </cell>
          <cell r="H3198" t="str">
            <v>7</v>
          </cell>
          <cell r="I3198">
            <v>2</v>
          </cell>
          <cell r="J3198">
            <v>1.8</v>
          </cell>
          <cell r="K3198">
            <v>1.8</v>
          </cell>
          <cell r="M3198" t="str">
            <v>IC</v>
          </cell>
          <cell r="N3198" t="str">
            <v>DFO</v>
          </cell>
          <cell r="P3198">
            <v>5</v>
          </cell>
          <cell r="Q3198">
            <v>1989</v>
          </cell>
          <cell r="R3198" t="str">
            <v>OP</v>
          </cell>
          <cell r="T3198" t="str">
            <v>N</v>
          </cell>
        </row>
        <row r="3199">
          <cell r="A3199" t="str">
            <v>KY</v>
          </cell>
          <cell r="B3199" t="str">
            <v>Henderson</v>
          </cell>
          <cell r="C3199">
            <v>8449</v>
          </cell>
          <cell r="D3199" t="str">
            <v>Henderson City Utility Comm</v>
          </cell>
          <cell r="E3199">
            <v>1372</v>
          </cell>
          <cell r="F3199" t="str">
            <v>Henderson I</v>
          </cell>
          <cell r="G3199">
            <v>22</v>
          </cell>
          <cell r="H3199" t="str">
            <v>1</v>
          </cell>
          <cell r="I3199">
            <v>1.2</v>
          </cell>
          <cell r="J3199">
            <v>1</v>
          </cell>
          <cell r="K3199">
            <v>1</v>
          </cell>
          <cell r="M3199" t="str">
            <v>IC</v>
          </cell>
          <cell r="N3199" t="str">
            <v>DFO</v>
          </cell>
          <cell r="O3199" t="str">
            <v>NG</v>
          </cell>
          <cell r="P3199">
            <v>4</v>
          </cell>
          <cell r="Q3199">
            <v>1948</v>
          </cell>
          <cell r="R3199" t="str">
            <v>SB</v>
          </cell>
          <cell r="S3199">
            <v>0</v>
          </cell>
          <cell r="T3199" t="str">
            <v>N</v>
          </cell>
        </row>
        <row r="3200">
          <cell r="A3200" t="str">
            <v>KY</v>
          </cell>
          <cell r="B3200" t="str">
            <v>Henderson</v>
          </cell>
          <cell r="C3200">
            <v>8449</v>
          </cell>
          <cell r="D3200" t="str">
            <v>Henderson City Utility Comm</v>
          </cell>
          <cell r="E3200">
            <v>1372</v>
          </cell>
          <cell r="F3200" t="str">
            <v>Henderson I</v>
          </cell>
          <cell r="G3200">
            <v>22</v>
          </cell>
          <cell r="H3200" t="str">
            <v>2</v>
          </cell>
          <cell r="I3200">
            <v>1.2</v>
          </cell>
          <cell r="J3200">
            <v>1</v>
          </cell>
          <cell r="K3200">
            <v>1</v>
          </cell>
          <cell r="M3200" t="str">
            <v>IC</v>
          </cell>
          <cell r="N3200" t="str">
            <v>DFO</v>
          </cell>
          <cell r="O3200" t="str">
            <v>NG</v>
          </cell>
          <cell r="P3200">
            <v>4</v>
          </cell>
          <cell r="Q3200">
            <v>1948</v>
          </cell>
          <cell r="R3200" t="str">
            <v>SB</v>
          </cell>
          <cell r="S3200">
            <v>0</v>
          </cell>
          <cell r="T3200" t="str">
            <v>N</v>
          </cell>
        </row>
        <row r="3201">
          <cell r="A3201" t="str">
            <v>KY</v>
          </cell>
          <cell r="B3201" t="str">
            <v>Bourbon</v>
          </cell>
          <cell r="C3201">
            <v>14459</v>
          </cell>
          <cell r="D3201" t="str">
            <v>Paris City of</v>
          </cell>
          <cell r="E3201">
            <v>1376</v>
          </cell>
          <cell r="F3201" t="str">
            <v>Paris</v>
          </cell>
          <cell r="G3201">
            <v>22</v>
          </cell>
          <cell r="H3201" t="str">
            <v>1</v>
          </cell>
          <cell r="I3201">
            <v>1.3</v>
          </cell>
          <cell r="J3201">
            <v>1.4</v>
          </cell>
          <cell r="K3201">
            <v>1.4</v>
          </cell>
          <cell r="M3201" t="str">
            <v>IC</v>
          </cell>
          <cell r="N3201" t="str">
            <v>DFO</v>
          </cell>
          <cell r="P3201">
            <v>88</v>
          </cell>
          <cell r="Q3201">
            <v>1952</v>
          </cell>
          <cell r="R3201" t="str">
            <v>OP</v>
          </cell>
          <cell r="T3201" t="str">
            <v>N</v>
          </cell>
        </row>
        <row r="3202">
          <cell r="A3202" t="str">
            <v>KY</v>
          </cell>
          <cell r="B3202" t="str">
            <v>Bourbon</v>
          </cell>
          <cell r="C3202">
            <v>14459</v>
          </cell>
          <cell r="D3202" t="str">
            <v>Paris City of</v>
          </cell>
          <cell r="E3202">
            <v>1376</v>
          </cell>
          <cell r="F3202" t="str">
            <v>Paris</v>
          </cell>
          <cell r="G3202">
            <v>22</v>
          </cell>
          <cell r="H3202" t="str">
            <v>2</v>
          </cell>
          <cell r="I3202">
            <v>1.3</v>
          </cell>
          <cell r="J3202">
            <v>1.4</v>
          </cell>
          <cell r="K3202">
            <v>1.4</v>
          </cell>
          <cell r="M3202" t="str">
            <v>IC</v>
          </cell>
          <cell r="N3202" t="str">
            <v>DFO</v>
          </cell>
          <cell r="P3202">
            <v>88</v>
          </cell>
          <cell r="Q3202">
            <v>1954</v>
          </cell>
          <cell r="R3202" t="str">
            <v>OP</v>
          </cell>
          <cell r="T3202" t="str">
            <v>N</v>
          </cell>
        </row>
        <row r="3203">
          <cell r="A3203" t="str">
            <v>KY</v>
          </cell>
          <cell r="B3203" t="str">
            <v>Bourbon</v>
          </cell>
          <cell r="C3203">
            <v>14459</v>
          </cell>
          <cell r="D3203" t="str">
            <v>Paris City of</v>
          </cell>
          <cell r="E3203">
            <v>1376</v>
          </cell>
          <cell r="F3203" t="str">
            <v>Paris</v>
          </cell>
          <cell r="G3203">
            <v>22</v>
          </cell>
          <cell r="H3203" t="str">
            <v>3</v>
          </cell>
          <cell r="I3203">
            <v>0.7</v>
          </cell>
          <cell r="J3203">
            <v>0.8</v>
          </cell>
          <cell r="K3203">
            <v>0.8</v>
          </cell>
          <cell r="M3203" t="str">
            <v>IC</v>
          </cell>
          <cell r="N3203" t="str">
            <v>DFO</v>
          </cell>
          <cell r="P3203">
            <v>88</v>
          </cell>
          <cell r="Q3203">
            <v>1934</v>
          </cell>
          <cell r="R3203" t="str">
            <v>OP</v>
          </cell>
          <cell r="T3203" t="str">
            <v>N</v>
          </cell>
        </row>
        <row r="3204">
          <cell r="A3204" t="str">
            <v>KY</v>
          </cell>
          <cell r="B3204" t="str">
            <v>Bourbon</v>
          </cell>
          <cell r="C3204">
            <v>14459</v>
          </cell>
          <cell r="D3204" t="str">
            <v>Paris City of</v>
          </cell>
          <cell r="E3204">
            <v>1376</v>
          </cell>
          <cell r="F3204" t="str">
            <v>Paris</v>
          </cell>
          <cell r="G3204">
            <v>22</v>
          </cell>
          <cell r="H3204" t="str">
            <v>4</v>
          </cell>
          <cell r="I3204">
            <v>0.9</v>
          </cell>
          <cell r="J3204">
            <v>1.1000000000000001</v>
          </cell>
          <cell r="K3204">
            <v>1.1000000000000001</v>
          </cell>
          <cell r="M3204" t="str">
            <v>IC</v>
          </cell>
          <cell r="N3204" t="str">
            <v>DFO</v>
          </cell>
          <cell r="P3204">
            <v>88</v>
          </cell>
          <cell r="Q3204">
            <v>1947</v>
          </cell>
          <cell r="R3204" t="str">
            <v>OP</v>
          </cell>
          <cell r="T3204" t="str">
            <v>N</v>
          </cell>
        </row>
        <row r="3205">
          <cell r="A3205" t="str">
            <v>KY</v>
          </cell>
          <cell r="B3205" t="str">
            <v>Bourbon</v>
          </cell>
          <cell r="C3205">
            <v>14459</v>
          </cell>
          <cell r="D3205" t="str">
            <v>Paris City of</v>
          </cell>
          <cell r="E3205">
            <v>1376</v>
          </cell>
          <cell r="F3205" t="str">
            <v>Paris</v>
          </cell>
          <cell r="G3205">
            <v>22</v>
          </cell>
          <cell r="H3205" t="str">
            <v>5</v>
          </cell>
          <cell r="I3205">
            <v>1.1000000000000001</v>
          </cell>
          <cell r="J3205">
            <v>1.2</v>
          </cell>
          <cell r="K3205">
            <v>1.2</v>
          </cell>
          <cell r="M3205" t="str">
            <v>IC</v>
          </cell>
          <cell r="N3205" t="str">
            <v>DFO</v>
          </cell>
          <cell r="P3205">
            <v>88</v>
          </cell>
          <cell r="Q3205">
            <v>1949</v>
          </cell>
          <cell r="R3205" t="str">
            <v>OP</v>
          </cell>
          <cell r="T3205" t="str">
            <v>N</v>
          </cell>
        </row>
        <row r="3206">
          <cell r="A3206" t="str">
            <v>KY</v>
          </cell>
          <cell r="B3206" t="str">
            <v>Bourbon</v>
          </cell>
          <cell r="C3206">
            <v>14459</v>
          </cell>
          <cell r="D3206" t="str">
            <v>Paris City of</v>
          </cell>
          <cell r="E3206">
            <v>1376</v>
          </cell>
          <cell r="F3206" t="str">
            <v>Paris</v>
          </cell>
          <cell r="G3206">
            <v>22</v>
          </cell>
          <cell r="H3206" t="str">
            <v>6</v>
          </cell>
          <cell r="I3206">
            <v>3.1</v>
          </cell>
          <cell r="J3206">
            <v>3</v>
          </cell>
          <cell r="K3206">
            <v>3</v>
          </cell>
          <cell r="M3206" t="str">
            <v>IC</v>
          </cell>
          <cell r="N3206" t="str">
            <v>DFO</v>
          </cell>
          <cell r="P3206">
            <v>88</v>
          </cell>
          <cell r="Q3206">
            <v>1974</v>
          </cell>
          <cell r="R3206" t="str">
            <v>OP</v>
          </cell>
          <cell r="T3206" t="str">
            <v>N</v>
          </cell>
        </row>
        <row r="3207">
          <cell r="A3207" t="str">
            <v>KY</v>
          </cell>
          <cell r="B3207" t="str">
            <v>Bourbon</v>
          </cell>
          <cell r="C3207">
            <v>14459</v>
          </cell>
          <cell r="D3207" t="str">
            <v>Paris City of</v>
          </cell>
          <cell r="E3207">
            <v>1376</v>
          </cell>
          <cell r="F3207" t="str">
            <v>Paris</v>
          </cell>
          <cell r="G3207">
            <v>22</v>
          </cell>
          <cell r="H3207" t="str">
            <v>7</v>
          </cell>
          <cell r="I3207">
            <v>3.1</v>
          </cell>
          <cell r="J3207">
            <v>3</v>
          </cell>
          <cell r="K3207">
            <v>3</v>
          </cell>
          <cell r="M3207" t="str">
            <v>IC</v>
          </cell>
          <cell r="N3207" t="str">
            <v>DFO</v>
          </cell>
          <cell r="P3207">
            <v>88</v>
          </cell>
          <cell r="Q3207">
            <v>1974</v>
          </cell>
          <cell r="R3207" t="str">
            <v>OP</v>
          </cell>
          <cell r="T3207" t="str">
            <v>N</v>
          </cell>
        </row>
        <row r="3208">
          <cell r="A3208" t="str">
            <v>LA</v>
          </cell>
          <cell r="B3208" t="str">
            <v>Webster</v>
          </cell>
          <cell r="C3208">
            <v>12625</v>
          </cell>
          <cell r="D3208" t="str">
            <v>Minden City of</v>
          </cell>
          <cell r="E3208">
            <v>1447</v>
          </cell>
          <cell r="F3208" t="str">
            <v>Minden</v>
          </cell>
          <cell r="G3208">
            <v>22</v>
          </cell>
          <cell r="H3208" t="str">
            <v>3</v>
          </cell>
          <cell r="I3208">
            <v>10.3</v>
          </cell>
          <cell r="J3208">
            <v>8</v>
          </cell>
          <cell r="K3208">
            <v>8</v>
          </cell>
          <cell r="M3208" t="str">
            <v>IC</v>
          </cell>
          <cell r="N3208" t="str">
            <v>DFO</v>
          </cell>
          <cell r="O3208" t="str">
            <v>NG</v>
          </cell>
          <cell r="P3208">
            <v>0</v>
          </cell>
          <cell r="Q3208">
            <v>1965</v>
          </cell>
          <cell r="R3208" t="str">
            <v>SB</v>
          </cell>
          <cell r="T3208" t="str">
            <v>N</v>
          </cell>
        </row>
        <row r="3209">
          <cell r="A3209" t="str">
            <v>LA</v>
          </cell>
          <cell r="B3209" t="str">
            <v>Acadia</v>
          </cell>
          <cell r="C3209">
            <v>15728</v>
          </cell>
          <cell r="D3209" t="str">
            <v>Rayne City of</v>
          </cell>
          <cell r="E3209">
            <v>1456</v>
          </cell>
          <cell r="F3209" t="str">
            <v>Rayne</v>
          </cell>
          <cell r="G3209">
            <v>22</v>
          </cell>
          <cell r="H3209" t="str">
            <v>8</v>
          </cell>
          <cell r="I3209">
            <v>4.0999999999999996</v>
          </cell>
          <cell r="J3209">
            <v>3.4</v>
          </cell>
          <cell r="K3209">
            <v>3.4</v>
          </cell>
          <cell r="M3209" t="str">
            <v>IC</v>
          </cell>
          <cell r="N3209" t="str">
            <v>DFO</v>
          </cell>
          <cell r="P3209">
            <v>88</v>
          </cell>
          <cell r="Q3209">
            <v>1969</v>
          </cell>
          <cell r="R3209" t="str">
            <v>OP</v>
          </cell>
          <cell r="S3209">
            <v>0</v>
          </cell>
          <cell r="T3209" t="str">
            <v>N</v>
          </cell>
        </row>
        <row r="3210">
          <cell r="A3210" t="str">
            <v>LA</v>
          </cell>
          <cell r="B3210" t="str">
            <v>Acadia</v>
          </cell>
          <cell r="C3210">
            <v>15728</v>
          </cell>
          <cell r="D3210" t="str">
            <v>Rayne City of</v>
          </cell>
          <cell r="E3210">
            <v>1456</v>
          </cell>
          <cell r="F3210" t="str">
            <v>Rayne</v>
          </cell>
          <cell r="G3210">
            <v>22</v>
          </cell>
          <cell r="H3210" t="str">
            <v>9</v>
          </cell>
          <cell r="I3210">
            <v>4.0999999999999996</v>
          </cell>
          <cell r="J3210">
            <v>3.6</v>
          </cell>
          <cell r="K3210">
            <v>3.6</v>
          </cell>
          <cell r="M3210" t="str">
            <v>IC</v>
          </cell>
          <cell r="N3210" t="str">
            <v>DFO</v>
          </cell>
          <cell r="P3210">
            <v>88</v>
          </cell>
          <cell r="Q3210">
            <v>1969</v>
          </cell>
          <cell r="R3210" t="str">
            <v>OP</v>
          </cell>
          <cell r="S3210">
            <v>0</v>
          </cell>
          <cell r="T3210" t="str">
            <v>N</v>
          </cell>
        </row>
        <row r="3211">
          <cell r="A3211" t="str">
            <v>MA</v>
          </cell>
          <cell r="B3211" t="str">
            <v>Norfolk</v>
          </cell>
          <cell r="C3211">
            <v>2144</v>
          </cell>
          <cell r="D3211" t="str">
            <v>Braintree Town of</v>
          </cell>
          <cell r="E3211">
            <v>1660</v>
          </cell>
          <cell r="F3211" t="str">
            <v>Potter Station 2</v>
          </cell>
          <cell r="G3211">
            <v>22</v>
          </cell>
          <cell r="H3211" t="str">
            <v>IC1</v>
          </cell>
          <cell r="I3211">
            <v>2.7</v>
          </cell>
          <cell r="J3211">
            <v>2.25</v>
          </cell>
          <cell r="K3211">
            <v>2.25</v>
          </cell>
          <cell r="M3211" t="str">
            <v>IC</v>
          </cell>
          <cell r="N3211" t="str">
            <v>DFO</v>
          </cell>
          <cell r="P3211">
            <v>7</v>
          </cell>
          <cell r="Q3211">
            <v>1963</v>
          </cell>
          <cell r="R3211" t="str">
            <v>OP</v>
          </cell>
          <cell r="S3211">
            <v>0</v>
          </cell>
          <cell r="T3211" t="str">
            <v>N</v>
          </cell>
        </row>
        <row r="3212">
          <cell r="A3212" t="str">
            <v>MA</v>
          </cell>
          <cell r="B3212" t="str">
            <v>Norfolk</v>
          </cell>
          <cell r="C3212">
            <v>2144</v>
          </cell>
          <cell r="D3212" t="str">
            <v>Braintree Town of</v>
          </cell>
          <cell r="E3212">
            <v>1660</v>
          </cell>
          <cell r="F3212" t="str">
            <v>Potter Station 2</v>
          </cell>
          <cell r="G3212">
            <v>22</v>
          </cell>
          <cell r="H3212" t="str">
            <v>IC2</v>
          </cell>
          <cell r="I3212">
            <v>2.7</v>
          </cell>
          <cell r="J3212">
            <v>2.25</v>
          </cell>
          <cell r="K3212">
            <v>2.25</v>
          </cell>
          <cell r="M3212" t="str">
            <v>IC</v>
          </cell>
          <cell r="N3212" t="str">
            <v>DFO</v>
          </cell>
          <cell r="P3212">
            <v>7</v>
          </cell>
          <cell r="Q3212">
            <v>1963</v>
          </cell>
          <cell r="R3212" t="str">
            <v>OS</v>
          </cell>
          <cell r="S3212">
            <v>0</v>
          </cell>
          <cell r="T3212" t="str">
            <v>N</v>
          </cell>
        </row>
        <row r="3213">
          <cell r="A3213" t="str">
            <v>MA</v>
          </cell>
          <cell r="B3213" t="str">
            <v>Hampden</v>
          </cell>
          <cell r="C3213">
            <v>3477</v>
          </cell>
          <cell r="D3213" t="str">
            <v>Chicopee City of</v>
          </cell>
          <cell r="E3213">
            <v>7396</v>
          </cell>
          <cell r="F3213" t="str">
            <v>Front Street</v>
          </cell>
          <cell r="G3213">
            <v>22</v>
          </cell>
          <cell r="H3213" t="str">
            <v>1</v>
          </cell>
          <cell r="I3213">
            <v>2.7</v>
          </cell>
          <cell r="J3213">
            <v>2.75</v>
          </cell>
          <cell r="K3213">
            <v>2.75</v>
          </cell>
          <cell r="M3213" t="str">
            <v>IC</v>
          </cell>
          <cell r="N3213" t="str">
            <v>DFO</v>
          </cell>
          <cell r="P3213">
            <v>1</v>
          </cell>
          <cell r="Q3213">
            <v>1978</v>
          </cell>
          <cell r="R3213" t="str">
            <v>OP</v>
          </cell>
          <cell r="S3213">
            <v>0</v>
          </cell>
          <cell r="T3213" t="str">
            <v>N</v>
          </cell>
        </row>
        <row r="3214">
          <cell r="A3214" t="str">
            <v>MA</v>
          </cell>
          <cell r="B3214" t="str">
            <v>Hampden</v>
          </cell>
          <cell r="C3214">
            <v>3477</v>
          </cell>
          <cell r="D3214" t="str">
            <v>Chicopee City of</v>
          </cell>
          <cell r="E3214">
            <v>7396</v>
          </cell>
          <cell r="F3214" t="str">
            <v>Front Street</v>
          </cell>
          <cell r="G3214">
            <v>22</v>
          </cell>
          <cell r="H3214" t="str">
            <v>2</v>
          </cell>
          <cell r="I3214">
            <v>2.7</v>
          </cell>
          <cell r="J3214">
            <v>2.75</v>
          </cell>
          <cell r="K3214">
            <v>2.75</v>
          </cell>
          <cell r="M3214" t="str">
            <v>IC</v>
          </cell>
          <cell r="N3214" t="str">
            <v>DFO</v>
          </cell>
          <cell r="P3214">
            <v>1</v>
          </cell>
          <cell r="Q3214">
            <v>1978</v>
          </cell>
          <cell r="R3214" t="str">
            <v>OP</v>
          </cell>
          <cell r="S3214">
            <v>0</v>
          </cell>
          <cell r="T3214" t="str">
            <v>N</v>
          </cell>
        </row>
        <row r="3215">
          <cell r="A3215" t="str">
            <v>MA</v>
          </cell>
          <cell r="B3215" t="str">
            <v>Hampden</v>
          </cell>
          <cell r="C3215">
            <v>3477</v>
          </cell>
          <cell r="D3215" t="str">
            <v>Chicopee City of</v>
          </cell>
          <cell r="E3215">
            <v>7396</v>
          </cell>
          <cell r="F3215" t="str">
            <v>Front Street</v>
          </cell>
          <cell r="G3215">
            <v>22</v>
          </cell>
          <cell r="H3215" t="str">
            <v>3</v>
          </cell>
          <cell r="I3215">
            <v>2.7</v>
          </cell>
          <cell r="J3215">
            <v>2.75</v>
          </cell>
          <cell r="K3215">
            <v>2.75</v>
          </cell>
          <cell r="M3215" t="str">
            <v>IC</v>
          </cell>
          <cell r="N3215" t="str">
            <v>DFO</v>
          </cell>
          <cell r="P3215">
            <v>1</v>
          </cell>
          <cell r="Q3215">
            <v>1978</v>
          </cell>
          <cell r="R3215" t="str">
            <v>OP</v>
          </cell>
          <cell r="S3215">
            <v>0</v>
          </cell>
          <cell r="T3215" t="str">
            <v>N</v>
          </cell>
        </row>
        <row r="3216">
          <cell r="A3216" t="str">
            <v>MA</v>
          </cell>
          <cell r="B3216" t="str">
            <v>Worcester</v>
          </cell>
          <cell r="C3216">
            <v>4385</v>
          </cell>
          <cell r="D3216" t="str">
            <v>Anderson Power Products</v>
          </cell>
          <cell r="E3216">
            <v>10553</v>
          </cell>
          <cell r="F3216" t="str">
            <v>Anderson Power Products Division</v>
          </cell>
          <cell r="G3216">
            <v>326</v>
          </cell>
          <cell r="H3216" t="str">
            <v>3622</v>
          </cell>
          <cell r="I3216">
            <v>0.1</v>
          </cell>
          <cell r="J3216">
            <v>0.1</v>
          </cell>
          <cell r="K3216">
            <v>0.1</v>
          </cell>
          <cell r="M3216" t="str">
            <v>IC</v>
          </cell>
          <cell r="N3216" t="str">
            <v>DFO</v>
          </cell>
          <cell r="P3216">
            <v>8</v>
          </cell>
          <cell r="Q3216">
            <v>1987</v>
          </cell>
          <cell r="R3216" t="str">
            <v>OS</v>
          </cell>
          <cell r="S3216">
            <v>0</v>
          </cell>
          <cell r="T3216" t="str">
            <v>Y</v>
          </cell>
        </row>
        <row r="3217">
          <cell r="A3217" t="str">
            <v>MA</v>
          </cell>
          <cell r="B3217" t="str">
            <v>Worcester</v>
          </cell>
          <cell r="C3217">
            <v>4385</v>
          </cell>
          <cell r="D3217" t="str">
            <v>Anderson Power Products</v>
          </cell>
          <cell r="E3217">
            <v>10553</v>
          </cell>
          <cell r="F3217" t="str">
            <v>Anderson Power Products Division</v>
          </cell>
          <cell r="G3217">
            <v>326</v>
          </cell>
          <cell r="H3217" t="str">
            <v>6033</v>
          </cell>
          <cell r="I3217">
            <v>0.3</v>
          </cell>
          <cell r="J3217">
            <v>0.3</v>
          </cell>
          <cell r="K3217">
            <v>0.3</v>
          </cell>
          <cell r="M3217" t="str">
            <v>IC</v>
          </cell>
          <cell r="N3217" t="str">
            <v>DFO</v>
          </cell>
          <cell r="P3217">
            <v>8</v>
          </cell>
          <cell r="Q3217">
            <v>1987</v>
          </cell>
          <cell r="R3217" t="str">
            <v>SB</v>
          </cell>
          <cell r="S3217">
            <v>0</v>
          </cell>
          <cell r="T3217" t="str">
            <v>Y</v>
          </cell>
        </row>
        <row r="3218">
          <cell r="A3218" t="str">
            <v>MA</v>
          </cell>
          <cell r="B3218" t="str">
            <v>Worcester</v>
          </cell>
          <cell r="C3218">
            <v>4385</v>
          </cell>
          <cell r="D3218" t="str">
            <v>Anderson Power Products</v>
          </cell>
          <cell r="E3218">
            <v>10553</v>
          </cell>
          <cell r="F3218" t="str">
            <v>Anderson Power Products Division</v>
          </cell>
          <cell r="G3218">
            <v>326</v>
          </cell>
          <cell r="H3218" t="str">
            <v>6035</v>
          </cell>
          <cell r="I3218">
            <v>0.3</v>
          </cell>
          <cell r="J3218">
            <v>0.3</v>
          </cell>
          <cell r="K3218">
            <v>0.3</v>
          </cell>
          <cell r="M3218" t="str">
            <v>IC</v>
          </cell>
          <cell r="N3218" t="str">
            <v>DFO</v>
          </cell>
          <cell r="P3218">
            <v>8</v>
          </cell>
          <cell r="Q3218">
            <v>1987</v>
          </cell>
          <cell r="R3218" t="str">
            <v>SB</v>
          </cell>
          <cell r="S3218">
            <v>0</v>
          </cell>
          <cell r="T3218" t="str">
            <v>Y</v>
          </cell>
        </row>
        <row r="3219">
          <cell r="A3219" t="str">
            <v>MA</v>
          </cell>
          <cell r="B3219" t="str">
            <v>Worcester</v>
          </cell>
          <cell r="C3219">
            <v>4385</v>
          </cell>
          <cell r="D3219" t="str">
            <v>Anderson Power Products</v>
          </cell>
          <cell r="E3219">
            <v>10553</v>
          </cell>
          <cell r="F3219" t="str">
            <v>Anderson Power Products Division</v>
          </cell>
          <cell r="G3219">
            <v>326</v>
          </cell>
          <cell r="H3219" t="str">
            <v>6046</v>
          </cell>
          <cell r="I3219">
            <v>0.3</v>
          </cell>
          <cell r="J3219">
            <v>0.3</v>
          </cell>
          <cell r="K3219">
            <v>0.3</v>
          </cell>
          <cell r="M3219" t="str">
            <v>IC</v>
          </cell>
          <cell r="N3219" t="str">
            <v>DFO</v>
          </cell>
          <cell r="P3219">
            <v>8</v>
          </cell>
          <cell r="Q3219">
            <v>1987</v>
          </cell>
          <cell r="R3219" t="str">
            <v>SB</v>
          </cell>
          <cell r="S3219">
            <v>0</v>
          </cell>
          <cell r="T3219" t="str">
            <v>Y</v>
          </cell>
        </row>
        <row r="3220">
          <cell r="A3220" t="str">
            <v>MA</v>
          </cell>
          <cell r="B3220" t="str">
            <v>Middlesex</v>
          </cell>
          <cell r="C3220">
            <v>6315</v>
          </cell>
          <cell r="D3220" t="str">
            <v>Fellsway Development LLC</v>
          </cell>
          <cell r="E3220">
            <v>54992</v>
          </cell>
          <cell r="F3220" t="str">
            <v>Fellsway Development LLC</v>
          </cell>
          <cell r="G3220">
            <v>622</v>
          </cell>
          <cell r="H3220" t="str">
            <v>CAT1</v>
          </cell>
          <cell r="I3220">
            <v>0.7</v>
          </cell>
          <cell r="J3220">
            <v>0.7</v>
          </cell>
          <cell r="K3220">
            <v>0.7</v>
          </cell>
          <cell r="M3220" t="str">
            <v>IC</v>
          </cell>
          <cell r="N3220" t="str">
            <v>DFO</v>
          </cell>
          <cell r="P3220">
            <v>1</v>
          </cell>
          <cell r="Q3220">
            <v>1972</v>
          </cell>
          <cell r="R3220" t="str">
            <v>OP</v>
          </cell>
          <cell r="S3220">
            <v>0</v>
          </cell>
          <cell r="T3220" t="str">
            <v>Y</v>
          </cell>
        </row>
        <row r="3221">
          <cell r="A3221" t="str">
            <v>MA</v>
          </cell>
          <cell r="B3221" t="str">
            <v>Middlesex</v>
          </cell>
          <cell r="C3221">
            <v>6315</v>
          </cell>
          <cell r="D3221" t="str">
            <v>Fellsway Development LLC</v>
          </cell>
          <cell r="E3221">
            <v>54992</v>
          </cell>
          <cell r="F3221" t="str">
            <v>Fellsway Development LLC</v>
          </cell>
          <cell r="G3221">
            <v>622</v>
          </cell>
          <cell r="H3221" t="str">
            <v>CAT2</v>
          </cell>
          <cell r="I3221">
            <v>1</v>
          </cell>
          <cell r="J3221">
            <v>0.8</v>
          </cell>
          <cell r="K3221">
            <v>0.8</v>
          </cell>
          <cell r="M3221" t="str">
            <v>IC</v>
          </cell>
          <cell r="N3221" t="str">
            <v>DFO</v>
          </cell>
          <cell r="P3221">
            <v>1</v>
          </cell>
          <cell r="Q3221">
            <v>1976</v>
          </cell>
          <cell r="R3221" t="str">
            <v>OP</v>
          </cell>
          <cell r="T3221" t="str">
            <v>Y</v>
          </cell>
        </row>
        <row r="3222">
          <cell r="A3222" t="str">
            <v>MA</v>
          </cell>
          <cell r="B3222" t="str">
            <v>Suffolk</v>
          </cell>
          <cell r="C3222">
            <v>7209</v>
          </cell>
          <cell r="D3222" t="str">
            <v>The Gillette Company</v>
          </cell>
          <cell r="E3222">
            <v>54225</v>
          </cell>
          <cell r="F3222" t="str">
            <v>Gillette SBMC</v>
          </cell>
          <cell r="G3222">
            <v>332</v>
          </cell>
          <cell r="H3222" t="str">
            <v>DG</v>
          </cell>
          <cell r="I3222">
            <v>0.5</v>
          </cell>
          <cell r="J3222">
            <v>0.5</v>
          </cell>
          <cell r="K3222">
            <v>0.5</v>
          </cell>
          <cell r="M3222" t="str">
            <v>IC</v>
          </cell>
          <cell r="N3222" t="str">
            <v>DFO</v>
          </cell>
          <cell r="P3222">
            <v>9</v>
          </cell>
          <cell r="Q3222">
            <v>1991</v>
          </cell>
          <cell r="R3222" t="str">
            <v>SB</v>
          </cell>
          <cell r="S3222">
            <v>0</v>
          </cell>
          <cell r="T3222" t="str">
            <v>Y</v>
          </cell>
        </row>
        <row r="3223">
          <cell r="A3223" t="str">
            <v>MA</v>
          </cell>
          <cell r="B3223" t="str">
            <v>Suffolk</v>
          </cell>
          <cell r="C3223">
            <v>7209</v>
          </cell>
          <cell r="D3223" t="str">
            <v>The Gillette Company</v>
          </cell>
          <cell r="E3223">
            <v>54225</v>
          </cell>
          <cell r="F3223" t="str">
            <v>Gillette SBMC</v>
          </cell>
          <cell r="G3223">
            <v>332</v>
          </cell>
          <cell r="H3223" t="str">
            <v>DG2</v>
          </cell>
          <cell r="I3223">
            <v>0.5</v>
          </cell>
          <cell r="J3223">
            <v>0.5</v>
          </cell>
          <cell r="K3223">
            <v>0.5</v>
          </cell>
          <cell r="M3223" t="str">
            <v>IC</v>
          </cell>
          <cell r="N3223" t="str">
            <v>DFO</v>
          </cell>
          <cell r="P3223">
            <v>3</v>
          </cell>
          <cell r="Q3223">
            <v>1997</v>
          </cell>
          <cell r="R3223" t="str">
            <v>SB</v>
          </cell>
          <cell r="T3223" t="str">
            <v>Y</v>
          </cell>
        </row>
        <row r="3224">
          <cell r="A3224" t="str">
            <v>MA</v>
          </cell>
          <cell r="B3224" t="str">
            <v>Suffolk</v>
          </cell>
          <cell r="C3224">
            <v>7209</v>
          </cell>
          <cell r="D3224" t="str">
            <v>The Gillette Company</v>
          </cell>
          <cell r="E3224">
            <v>54225</v>
          </cell>
          <cell r="F3224" t="str">
            <v>Gillette SBMC</v>
          </cell>
          <cell r="G3224">
            <v>332</v>
          </cell>
          <cell r="H3224" t="str">
            <v>DG3</v>
          </cell>
          <cell r="I3224">
            <v>1</v>
          </cell>
          <cell r="J3224">
            <v>1</v>
          </cell>
          <cell r="K3224">
            <v>1</v>
          </cell>
          <cell r="M3224" t="str">
            <v>IC</v>
          </cell>
          <cell r="N3224" t="str">
            <v>DFO</v>
          </cell>
          <cell r="P3224">
            <v>3</v>
          </cell>
          <cell r="Q3224">
            <v>2000</v>
          </cell>
          <cell r="R3224" t="str">
            <v>SB</v>
          </cell>
          <cell r="T3224" t="str">
            <v>Y</v>
          </cell>
        </row>
        <row r="3225">
          <cell r="A3225" t="str">
            <v>MA</v>
          </cell>
          <cell r="B3225" t="str">
            <v>Middlesex</v>
          </cell>
          <cell r="C3225">
            <v>8973</v>
          </cell>
          <cell r="D3225" t="str">
            <v>Hudson Town of</v>
          </cell>
          <cell r="E3225">
            <v>9038</v>
          </cell>
          <cell r="F3225" t="str">
            <v>Cherry Street</v>
          </cell>
          <cell r="G3225">
            <v>22</v>
          </cell>
          <cell r="H3225" t="str">
            <v>7</v>
          </cell>
          <cell r="I3225">
            <v>3.3</v>
          </cell>
          <cell r="J3225">
            <v>2.5</v>
          </cell>
          <cell r="K3225">
            <v>2.6</v>
          </cell>
          <cell r="M3225" t="str">
            <v>IC</v>
          </cell>
          <cell r="N3225" t="str">
            <v>DFO</v>
          </cell>
          <cell r="P3225">
            <v>5</v>
          </cell>
          <cell r="Q3225">
            <v>1951</v>
          </cell>
          <cell r="R3225" t="str">
            <v>OP</v>
          </cell>
          <cell r="S3225">
            <v>0</v>
          </cell>
          <cell r="T3225" t="str">
            <v>N</v>
          </cell>
        </row>
        <row r="3226">
          <cell r="A3226" t="str">
            <v>MA</v>
          </cell>
          <cell r="B3226" t="str">
            <v>Middlesex</v>
          </cell>
          <cell r="C3226">
            <v>8973</v>
          </cell>
          <cell r="D3226" t="str">
            <v>Hudson Town of</v>
          </cell>
          <cell r="E3226">
            <v>9038</v>
          </cell>
          <cell r="F3226" t="str">
            <v>Cherry Street</v>
          </cell>
          <cell r="G3226">
            <v>22</v>
          </cell>
          <cell r="H3226" t="str">
            <v>8</v>
          </cell>
          <cell r="I3226">
            <v>4</v>
          </cell>
          <cell r="J3226">
            <v>3.1</v>
          </cell>
          <cell r="K3226">
            <v>3.1</v>
          </cell>
          <cell r="M3226" t="str">
            <v>IC</v>
          </cell>
          <cell r="N3226" t="str">
            <v>DFO</v>
          </cell>
          <cell r="O3226" t="str">
            <v>NG</v>
          </cell>
          <cell r="P3226">
            <v>3</v>
          </cell>
          <cell r="Q3226">
            <v>1956</v>
          </cell>
          <cell r="R3226" t="str">
            <v>OP</v>
          </cell>
          <cell r="S3226">
            <v>0</v>
          </cell>
          <cell r="T3226" t="str">
            <v>N</v>
          </cell>
        </row>
        <row r="3227">
          <cell r="A3227" t="str">
            <v>MA</v>
          </cell>
          <cell r="B3227" t="str">
            <v>Middlesex</v>
          </cell>
          <cell r="C3227">
            <v>8973</v>
          </cell>
          <cell r="D3227" t="str">
            <v>Hudson Town of</v>
          </cell>
          <cell r="E3227">
            <v>9038</v>
          </cell>
          <cell r="F3227" t="str">
            <v>Cherry Street</v>
          </cell>
          <cell r="G3227">
            <v>22</v>
          </cell>
          <cell r="H3227" t="str">
            <v>10</v>
          </cell>
          <cell r="I3227">
            <v>2.2000000000000002</v>
          </cell>
          <cell r="J3227">
            <v>1.7</v>
          </cell>
          <cell r="K3227">
            <v>1.7</v>
          </cell>
          <cell r="M3227" t="str">
            <v>IC</v>
          </cell>
          <cell r="N3227" t="str">
            <v>DFO</v>
          </cell>
          <cell r="O3227" t="str">
            <v>NG</v>
          </cell>
          <cell r="P3227">
            <v>12</v>
          </cell>
          <cell r="Q3227">
            <v>1962</v>
          </cell>
          <cell r="R3227" t="str">
            <v>OP</v>
          </cell>
          <cell r="S3227">
            <v>0</v>
          </cell>
          <cell r="T3227" t="str">
            <v>N</v>
          </cell>
        </row>
        <row r="3228">
          <cell r="A3228" t="str">
            <v>MA</v>
          </cell>
          <cell r="B3228" t="str">
            <v>Middlesex</v>
          </cell>
          <cell r="C3228">
            <v>8973</v>
          </cell>
          <cell r="D3228" t="str">
            <v>Hudson Town of</v>
          </cell>
          <cell r="E3228">
            <v>9038</v>
          </cell>
          <cell r="F3228" t="str">
            <v>Cherry Street</v>
          </cell>
          <cell r="G3228">
            <v>22</v>
          </cell>
          <cell r="H3228" t="str">
            <v>11</v>
          </cell>
          <cell r="I3228">
            <v>2.2000000000000002</v>
          </cell>
          <cell r="J3228">
            <v>1.7</v>
          </cell>
          <cell r="K3228">
            <v>1.7</v>
          </cell>
          <cell r="M3228" t="str">
            <v>IC</v>
          </cell>
          <cell r="N3228" t="str">
            <v>DFO</v>
          </cell>
          <cell r="O3228" t="str">
            <v>NG</v>
          </cell>
          <cell r="P3228">
            <v>12</v>
          </cell>
          <cell r="Q3228">
            <v>1962</v>
          </cell>
          <cell r="R3228" t="str">
            <v>OP</v>
          </cell>
          <cell r="S3228">
            <v>0</v>
          </cell>
          <cell r="T3228" t="str">
            <v>N</v>
          </cell>
        </row>
        <row r="3229">
          <cell r="A3229" t="str">
            <v>MA</v>
          </cell>
          <cell r="B3229" t="str">
            <v>Middlesex</v>
          </cell>
          <cell r="C3229">
            <v>8973</v>
          </cell>
          <cell r="D3229" t="str">
            <v>Hudson Town of</v>
          </cell>
          <cell r="E3229">
            <v>9038</v>
          </cell>
          <cell r="F3229" t="str">
            <v>Cherry Street</v>
          </cell>
          <cell r="G3229">
            <v>22</v>
          </cell>
          <cell r="H3229" t="str">
            <v>12</v>
          </cell>
          <cell r="I3229">
            <v>5.6</v>
          </cell>
          <cell r="J3229">
            <v>4.3</v>
          </cell>
          <cell r="K3229">
            <v>4.4000000000000004</v>
          </cell>
          <cell r="M3229" t="str">
            <v>IC</v>
          </cell>
          <cell r="N3229" t="str">
            <v>DFO</v>
          </cell>
          <cell r="O3229" t="str">
            <v>NG</v>
          </cell>
          <cell r="P3229">
            <v>10</v>
          </cell>
          <cell r="Q3229">
            <v>1972</v>
          </cell>
          <cell r="R3229" t="str">
            <v>OP</v>
          </cell>
          <cell r="S3229">
            <v>0</v>
          </cell>
          <cell r="T3229" t="str">
            <v>N</v>
          </cell>
        </row>
        <row r="3230">
          <cell r="A3230" t="str">
            <v>MA</v>
          </cell>
          <cell r="B3230" t="str">
            <v>Essex</v>
          </cell>
          <cell r="C3230">
            <v>9442</v>
          </cell>
          <cell r="D3230" t="str">
            <v>Ipswich Town of</v>
          </cell>
          <cell r="E3230">
            <v>1670</v>
          </cell>
          <cell r="F3230" t="str">
            <v>High Street Station</v>
          </cell>
          <cell r="G3230">
            <v>22</v>
          </cell>
          <cell r="H3230" t="str">
            <v>3</v>
          </cell>
          <cell r="I3230">
            <v>0.7</v>
          </cell>
          <cell r="J3230">
            <v>0.7</v>
          </cell>
          <cell r="K3230">
            <v>0.6</v>
          </cell>
          <cell r="M3230" t="str">
            <v>IC</v>
          </cell>
          <cell r="N3230" t="str">
            <v>DFO</v>
          </cell>
          <cell r="P3230">
            <v>0</v>
          </cell>
          <cell r="Q3230">
            <v>1941</v>
          </cell>
          <cell r="R3230" t="str">
            <v>SB</v>
          </cell>
          <cell r="S3230">
            <v>0</v>
          </cell>
          <cell r="T3230" t="str">
            <v>N</v>
          </cell>
        </row>
        <row r="3231">
          <cell r="A3231" t="str">
            <v>MA</v>
          </cell>
          <cell r="B3231" t="str">
            <v>Essex</v>
          </cell>
          <cell r="C3231">
            <v>9442</v>
          </cell>
          <cell r="D3231" t="str">
            <v>Ipswich Town of</v>
          </cell>
          <cell r="E3231">
            <v>1670</v>
          </cell>
          <cell r="F3231" t="str">
            <v>High Street Station</v>
          </cell>
          <cell r="G3231">
            <v>22</v>
          </cell>
          <cell r="H3231" t="str">
            <v>4</v>
          </cell>
          <cell r="I3231">
            <v>0.6</v>
          </cell>
          <cell r="J3231">
            <v>0.6</v>
          </cell>
          <cell r="K3231">
            <v>0.6</v>
          </cell>
          <cell r="M3231" t="str">
            <v>IC</v>
          </cell>
          <cell r="N3231" t="str">
            <v>DFO</v>
          </cell>
          <cell r="P3231">
            <v>99</v>
          </cell>
          <cell r="Q3231">
            <v>1937</v>
          </cell>
          <cell r="R3231" t="str">
            <v>OS</v>
          </cell>
          <cell r="S3231">
            <v>0</v>
          </cell>
          <cell r="T3231" t="str">
            <v>N</v>
          </cell>
        </row>
        <row r="3232">
          <cell r="A3232" t="str">
            <v>MA</v>
          </cell>
          <cell r="B3232" t="str">
            <v>Essex</v>
          </cell>
          <cell r="C3232">
            <v>9442</v>
          </cell>
          <cell r="D3232" t="str">
            <v>Ipswich Town of</v>
          </cell>
          <cell r="E3232">
            <v>1670</v>
          </cell>
          <cell r="F3232" t="str">
            <v>High Street Station</v>
          </cell>
          <cell r="G3232">
            <v>22</v>
          </cell>
          <cell r="H3232" t="str">
            <v>7</v>
          </cell>
          <cell r="I3232">
            <v>1.3</v>
          </cell>
          <cell r="J3232">
            <v>1.3</v>
          </cell>
          <cell r="K3232">
            <v>1.4</v>
          </cell>
          <cell r="M3232" t="str">
            <v>IC</v>
          </cell>
          <cell r="N3232" t="str">
            <v>DFO</v>
          </cell>
          <cell r="P3232">
            <v>99</v>
          </cell>
          <cell r="Q3232">
            <v>1956</v>
          </cell>
          <cell r="R3232" t="str">
            <v>SB</v>
          </cell>
          <cell r="S3232">
            <v>0</v>
          </cell>
          <cell r="T3232" t="str">
            <v>N</v>
          </cell>
        </row>
        <row r="3233">
          <cell r="A3233" t="str">
            <v>MA</v>
          </cell>
          <cell r="B3233" t="str">
            <v>Essex</v>
          </cell>
          <cell r="C3233">
            <v>9442</v>
          </cell>
          <cell r="D3233" t="str">
            <v>Ipswich Town of</v>
          </cell>
          <cell r="E3233">
            <v>1670</v>
          </cell>
          <cell r="F3233" t="str">
            <v>High Street Station</v>
          </cell>
          <cell r="G3233">
            <v>22</v>
          </cell>
          <cell r="H3233" t="str">
            <v>8</v>
          </cell>
          <cell r="I3233">
            <v>1.1000000000000001</v>
          </cell>
          <cell r="J3233">
            <v>1.1000000000000001</v>
          </cell>
          <cell r="K3233">
            <v>1.1000000000000001</v>
          </cell>
          <cell r="M3233" t="str">
            <v>IC</v>
          </cell>
          <cell r="N3233" t="str">
            <v>DFO</v>
          </cell>
          <cell r="P3233">
            <v>99</v>
          </cell>
          <cell r="Q3233">
            <v>1960</v>
          </cell>
          <cell r="R3233" t="str">
            <v>SB</v>
          </cell>
          <cell r="S3233">
            <v>0</v>
          </cell>
          <cell r="T3233" t="str">
            <v>N</v>
          </cell>
        </row>
        <row r="3234">
          <cell r="A3234" t="str">
            <v>MA</v>
          </cell>
          <cell r="B3234" t="str">
            <v>Essex</v>
          </cell>
          <cell r="C3234">
            <v>11624</v>
          </cell>
          <cell r="D3234" t="str">
            <v>Marblehead City of</v>
          </cell>
          <cell r="E3234">
            <v>6585</v>
          </cell>
          <cell r="F3234" t="str">
            <v>Commercial Street</v>
          </cell>
          <cell r="G3234">
            <v>22</v>
          </cell>
          <cell r="H3234" t="str">
            <v>2</v>
          </cell>
          <cell r="I3234">
            <v>1.1000000000000001</v>
          </cell>
          <cell r="J3234">
            <v>1</v>
          </cell>
          <cell r="K3234">
            <v>1</v>
          </cell>
          <cell r="M3234" t="str">
            <v>IC</v>
          </cell>
          <cell r="N3234" t="str">
            <v>DFO</v>
          </cell>
          <cell r="P3234">
            <v>11</v>
          </cell>
          <cell r="Q3234">
            <v>1975</v>
          </cell>
          <cell r="R3234" t="str">
            <v>OP</v>
          </cell>
          <cell r="S3234">
            <v>0</v>
          </cell>
          <cell r="T3234" t="str">
            <v>N</v>
          </cell>
        </row>
        <row r="3235">
          <cell r="A3235" t="str">
            <v>MA</v>
          </cell>
          <cell r="B3235" t="str">
            <v>Essex</v>
          </cell>
          <cell r="C3235">
            <v>11624</v>
          </cell>
          <cell r="D3235" t="str">
            <v>Marblehead City of</v>
          </cell>
          <cell r="E3235">
            <v>6586</v>
          </cell>
          <cell r="F3235" t="str">
            <v>Wilkins Station</v>
          </cell>
          <cell r="G3235">
            <v>22</v>
          </cell>
          <cell r="H3235" t="str">
            <v>1</v>
          </cell>
          <cell r="I3235">
            <v>2.7</v>
          </cell>
          <cell r="J3235">
            <v>2.5</v>
          </cell>
          <cell r="K3235">
            <v>2.5</v>
          </cell>
          <cell r="M3235" t="str">
            <v>IC</v>
          </cell>
          <cell r="N3235" t="str">
            <v>DFO</v>
          </cell>
          <cell r="P3235">
            <v>11</v>
          </cell>
          <cell r="Q3235">
            <v>1975</v>
          </cell>
          <cell r="R3235" t="str">
            <v>OP</v>
          </cell>
          <cell r="S3235">
            <v>0</v>
          </cell>
          <cell r="T3235" t="str">
            <v>N</v>
          </cell>
        </row>
        <row r="3236">
          <cell r="A3236" t="str">
            <v>MA</v>
          </cell>
          <cell r="B3236" t="str">
            <v>Essex</v>
          </cell>
          <cell r="C3236">
            <v>11624</v>
          </cell>
          <cell r="D3236" t="str">
            <v>Marblehead City of</v>
          </cell>
          <cell r="E3236">
            <v>6586</v>
          </cell>
          <cell r="F3236" t="str">
            <v>Wilkins Station</v>
          </cell>
          <cell r="G3236">
            <v>22</v>
          </cell>
          <cell r="H3236" t="str">
            <v>2</v>
          </cell>
          <cell r="I3236">
            <v>2.7</v>
          </cell>
          <cell r="J3236">
            <v>2.5</v>
          </cell>
          <cell r="K3236">
            <v>2.5</v>
          </cell>
          <cell r="M3236" t="str">
            <v>IC</v>
          </cell>
          <cell r="N3236" t="str">
            <v>DFO</v>
          </cell>
          <cell r="P3236">
            <v>11</v>
          </cell>
          <cell r="Q3236">
            <v>1975</v>
          </cell>
          <cell r="R3236" t="str">
            <v>OP</v>
          </cell>
          <cell r="S3236">
            <v>0</v>
          </cell>
          <cell r="T3236" t="str">
            <v>N</v>
          </cell>
        </row>
        <row r="3237">
          <cell r="A3237" t="str">
            <v>MA</v>
          </cell>
          <cell r="B3237" t="str">
            <v>Hampden</v>
          </cell>
          <cell r="C3237">
            <v>11806</v>
          </cell>
          <cell r="D3237" t="str">
            <v>Massachusetts Mun Whls Elec Co</v>
          </cell>
          <cell r="E3237">
            <v>6081</v>
          </cell>
          <cell r="F3237" t="str">
            <v>Stony Brook</v>
          </cell>
          <cell r="G3237">
            <v>22</v>
          </cell>
          <cell r="H3237" t="str">
            <v>EDSI</v>
          </cell>
          <cell r="I3237">
            <v>0.6</v>
          </cell>
          <cell r="J3237">
            <v>0.64</v>
          </cell>
          <cell r="K3237">
            <v>0.64</v>
          </cell>
          <cell r="M3237" t="str">
            <v>IC</v>
          </cell>
          <cell r="N3237" t="str">
            <v>DFO</v>
          </cell>
          <cell r="P3237">
            <v>11</v>
          </cell>
          <cell r="Q3237">
            <v>1981</v>
          </cell>
          <cell r="R3237" t="str">
            <v>SB</v>
          </cell>
          <cell r="T3237" t="str">
            <v>N</v>
          </cell>
        </row>
        <row r="3238">
          <cell r="A3238" t="str">
            <v>MA</v>
          </cell>
          <cell r="B3238" t="str">
            <v>Suffolk</v>
          </cell>
          <cell r="C3238">
            <v>12258</v>
          </cell>
          <cell r="D3238" t="str">
            <v>Medical Area Total Egy Plt Inc</v>
          </cell>
          <cell r="E3238">
            <v>10883</v>
          </cell>
          <cell r="F3238" t="str">
            <v>Medical Area Total Energy Plant</v>
          </cell>
          <cell r="G3238">
            <v>622</v>
          </cell>
          <cell r="H3238" t="str">
            <v>DEG1</v>
          </cell>
          <cell r="I3238">
            <v>6.8</v>
          </cell>
          <cell r="J3238">
            <v>6</v>
          </cell>
          <cell r="K3238">
            <v>6.71</v>
          </cell>
          <cell r="M3238" t="str">
            <v>IC</v>
          </cell>
          <cell r="N3238" t="str">
            <v>DFO</v>
          </cell>
          <cell r="P3238">
            <v>6</v>
          </cell>
          <cell r="Q3238">
            <v>1985</v>
          </cell>
          <cell r="R3238" t="str">
            <v>SB</v>
          </cell>
          <cell r="S3238">
            <v>0</v>
          </cell>
          <cell r="T3238" t="str">
            <v>Y</v>
          </cell>
        </row>
        <row r="3239">
          <cell r="A3239" t="str">
            <v>MA</v>
          </cell>
          <cell r="B3239" t="str">
            <v>Suffolk</v>
          </cell>
          <cell r="C3239">
            <v>12258</v>
          </cell>
          <cell r="D3239" t="str">
            <v>Medical Area Total Egy Plt Inc</v>
          </cell>
          <cell r="E3239">
            <v>10883</v>
          </cell>
          <cell r="F3239" t="str">
            <v>Medical Area Total Energy Plant</v>
          </cell>
          <cell r="G3239">
            <v>622</v>
          </cell>
          <cell r="H3239" t="str">
            <v>DEG2</v>
          </cell>
          <cell r="I3239">
            <v>6.8</v>
          </cell>
          <cell r="J3239">
            <v>6</v>
          </cell>
          <cell r="K3239">
            <v>6.71</v>
          </cell>
          <cell r="M3239" t="str">
            <v>IC</v>
          </cell>
          <cell r="N3239" t="str">
            <v>DFO</v>
          </cell>
          <cell r="P3239">
            <v>7</v>
          </cell>
          <cell r="Q3239">
            <v>1985</v>
          </cell>
          <cell r="R3239" t="str">
            <v>SB</v>
          </cell>
          <cell r="S3239">
            <v>0</v>
          </cell>
          <cell r="T3239" t="str">
            <v>Y</v>
          </cell>
        </row>
        <row r="3240">
          <cell r="A3240" t="str">
            <v>MA</v>
          </cell>
          <cell r="B3240" t="str">
            <v>Suffolk</v>
          </cell>
          <cell r="C3240">
            <v>12258</v>
          </cell>
          <cell r="D3240" t="str">
            <v>Medical Area Total Egy Plt Inc</v>
          </cell>
          <cell r="E3240">
            <v>10883</v>
          </cell>
          <cell r="F3240" t="str">
            <v>Medical Area Total Energy Plant</v>
          </cell>
          <cell r="G3240">
            <v>622</v>
          </cell>
          <cell r="H3240" t="str">
            <v>DEG3</v>
          </cell>
          <cell r="I3240">
            <v>6.8</v>
          </cell>
          <cell r="J3240">
            <v>6</v>
          </cell>
          <cell r="K3240">
            <v>6.71</v>
          </cell>
          <cell r="M3240" t="str">
            <v>IC</v>
          </cell>
          <cell r="N3240" t="str">
            <v>DFO</v>
          </cell>
          <cell r="P3240">
            <v>10</v>
          </cell>
          <cell r="Q3240">
            <v>1985</v>
          </cell>
          <cell r="R3240" t="str">
            <v>SB</v>
          </cell>
          <cell r="S3240">
            <v>0</v>
          </cell>
          <cell r="T3240" t="str">
            <v>Y</v>
          </cell>
        </row>
        <row r="3241">
          <cell r="A3241" t="str">
            <v>MA</v>
          </cell>
          <cell r="B3241" t="str">
            <v>Suffolk</v>
          </cell>
          <cell r="C3241">
            <v>12258</v>
          </cell>
          <cell r="D3241" t="str">
            <v>Medical Area Total Egy Plt Inc</v>
          </cell>
          <cell r="E3241">
            <v>10883</v>
          </cell>
          <cell r="F3241" t="str">
            <v>Medical Area Total Energy Plant</v>
          </cell>
          <cell r="G3241">
            <v>622</v>
          </cell>
          <cell r="H3241" t="str">
            <v>DEG4</v>
          </cell>
          <cell r="I3241">
            <v>6.8</v>
          </cell>
          <cell r="J3241">
            <v>6</v>
          </cell>
          <cell r="K3241">
            <v>6.71</v>
          </cell>
          <cell r="M3241" t="str">
            <v>IC</v>
          </cell>
          <cell r="N3241" t="str">
            <v>DFO</v>
          </cell>
          <cell r="P3241">
            <v>10</v>
          </cell>
          <cell r="Q3241">
            <v>1985</v>
          </cell>
          <cell r="R3241" t="str">
            <v>SB</v>
          </cell>
          <cell r="S3241">
            <v>0</v>
          </cell>
          <cell r="T3241" t="str">
            <v>Y</v>
          </cell>
        </row>
        <row r="3242">
          <cell r="A3242" t="str">
            <v>MA</v>
          </cell>
          <cell r="B3242" t="str">
            <v>Suffolk</v>
          </cell>
          <cell r="C3242">
            <v>12258</v>
          </cell>
          <cell r="D3242" t="str">
            <v>Medical Area Total Egy Plt Inc</v>
          </cell>
          <cell r="E3242">
            <v>10883</v>
          </cell>
          <cell r="F3242" t="str">
            <v>Medical Area Total Energy Plant</v>
          </cell>
          <cell r="G3242">
            <v>622</v>
          </cell>
          <cell r="H3242" t="str">
            <v>DEG5</v>
          </cell>
          <cell r="I3242">
            <v>6.8</v>
          </cell>
          <cell r="J3242">
            <v>6</v>
          </cell>
          <cell r="K3242">
            <v>6.71</v>
          </cell>
          <cell r="M3242" t="str">
            <v>IC</v>
          </cell>
          <cell r="N3242" t="str">
            <v>DFO</v>
          </cell>
          <cell r="P3242">
            <v>11</v>
          </cell>
          <cell r="Q3242">
            <v>1985</v>
          </cell>
          <cell r="R3242" t="str">
            <v>SB</v>
          </cell>
          <cell r="S3242">
            <v>0</v>
          </cell>
          <cell r="T3242" t="str">
            <v>Y</v>
          </cell>
        </row>
        <row r="3243">
          <cell r="A3243" t="str">
            <v>MA</v>
          </cell>
          <cell r="B3243" t="str">
            <v>Suffolk</v>
          </cell>
          <cell r="C3243">
            <v>12258</v>
          </cell>
          <cell r="D3243" t="str">
            <v>Medical Area Total Egy Plt Inc</v>
          </cell>
          <cell r="E3243">
            <v>10883</v>
          </cell>
          <cell r="F3243" t="str">
            <v>Medical Area Total Energy Plant</v>
          </cell>
          <cell r="G3243">
            <v>622</v>
          </cell>
          <cell r="H3243" t="str">
            <v>DEG6</v>
          </cell>
          <cell r="I3243">
            <v>6.8</v>
          </cell>
          <cell r="J3243">
            <v>6</v>
          </cell>
          <cell r="K3243">
            <v>6.71</v>
          </cell>
          <cell r="M3243" t="str">
            <v>IC</v>
          </cell>
          <cell r="N3243" t="str">
            <v>DFO</v>
          </cell>
          <cell r="P3243">
            <v>2</v>
          </cell>
          <cell r="Q3243">
            <v>1986</v>
          </cell>
          <cell r="R3243" t="str">
            <v>SB</v>
          </cell>
          <cell r="S3243">
            <v>0</v>
          </cell>
          <cell r="T3243" t="str">
            <v>Y</v>
          </cell>
        </row>
        <row r="3244">
          <cell r="A3244" t="str">
            <v>MA</v>
          </cell>
          <cell r="B3244" t="str">
            <v>Nantucket</v>
          </cell>
          <cell r="C3244">
            <v>13206</v>
          </cell>
          <cell r="D3244" t="str">
            <v>Nantucket Electric Co</v>
          </cell>
          <cell r="E3244">
            <v>1615</v>
          </cell>
          <cell r="F3244" t="str">
            <v>Nantucket</v>
          </cell>
          <cell r="G3244">
            <v>22</v>
          </cell>
          <cell r="H3244" t="str">
            <v>10</v>
          </cell>
          <cell r="I3244">
            <v>1.2</v>
          </cell>
          <cell r="J3244">
            <v>1</v>
          </cell>
          <cell r="K3244">
            <v>1</v>
          </cell>
          <cell r="M3244" t="str">
            <v>IC</v>
          </cell>
          <cell r="N3244" t="str">
            <v>DFO</v>
          </cell>
          <cell r="P3244">
            <v>7</v>
          </cell>
          <cell r="Q3244">
            <v>1987</v>
          </cell>
          <cell r="R3244" t="str">
            <v>SB</v>
          </cell>
          <cell r="T3244" t="str">
            <v>N</v>
          </cell>
        </row>
        <row r="3245">
          <cell r="A3245" t="str">
            <v>MA</v>
          </cell>
          <cell r="B3245" t="str">
            <v>Nantucket</v>
          </cell>
          <cell r="C3245">
            <v>13206</v>
          </cell>
          <cell r="D3245" t="str">
            <v>Nantucket Electric Co</v>
          </cell>
          <cell r="E3245">
            <v>1615</v>
          </cell>
          <cell r="F3245" t="str">
            <v>Nantucket</v>
          </cell>
          <cell r="G3245">
            <v>22</v>
          </cell>
          <cell r="H3245" t="str">
            <v>11</v>
          </cell>
          <cell r="I3245">
            <v>1.2</v>
          </cell>
          <cell r="J3245">
            <v>1</v>
          </cell>
          <cell r="K3245">
            <v>1</v>
          </cell>
          <cell r="M3245" t="str">
            <v>IC</v>
          </cell>
          <cell r="N3245" t="str">
            <v>DFO</v>
          </cell>
          <cell r="P3245">
            <v>7</v>
          </cell>
          <cell r="Q3245">
            <v>1987</v>
          </cell>
          <cell r="R3245" t="str">
            <v>SB</v>
          </cell>
          <cell r="T3245" t="str">
            <v>N</v>
          </cell>
        </row>
        <row r="3246">
          <cell r="A3246" t="str">
            <v>MA</v>
          </cell>
          <cell r="B3246" t="str">
            <v>Nantucket</v>
          </cell>
          <cell r="C3246">
            <v>13206</v>
          </cell>
          <cell r="D3246" t="str">
            <v>Nantucket Electric Co</v>
          </cell>
          <cell r="E3246">
            <v>1615</v>
          </cell>
          <cell r="F3246" t="str">
            <v>Nantucket</v>
          </cell>
          <cell r="G3246">
            <v>22</v>
          </cell>
          <cell r="H3246" t="str">
            <v>14</v>
          </cell>
          <cell r="I3246">
            <v>2.5</v>
          </cell>
          <cell r="J3246">
            <v>2.5</v>
          </cell>
          <cell r="K3246">
            <v>2.5</v>
          </cell>
          <cell r="M3246" t="str">
            <v>IC</v>
          </cell>
          <cell r="N3246" t="str">
            <v>DFO</v>
          </cell>
          <cell r="P3246">
            <v>4</v>
          </cell>
          <cell r="Q3246">
            <v>1995</v>
          </cell>
          <cell r="R3246" t="str">
            <v>SB</v>
          </cell>
          <cell r="T3246" t="str">
            <v>N</v>
          </cell>
        </row>
        <row r="3247">
          <cell r="A3247" t="str">
            <v>MA</v>
          </cell>
          <cell r="B3247" t="str">
            <v>Nantucket</v>
          </cell>
          <cell r="C3247">
            <v>13206</v>
          </cell>
          <cell r="D3247" t="str">
            <v>Nantucket Electric Co</v>
          </cell>
          <cell r="E3247">
            <v>1615</v>
          </cell>
          <cell r="F3247" t="str">
            <v>Nantucket</v>
          </cell>
          <cell r="G3247">
            <v>22</v>
          </cell>
          <cell r="H3247" t="str">
            <v>15</v>
          </cell>
          <cell r="I3247">
            <v>2.5</v>
          </cell>
          <cell r="J3247">
            <v>2.5</v>
          </cell>
          <cell r="K3247">
            <v>2.5</v>
          </cell>
          <cell r="M3247" t="str">
            <v>IC</v>
          </cell>
          <cell r="N3247" t="str">
            <v>DFO</v>
          </cell>
          <cell r="P3247">
            <v>4</v>
          </cell>
          <cell r="Q3247">
            <v>1995</v>
          </cell>
          <cell r="R3247" t="str">
            <v>SB</v>
          </cell>
          <cell r="T3247" t="str">
            <v>N</v>
          </cell>
        </row>
        <row r="3248">
          <cell r="A3248" t="str">
            <v>MA</v>
          </cell>
          <cell r="B3248" t="str">
            <v>Nantucket</v>
          </cell>
          <cell r="C3248">
            <v>13206</v>
          </cell>
          <cell r="D3248" t="str">
            <v>Nantucket Electric Co</v>
          </cell>
          <cell r="E3248">
            <v>1615</v>
          </cell>
          <cell r="F3248" t="str">
            <v>Nantucket</v>
          </cell>
          <cell r="G3248">
            <v>22</v>
          </cell>
          <cell r="H3248" t="str">
            <v>16</v>
          </cell>
          <cell r="I3248">
            <v>2.5</v>
          </cell>
          <cell r="J3248">
            <v>2.5</v>
          </cell>
          <cell r="K3248">
            <v>2.5</v>
          </cell>
          <cell r="M3248" t="str">
            <v>IC</v>
          </cell>
          <cell r="N3248" t="str">
            <v>DFO</v>
          </cell>
          <cell r="P3248">
            <v>2</v>
          </cell>
          <cell r="Q3248">
            <v>1998</v>
          </cell>
          <cell r="R3248" t="str">
            <v>SB</v>
          </cell>
          <cell r="T3248" t="str">
            <v>N</v>
          </cell>
        </row>
        <row r="3249">
          <cell r="A3249" t="str">
            <v>MA</v>
          </cell>
          <cell r="B3249" t="str">
            <v>Nantucket</v>
          </cell>
          <cell r="C3249">
            <v>13206</v>
          </cell>
          <cell r="D3249" t="str">
            <v>Nantucket Electric Co</v>
          </cell>
          <cell r="E3249">
            <v>1615</v>
          </cell>
          <cell r="F3249" t="str">
            <v>Nantucket</v>
          </cell>
          <cell r="G3249">
            <v>22</v>
          </cell>
          <cell r="H3249" t="str">
            <v>17</v>
          </cell>
          <cell r="I3249">
            <v>2.5</v>
          </cell>
          <cell r="J3249">
            <v>2.5</v>
          </cell>
          <cell r="K3249">
            <v>2.5</v>
          </cell>
          <cell r="M3249" t="str">
            <v>IC</v>
          </cell>
          <cell r="N3249" t="str">
            <v>DFO</v>
          </cell>
          <cell r="P3249">
            <v>2</v>
          </cell>
          <cell r="Q3249">
            <v>1998</v>
          </cell>
          <cell r="R3249" t="str">
            <v>SB</v>
          </cell>
          <cell r="T3249" t="str">
            <v>N</v>
          </cell>
        </row>
        <row r="3250">
          <cell r="A3250" t="str">
            <v>MA</v>
          </cell>
          <cell r="B3250" t="str">
            <v>Worcester</v>
          </cell>
          <cell r="C3250">
            <v>17127</v>
          </cell>
          <cell r="D3250" t="str">
            <v>Shrewsbury Town of</v>
          </cell>
          <cell r="E3250">
            <v>6125</v>
          </cell>
          <cell r="F3250" t="str">
            <v>Shrewsbury</v>
          </cell>
          <cell r="G3250">
            <v>22</v>
          </cell>
          <cell r="H3250" t="str">
            <v>1</v>
          </cell>
          <cell r="I3250">
            <v>2.8</v>
          </cell>
          <cell r="J3250">
            <v>2.75</v>
          </cell>
          <cell r="K3250">
            <v>2.75</v>
          </cell>
          <cell r="M3250" t="str">
            <v>IC</v>
          </cell>
          <cell r="N3250" t="str">
            <v>DFO</v>
          </cell>
          <cell r="P3250">
            <v>11</v>
          </cell>
          <cell r="Q3250">
            <v>1969</v>
          </cell>
          <cell r="R3250" t="str">
            <v>OP</v>
          </cell>
          <cell r="S3250">
            <v>0</v>
          </cell>
          <cell r="T3250" t="str">
            <v>N</v>
          </cell>
        </row>
        <row r="3251">
          <cell r="A3251" t="str">
            <v>MA</v>
          </cell>
          <cell r="B3251" t="str">
            <v>Worcester</v>
          </cell>
          <cell r="C3251">
            <v>17127</v>
          </cell>
          <cell r="D3251" t="str">
            <v>Shrewsbury Town of</v>
          </cell>
          <cell r="E3251">
            <v>6125</v>
          </cell>
          <cell r="F3251" t="str">
            <v>Shrewsbury</v>
          </cell>
          <cell r="G3251">
            <v>22</v>
          </cell>
          <cell r="H3251" t="str">
            <v>2</v>
          </cell>
          <cell r="I3251">
            <v>2.8</v>
          </cell>
          <cell r="J3251">
            <v>2.75</v>
          </cell>
          <cell r="K3251">
            <v>2.75</v>
          </cell>
          <cell r="M3251" t="str">
            <v>IC</v>
          </cell>
          <cell r="N3251" t="str">
            <v>DFO</v>
          </cell>
          <cell r="P3251">
            <v>11</v>
          </cell>
          <cell r="Q3251">
            <v>1969</v>
          </cell>
          <cell r="R3251" t="str">
            <v>OP</v>
          </cell>
          <cell r="S3251">
            <v>0</v>
          </cell>
          <cell r="T3251" t="str">
            <v>N</v>
          </cell>
        </row>
        <row r="3252">
          <cell r="A3252" t="str">
            <v>MA</v>
          </cell>
          <cell r="B3252" t="str">
            <v>Worcester</v>
          </cell>
          <cell r="C3252">
            <v>17127</v>
          </cell>
          <cell r="D3252" t="str">
            <v>Shrewsbury Town of</v>
          </cell>
          <cell r="E3252">
            <v>6125</v>
          </cell>
          <cell r="F3252" t="str">
            <v>Shrewsbury</v>
          </cell>
          <cell r="G3252">
            <v>22</v>
          </cell>
          <cell r="H3252" t="str">
            <v>3</v>
          </cell>
          <cell r="I3252">
            <v>2.8</v>
          </cell>
          <cell r="J3252">
            <v>2.75</v>
          </cell>
          <cell r="K3252">
            <v>2.75</v>
          </cell>
          <cell r="M3252" t="str">
            <v>IC</v>
          </cell>
          <cell r="N3252" t="str">
            <v>DFO</v>
          </cell>
          <cell r="P3252">
            <v>12</v>
          </cell>
          <cell r="Q3252">
            <v>1975</v>
          </cell>
          <cell r="R3252" t="str">
            <v>OP</v>
          </cell>
          <cell r="S3252">
            <v>0</v>
          </cell>
          <cell r="T3252" t="str">
            <v>N</v>
          </cell>
        </row>
        <row r="3253">
          <cell r="A3253" t="str">
            <v>MA</v>
          </cell>
          <cell r="B3253" t="str">
            <v>Worcester</v>
          </cell>
          <cell r="C3253">
            <v>17127</v>
          </cell>
          <cell r="D3253" t="str">
            <v>Shrewsbury Town of</v>
          </cell>
          <cell r="E3253">
            <v>6125</v>
          </cell>
          <cell r="F3253" t="str">
            <v>Shrewsbury</v>
          </cell>
          <cell r="G3253">
            <v>22</v>
          </cell>
          <cell r="H3253" t="str">
            <v>4</v>
          </cell>
          <cell r="I3253">
            <v>2.8</v>
          </cell>
          <cell r="J3253">
            <v>2.75</v>
          </cell>
          <cell r="K3253">
            <v>2.75</v>
          </cell>
          <cell r="M3253" t="str">
            <v>IC</v>
          </cell>
          <cell r="N3253" t="str">
            <v>DFO</v>
          </cell>
          <cell r="P3253">
            <v>12</v>
          </cell>
          <cell r="Q3253">
            <v>1975</v>
          </cell>
          <cell r="R3253" t="str">
            <v>OP</v>
          </cell>
          <cell r="S3253">
            <v>0</v>
          </cell>
          <cell r="T3253" t="str">
            <v>N</v>
          </cell>
        </row>
        <row r="3254">
          <cell r="A3254" t="str">
            <v>MA</v>
          </cell>
          <cell r="B3254" t="str">
            <v>Worcester</v>
          </cell>
          <cell r="C3254">
            <v>17127</v>
          </cell>
          <cell r="D3254" t="str">
            <v>Shrewsbury Town of</v>
          </cell>
          <cell r="E3254">
            <v>6125</v>
          </cell>
          <cell r="F3254" t="str">
            <v>Shrewsbury</v>
          </cell>
          <cell r="G3254">
            <v>22</v>
          </cell>
          <cell r="H3254" t="str">
            <v>5</v>
          </cell>
          <cell r="I3254">
            <v>2.8</v>
          </cell>
          <cell r="J3254">
            <v>2.75</v>
          </cell>
          <cell r="K3254">
            <v>2.75</v>
          </cell>
          <cell r="M3254" t="str">
            <v>IC</v>
          </cell>
          <cell r="N3254" t="str">
            <v>DFO</v>
          </cell>
          <cell r="P3254">
            <v>5</v>
          </cell>
          <cell r="Q3254">
            <v>1978</v>
          </cell>
          <cell r="R3254" t="str">
            <v>OP</v>
          </cell>
          <cell r="S3254">
            <v>0</v>
          </cell>
          <cell r="T3254" t="str">
            <v>N</v>
          </cell>
        </row>
        <row r="3255">
          <cell r="A3255" t="str">
            <v>MA</v>
          </cell>
          <cell r="B3255" t="str">
            <v>Dukes</v>
          </cell>
          <cell r="C3255">
            <v>21461</v>
          </cell>
          <cell r="D3255" t="str">
            <v>Mirant Canal LLC</v>
          </cell>
          <cell r="E3255">
            <v>1597</v>
          </cell>
          <cell r="F3255" t="str">
            <v>Oak Bluffs Diesel Generating Facility</v>
          </cell>
          <cell r="G3255">
            <v>22</v>
          </cell>
          <cell r="H3255" t="str">
            <v>UN1</v>
          </cell>
          <cell r="I3255">
            <v>2.7</v>
          </cell>
          <cell r="J3255">
            <v>2.7</v>
          </cell>
          <cell r="K3255">
            <v>2.8</v>
          </cell>
          <cell r="M3255" t="str">
            <v>IC</v>
          </cell>
          <cell r="N3255" t="str">
            <v>DFO</v>
          </cell>
          <cell r="P3255">
            <v>1</v>
          </cell>
          <cell r="Q3255">
            <v>1969</v>
          </cell>
          <cell r="R3255" t="str">
            <v>SB</v>
          </cell>
          <cell r="S3255">
            <v>0</v>
          </cell>
          <cell r="T3255" t="str">
            <v>Y</v>
          </cell>
        </row>
        <row r="3256">
          <cell r="A3256" t="str">
            <v>MA</v>
          </cell>
          <cell r="B3256" t="str">
            <v>Dukes</v>
          </cell>
          <cell r="C3256">
            <v>21461</v>
          </cell>
          <cell r="D3256" t="str">
            <v>Mirant Canal LLC</v>
          </cell>
          <cell r="E3256">
            <v>1597</v>
          </cell>
          <cell r="F3256" t="str">
            <v>Oak Bluffs Diesel Generating Facility</v>
          </cell>
          <cell r="G3256">
            <v>22</v>
          </cell>
          <cell r="H3256" t="str">
            <v>UN2</v>
          </cell>
          <cell r="I3256">
            <v>2.7</v>
          </cell>
          <cell r="J3256">
            <v>2.7</v>
          </cell>
          <cell r="K3256">
            <v>2.8</v>
          </cell>
          <cell r="M3256" t="str">
            <v>IC</v>
          </cell>
          <cell r="N3256" t="str">
            <v>DFO</v>
          </cell>
          <cell r="P3256">
            <v>1</v>
          </cell>
          <cell r="Q3256">
            <v>1969</v>
          </cell>
          <cell r="R3256" t="str">
            <v>SB</v>
          </cell>
          <cell r="S3256">
            <v>0</v>
          </cell>
          <cell r="T3256" t="str">
            <v>Y</v>
          </cell>
        </row>
        <row r="3257">
          <cell r="A3257" t="str">
            <v>MA</v>
          </cell>
          <cell r="B3257" t="str">
            <v>Dukes</v>
          </cell>
          <cell r="C3257">
            <v>21461</v>
          </cell>
          <cell r="D3257" t="str">
            <v>Mirant Canal LLC</v>
          </cell>
          <cell r="E3257">
            <v>1597</v>
          </cell>
          <cell r="F3257" t="str">
            <v>Oak Bluffs Diesel Generating Facility</v>
          </cell>
          <cell r="G3257">
            <v>22</v>
          </cell>
          <cell r="H3257" t="str">
            <v>UN3</v>
          </cell>
          <cell r="I3257">
            <v>2.7</v>
          </cell>
          <cell r="J3257">
            <v>2.7</v>
          </cell>
          <cell r="K3257">
            <v>2.8</v>
          </cell>
          <cell r="M3257" t="str">
            <v>IC</v>
          </cell>
          <cell r="N3257" t="str">
            <v>DFO</v>
          </cell>
          <cell r="P3257">
            <v>1</v>
          </cell>
          <cell r="Q3257">
            <v>1972</v>
          </cell>
          <cell r="R3257" t="str">
            <v>SB</v>
          </cell>
          <cell r="S3257">
            <v>0</v>
          </cell>
          <cell r="T3257" t="str">
            <v>Y</v>
          </cell>
        </row>
        <row r="3258">
          <cell r="A3258" t="str">
            <v>MA</v>
          </cell>
          <cell r="B3258" t="str">
            <v>Dukes</v>
          </cell>
          <cell r="C3258">
            <v>21461</v>
          </cell>
          <cell r="D3258" t="str">
            <v>Mirant Canal LLC</v>
          </cell>
          <cell r="E3258">
            <v>6049</v>
          </cell>
          <cell r="F3258" t="str">
            <v>West Tisbury Generating Facility</v>
          </cell>
          <cell r="G3258">
            <v>22</v>
          </cell>
          <cell r="H3258" t="str">
            <v>UN1</v>
          </cell>
          <cell r="I3258">
            <v>2.7</v>
          </cell>
          <cell r="J3258">
            <v>2.8</v>
          </cell>
          <cell r="K3258">
            <v>2.8</v>
          </cell>
          <cell r="M3258" t="str">
            <v>IC</v>
          </cell>
          <cell r="N3258" t="str">
            <v>DFO</v>
          </cell>
          <cell r="P3258">
            <v>1</v>
          </cell>
          <cell r="Q3258">
            <v>1975</v>
          </cell>
          <cell r="R3258" t="str">
            <v>SB</v>
          </cell>
          <cell r="S3258">
            <v>0</v>
          </cell>
          <cell r="T3258" t="str">
            <v>Y</v>
          </cell>
        </row>
        <row r="3259">
          <cell r="A3259" t="str">
            <v>MA</v>
          </cell>
          <cell r="B3259" t="str">
            <v>Dukes</v>
          </cell>
          <cell r="C3259">
            <v>21461</v>
          </cell>
          <cell r="D3259" t="str">
            <v>Mirant Canal LLC</v>
          </cell>
          <cell r="E3259">
            <v>6049</v>
          </cell>
          <cell r="F3259" t="str">
            <v>West Tisbury Generating Facility</v>
          </cell>
          <cell r="G3259">
            <v>22</v>
          </cell>
          <cell r="H3259" t="str">
            <v>UN2</v>
          </cell>
          <cell r="I3259">
            <v>2.7</v>
          </cell>
          <cell r="J3259">
            <v>2.8</v>
          </cell>
          <cell r="K3259">
            <v>2.8</v>
          </cell>
          <cell r="M3259" t="str">
            <v>IC</v>
          </cell>
          <cell r="N3259" t="str">
            <v>DFO</v>
          </cell>
          <cell r="P3259">
            <v>1</v>
          </cell>
          <cell r="Q3259">
            <v>1975</v>
          </cell>
          <cell r="R3259" t="str">
            <v>SB</v>
          </cell>
          <cell r="S3259">
            <v>0</v>
          </cell>
          <cell r="T3259" t="str">
            <v>Y</v>
          </cell>
        </row>
        <row r="3260">
          <cell r="A3260" t="str">
            <v>MA</v>
          </cell>
          <cell r="B3260" t="str">
            <v>Middlesex</v>
          </cell>
          <cell r="C3260">
            <v>24591</v>
          </cell>
          <cell r="D3260" t="str">
            <v>Kraft Foods Global Inc</v>
          </cell>
          <cell r="E3260">
            <v>50425</v>
          </cell>
          <cell r="F3260" t="str">
            <v>Kraft Foods Atlantic Gelatin</v>
          </cell>
          <cell r="G3260">
            <v>311</v>
          </cell>
          <cell r="H3260" t="str">
            <v>GEN3</v>
          </cell>
          <cell r="I3260">
            <v>1</v>
          </cell>
          <cell r="J3260">
            <v>0.3</v>
          </cell>
          <cell r="K3260">
            <v>0.3</v>
          </cell>
          <cell r="M3260" t="str">
            <v>IC</v>
          </cell>
          <cell r="N3260" t="str">
            <v>DFO</v>
          </cell>
          <cell r="P3260">
            <v>2</v>
          </cell>
          <cell r="Q3260">
            <v>1978</v>
          </cell>
          <cell r="R3260" t="str">
            <v>OS</v>
          </cell>
          <cell r="S3260">
            <v>0</v>
          </cell>
          <cell r="T3260" t="str">
            <v>Y</v>
          </cell>
        </row>
        <row r="3261">
          <cell r="A3261" t="str">
            <v>MA</v>
          </cell>
          <cell r="B3261" t="str">
            <v>Bristol</v>
          </cell>
          <cell r="C3261">
            <v>50018</v>
          </cell>
          <cell r="D3261" t="str">
            <v>Dominion Energy New England, LLC</v>
          </cell>
          <cell r="E3261">
            <v>1619</v>
          </cell>
          <cell r="F3261" t="str">
            <v>Brayton Point</v>
          </cell>
          <cell r="G3261">
            <v>22</v>
          </cell>
          <cell r="H3261" t="str">
            <v>IC1</v>
          </cell>
          <cell r="I3261">
            <v>2.7</v>
          </cell>
          <cell r="J3261">
            <v>2.54</v>
          </cell>
          <cell r="K3261">
            <v>2.48</v>
          </cell>
          <cell r="M3261" t="str">
            <v>IC</v>
          </cell>
          <cell r="N3261" t="str">
            <v>DFO</v>
          </cell>
          <cell r="P3261">
            <v>3</v>
          </cell>
          <cell r="Q3261">
            <v>1967</v>
          </cell>
          <cell r="R3261" t="str">
            <v>SB</v>
          </cell>
          <cell r="S3261">
            <v>0</v>
          </cell>
          <cell r="T3261" t="str">
            <v>N</v>
          </cell>
        </row>
        <row r="3262">
          <cell r="A3262" t="str">
            <v>MA</v>
          </cell>
          <cell r="B3262" t="str">
            <v>Bristol</v>
          </cell>
          <cell r="C3262">
            <v>50018</v>
          </cell>
          <cell r="D3262" t="str">
            <v>Dominion Energy New England, LLC</v>
          </cell>
          <cell r="E3262">
            <v>1619</v>
          </cell>
          <cell r="F3262" t="str">
            <v>Brayton Point</v>
          </cell>
          <cell r="G3262">
            <v>22</v>
          </cell>
          <cell r="H3262" t="str">
            <v>IC2</v>
          </cell>
          <cell r="I3262">
            <v>2.7</v>
          </cell>
          <cell r="J3262">
            <v>2.5</v>
          </cell>
          <cell r="K3262">
            <v>2.5</v>
          </cell>
          <cell r="M3262" t="str">
            <v>IC</v>
          </cell>
          <cell r="N3262" t="str">
            <v>DFO</v>
          </cell>
          <cell r="P3262">
            <v>3</v>
          </cell>
          <cell r="Q3262">
            <v>1967</v>
          </cell>
          <cell r="R3262" t="str">
            <v>OS</v>
          </cell>
          <cell r="S3262">
            <v>0</v>
          </cell>
          <cell r="T3262" t="str">
            <v>N</v>
          </cell>
        </row>
        <row r="3263">
          <cell r="A3263" t="str">
            <v>MA</v>
          </cell>
          <cell r="B3263" t="str">
            <v>Bristol</v>
          </cell>
          <cell r="C3263">
            <v>50018</v>
          </cell>
          <cell r="D3263" t="str">
            <v>Dominion Energy New England, LLC</v>
          </cell>
          <cell r="E3263">
            <v>1619</v>
          </cell>
          <cell r="F3263" t="str">
            <v>Brayton Point</v>
          </cell>
          <cell r="G3263">
            <v>22</v>
          </cell>
          <cell r="H3263" t="str">
            <v>IC3</v>
          </cell>
          <cell r="I3263">
            <v>2.7</v>
          </cell>
          <cell r="J3263">
            <v>2.54</v>
          </cell>
          <cell r="K3263">
            <v>2.48</v>
          </cell>
          <cell r="M3263" t="str">
            <v>IC</v>
          </cell>
          <cell r="N3263" t="str">
            <v>DFO</v>
          </cell>
          <cell r="P3263">
            <v>3</v>
          </cell>
          <cell r="Q3263">
            <v>1967</v>
          </cell>
          <cell r="R3263" t="str">
            <v>SB</v>
          </cell>
          <cell r="S3263">
            <v>0</v>
          </cell>
          <cell r="T3263" t="str">
            <v>N</v>
          </cell>
        </row>
        <row r="3264">
          <cell r="A3264" t="str">
            <v>MA</v>
          </cell>
          <cell r="B3264" t="str">
            <v>Bristol</v>
          </cell>
          <cell r="C3264">
            <v>50018</v>
          </cell>
          <cell r="D3264" t="str">
            <v>Dominion Energy New England, LLC</v>
          </cell>
          <cell r="E3264">
            <v>1619</v>
          </cell>
          <cell r="F3264" t="str">
            <v>Brayton Point</v>
          </cell>
          <cell r="G3264">
            <v>22</v>
          </cell>
          <cell r="H3264" t="str">
            <v>IC4</v>
          </cell>
          <cell r="I3264">
            <v>2.7</v>
          </cell>
          <cell r="J3264">
            <v>2.54</v>
          </cell>
          <cell r="K3264">
            <v>2.48</v>
          </cell>
          <cell r="M3264" t="str">
            <v>IC</v>
          </cell>
          <cell r="N3264" t="str">
            <v>DFO</v>
          </cell>
          <cell r="P3264">
            <v>3</v>
          </cell>
          <cell r="Q3264">
            <v>1967</v>
          </cell>
          <cell r="R3264" t="str">
            <v>SB</v>
          </cell>
          <cell r="S3264">
            <v>0</v>
          </cell>
          <cell r="T3264" t="str">
            <v>N</v>
          </cell>
        </row>
        <row r="3265">
          <cell r="A3265" t="str">
            <v>MD</v>
          </cell>
          <cell r="B3265" t="str">
            <v>Somerset</v>
          </cell>
          <cell r="C3265">
            <v>84</v>
          </cell>
          <cell r="D3265" t="str">
            <v>A &amp; N Electric Coop</v>
          </cell>
          <cell r="E3265">
            <v>6391</v>
          </cell>
          <cell r="F3265" t="str">
            <v>Smith Island</v>
          </cell>
          <cell r="G3265">
            <v>22</v>
          </cell>
          <cell r="H3265" t="str">
            <v>2</v>
          </cell>
          <cell r="I3265">
            <v>0.5</v>
          </cell>
          <cell r="J3265">
            <v>0.4</v>
          </cell>
          <cell r="K3265">
            <v>0.4</v>
          </cell>
          <cell r="M3265" t="str">
            <v>IC</v>
          </cell>
          <cell r="N3265" t="str">
            <v>DFO</v>
          </cell>
          <cell r="P3265">
            <v>12</v>
          </cell>
          <cell r="Q3265">
            <v>1969</v>
          </cell>
          <cell r="R3265" t="str">
            <v>OP</v>
          </cell>
          <cell r="T3265" t="str">
            <v>N</v>
          </cell>
        </row>
        <row r="3266">
          <cell r="A3266" t="str">
            <v>MD</v>
          </cell>
          <cell r="B3266" t="str">
            <v>Somerset</v>
          </cell>
          <cell r="C3266">
            <v>84</v>
          </cell>
          <cell r="D3266" t="str">
            <v>A &amp; N Electric Coop</v>
          </cell>
          <cell r="E3266">
            <v>6391</v>
          </cell>
          <cell r="F3266" t="str">
            <v>Smith Island</v>
          </cell>
          <cell r="G3266">
            <v>22</v>
          </cell>
          <cell r="H3266" t="str">
            <v>3</v>
          </cell>
          <cell r="I3266">
            <v>1.2</v>
          </cell>
          <cell r="J3266">
            <v>1.2</v>
          </cell>
          <cell r="K3266">
            <v>1.2</v>
          </cell>
          <cell r="M3266" t="str">
            <v>IC</v>
          </cell>
          <cell r="N3266" t="str">
            <v>DFO</v>
          </cell>
          <cell r="P3266">
            <v>3</v>
          </cell>
          <cell r="Q3266">
            <v>1994</v>
          </cell>
          <cell r="R3266" t="str">
            <v>OP</v>
          </cell>
          <cell r="T3266" t="str">
            <v>N</v>
          </cell>
        </row>
        <row r="3267">
          <cell r="A3267" t="str">
            <v>MD</v>
          </cell>
          <cell r="B3267" t="str">
            <v>Worcester</v>
          </cell>
          <cell r="C3267">
            <v>1615</v>
          </cell>
          <cell r="D3267" t="str">
            <v>Berlin Town of</v>
          </cell>
          <cell r="E3267">
            <v>6565</v>
          </cell>
          <cell r="F3267" t="str">
            <v>Berlin</v>
          </cell>
          <cell r="G3267">
            <v>22</v>
          </cell>
          <cell r="H3267" t="str">
            <v>1A</v>
          </cell>
          <cell r="I3267">
            <v>1.1000000000000001</v>
          </cell>
          <cell r="J3267">
            <v>1.1000000000000001</v>
          </cell>
          <cell r="K3267">
            <v>1.1000000000000001</v>
          </cell>
          <cell r="M3267" t="str">
            <v>IC</v>
          </cell>
          <cell r="N3267" t="str">
            <v>DFO</v>
          </cell>
          <cell r="P3267">
            <v>0</v>
          </cell>
          <cell r="Q3267">
            <v>1961</v>
          </cell>
          <cell r="R3267" t="str">
            <v>OP</v>
          </cell>
          <cell r="T3267" t="str">
            <v>N</v>
          </cell>
        </row>
        <row r="3268">
          <cell r="A3268" t="str">
            <v>MD</v>
          </cell>
          <cell r="B3268" t="str">
            <v>Worcester</v>
          </cell>
          <cell r="C3268">
            <v>1615</v>
          </cell>
          <cell r="D3268" t="str">
            <v>Berlin Town of</v>
          </cell>
          <cell r="E3268">
            <v>6565</v>
          </cell>
          <cell r="F3268" t="str">
            <v>Berlin</v>
          </cell>
          <cell r="G3268">
            <v>22</v>
          </cell>
          <cell r="H3268" t="str">
            <v>2A</v>
          </cell>
          <cell r="I3268">
            <v>1.8</v>
          </cell>
          <cell r="J3268">
            <v>1.8</v>
          </cell>
          <cell r="K3268">
            <v>1.8</v>
          </cell>
          <cell r="M3268" t="str">
            <v>IC</v>
          </cell>
          <cell r="N3268" t="str">
            <v>DFO</v>
          </cell>
          <cell r="P3268">
            <v>7</v>
          </cell>
          <cell r="Q3268">
            <v>1999</v>
          </cell>
          <cell r="R3268" t="str">
            <v>OP</v>
          </cell>
          <cell r="T3268" t="str">
            <v>N</v>
          </cell>
        </row>
        <row r="3269">
          <cell r="A3269" t="str">
            <v>MD</v>
          </cell>
          <cell r="B3269" t="str">
            <v>Worcester</v>
          </cell>
          <cell r="C3269">
            <v>1615</v>
          </cell>
          <cell r="D3269" t="str">
            <v>Berlin Town of</v>
          </cell>
          <cell r="E3269">
            <v>6565</v>
          </cell>
          <cell r="F3269" t="str">
            <v>Berlin</v>
          </cell>
          <cell r="G3269">
            <v>22</v>
          </cell>
          <cell r="H3269" t="str">
            <v>3A</v>
          </cell>
          <cell r="I3269">
            <v>1.8</v>
          </cell>
          <cell r="J3269">
            <v>1.8</v>
          </cell>
          <cell r="K3269">
            <v>1.8</v>
          </cell>
          <cell r="M3269" t="str">
            <v>IC</v>
          </cell>
          <cell r="N3269" t="str">
            <v>DFO</v>
          </cell>
          <cell r="P3269">
            <v>12</v>
          </cell>
          <cell r="Q3269">
            <v>1999</v>
          </cell>
          <cell r="R3269" t="str">
            <v>OP</v>
          </cell>
          <cell r="T3269" t="str">
            <v>N</v>
          </cell>
        </row>
        <row r="3270">
          <cell r="A3270" t="str">
            <v>MD</v>
          </cell>
          <cell r="B3270" t="str">
            <v>Worcester</v>
          </cell>
          <cell r="C3270">
            <v>1615</v>
          </cell>
          <cell r="D3270" t="str">
            <v>Berlin Town of</v>
          </cell>
          <cell r="E3270">
            <v>6565</v>
          </cell>
          <cell r="F3270" t="str">
            <v>Berlin</v>
          </cell>
          <cell r="G3270">
            <v>22</v>
          </cell>
          <cell r="H3270" t="str">
            <v>4A</v>
          </cell>
          <cell r="I3270">
            <v>1.8</v>
          </cell>
          <cell r="J3270">
            <v>1.7</v>
          </cell>
          <cell r="K3270">
            <v>1.7</v>
          </cell>
          <cell r="M3270" t="str">
            <v>IC</v>
          </cell>
          <cell r="N3270" t="str">
            <v>DFO</v>
          </cell>
          <cell r="P3270">
            <v>7</v>
          </cell>
          <cell r="Q3270">
            <v>2000</v>
          </cell>
          <cell r="R3270" t="str">
            <v>OP</v>
          </cell>
          <cell r="T3270" t="str">
            <v>N</v>
          </cell>
        </row>
        <row r="3271">
          <cell r="A3271" t="str">
            <v>MD</v>
          </cell>
          <cell r="B3271" t="str">
            <v>Worcester</v>
          </cell>
          <cell r="C3271">
            <v>1615</v>
          </cell>
          <cell r="D3271" t="str">
            <v>Berlin Town of</v>
          </cell>
          <cell r="E3271">
            <v>6565</v>
          </cell>
          <cell r="F3271" t="str">
            <v>Berlin</v>
          </cell>
          <cell r="G3271">
            <v>22</v>
          </cell>
          <cell r="H3271" t="str">
            <v>5A</v>
          </cell>
          <cell r="I3271">
            <v>2.5</v>
          </cell>
          <cell r="J3271">
            <v>2.5</v>
          </cell>
          <cell r="K3271">
            <v>2.5</v>
          </cell>
          <cell r="M3271" t="str">
            <v>IC</v>
          </cell>
          <cell r="N3271" t="str">
            <v>DFO</v>
          </cell>
          <cell r="P3271">
            <v>12</v>
          </cell>
          <cell r="Q3271">
            <v>1989</v>
          </cell>
          <cell r="R3271" t="str">
            <v>OP</v>
          </cell>
          <cell r="T3271" t="str">
            <v>N</v>
          </cell>
        </row>
        <row r="3272">
          <cell r="A3272" t="str">
            <v>MD</v>
          </cell>
          <cell r="B3272" t="str">
            <v>Somerset</v>
          </cell>
          <cell r="C3272">
            <v>4252</v>
          </cell>
          <cell r="D3272" t="str">
            <v>Conectiv Delmarva Gen Inc</v>
          </cell>
          <cell r="E3272">
            <v>1563</v>
          </cell>
          <cell r="F3272" t="str">
            <v>Crisfield</v>
          </cell>
          <cell r="G3272">
            <v>22</v>
          </cell>
          <cell r="H3272" t="str">
            <v>CRIS</v>
          </cell>
          <cell r="I3272">
            <v>2.9</v>
          </cell>
          <cell r="J3272">
            <v>2.5</v>
          </cell>
          <cell r="K3272">
            <v>2.5</v>
          </cell>
          <cell r="M3272" t="str">
            <v>IC</v>
          </cell>
          <cell r="N3272" t="str">
            <v>DFO</v>
          </cell>
          <cell r="P3272">
            <v>5</v>
          </cell>
          <cell r="Q3272">
            <v>1968</v>
          </cell>
          <cell r="R3272" t="str">
            <v>SB</v>
          </cell>
          <cell r="T3272" t="str">
            <v>Y</v>
          </cell>
        </row>
        <row r="3273">
          <cell r="A3273" t="str">
            <v>MD</v>
          </cell>
          <cell r="B3273" t="str">
            <v>Somerset</v>
          </cell>
          <cell r="C3273">
            <v>4252</v>
          </cell>
          <cell r="D3273" t="str">
            <v>Conectiv Delmarva Gen Inc</v>
          </cell>
          <cell r="E3273">
            <v>1563</v>
          </cell>
          <cell r="F3273" t="str">
            <v>Crisfield</v>
          </cell>
          <cell r="G3273">
            <v>22</v>
          </cell>
          <cell r="H3273" t="str">
            <v>CRS2</v>
          </cell>
          <cell r="I3273">
            <v>2.9</v>
          </cell>
          <cell r="J3273">
            <v>2.5</v>
          </cell>
          <cell r="K3273">
            <v>2.5</v>
          </cell>
          <cell r="M3273" t="str">
            <v>IC</v>
          </cell>
          <cell r="N3273" t="str">
            <v>DFO</v>
          </cell>
          <cell r="P3273">
            <v>5</v>
          </cell>
          <cell r="Q3273">
            <v>1968</v>
          </cell>
          <cell r="R3273" t="str">
            <v>SB</v>
          </cell>
          <cell r="T3273" t="str">
            <v>Y</v>
          </cell>
        </row>
        <row r="3274">
          <cell r="A3274" t="str">
            <v>MD</v>
          </cell>
          <cell r="B3274" t="str">
            <v>Somerset</v>
          </cell>
          <cell r="C3274">
            <v>4252</v>
          </cell>
          <cell r="D3274" t="str">
            <v>Conectiv Delmarva Gen Inc</v>
          </cell>
          <cell r="E3274">
            <v>1563</v>
          </cell>
          <cell r="F3274" t="str">
            <v>Crisfield</v>
          </cell>
          <cell r="G3274">
            <v>22</v>
          </cell>
          <cell r="H3274" t="str">
            <v>CRS3</v>
          </cell>
          <cell r="I3274">
            <v>2.9</v>
          </cell>
          <cell r="J3274">
            <v>2.5</v>
          </cell>
          <cell r="K3274">
            <v>2.5</v>
          </cell>
          <cell r="M3274" t="str">
            <v>IC</v>
          </cell>
          <cell r="N3274" t="str">
            <v>DFO</v>
          </cell>
          <cell r="P3274">
            <v>5</v>
          </cell>
          <cell r="Q3274">
            <v>1968</v>
          </cell>
          <cell r="R3274" t="str">
            <v>SB</v>
          </cell>
          <cell r="T3274" t="str">
            <v>Y</v>
          </cell>
        </row>
        <row r="3275">
          <cell r="A3275" t="str">
            <v>MD</v>
          </cell>
          <cell r="B3275" t="str">
            <v>Somerset</v>
          </cell>
          <cell r="C3275">
            <v>4252</v>
          </cell>
          <cell r="D3275" t="str">
            <v>Conectiv Delmarva Gen Inc</v>
          </cell>
          <cell r="E3275">
            <v>1563</v>
          </cell>
          <cell r="F3275" t="str">
            <v>Crisfield</v>
          </cell>
          <cell r="G3275">
            <v>22</v>
          </cell>
          <cell r="H3275" t="str">
            <v>CRS4</v>
          </cell>
          <cell r="I3275">
            <v>2.9</v>
          </cell>
          <cell r="J3275">
            <v>2.5</v>
          </cell>
          <cell r="K3275">
            <v>2.5</v>
          </cell>
          <cell r="M3275" t="str">
            <v>IC</v>
          </cell>
          <cell r="N3275" t="str">
            <v>DFO</v>
          </cell>
          <cell r="P3275">
            <v>5</v>
          </cell>
          <cell r="Q3275">
            <v>1968</v>
          </cell>
          <cell r="R3275" t="str">
            <v>SB</v>
          </cell>
          <cell r="T3275" t="str">
            <v>Y</v>
          </cell>
        </row>
        <row r="3276">
          <cell r="A3276" t="str">
            <v>MD</v>
          </cell>
          <cell r="B3276" t="str">
            <v>Talbot</v>
          </cell>
          <cell r="C3276">
            <v>5625</v>
          </cell>
          <cell r="D3276" t="str">
            <v>Easton Utilities Comm</v>
          </cell>
          <cell r="E3276">
            <v>1580</v>
          </cell>
          <cell r="F3276" t="str">
            <v>Easton</v>
          </cell>
          <cell r="G3276">
            <v>22</v>
          </cell>
          <cell r="H3276" t="str">
            <v>7</v>
          </cell>
          <cell r="I3276">
            <v>2.5</v>
          </cell>
          <cell r="J3276">
            <v>2</v>
          </cell>
          <cell r="K3276">
            <v>2</v>
          </cell>
          <cell r="M3276" t="str">
            <v>IC</v>
          </cell>
          <cell r="N3276" t="str">
            <v>DFO</v>
          </cell>
          <cell r="O3276" t="str">
            <v>NG</v>
          </cell>
          <cell r="P3276">
            <v>11</v>
          </cell>
          <cell r="Q3276">
            <v>1954</v>
          </cell>
          <cell r="R3276" t="str">
            <v>OP</v>
          </cell>
          <cell r="T3276" t="str">
            <v>N</v>
          </cell>
        </row>
        <row r="3277">
          <cell r="A3277" t="str">
            <v>MD</v>
          </cell>
          <cell r="B3277" t="str">
            <v>Talbot</v>
          </cell>
          <cell r="C3277">
            <v>5625</v>
          </cell>
          <cell r="D3277" t="str">
            <v>Easton Utilities Comm</v>
          </cell>
          <cell r="E3277">
            <v>1580</v>
          </cell>
          <cell r="F3277" t="str">
            <v>Easton</v>
          </cell>
          <cell r="G3277">
            <v>22</v>
          </cell>
          <cell r="H3277" t="str">
            <v>8</v>
          </cell>
          <cell r="I3277">
            <v>2.5</v>
          </cell>
          <cell r="J3277">
            <v>2</v>
          </cell>
          <cell r="K3277">
            <v>2</v>
          </cell>
          <cell r="M3277" t="str">
            <v>IC</v>
          </cell>
          <cell r="N3277" t="str">
            <v>DFO</v>
          </cell>
          <cell r="P3277">
            <v>5</v>
          </cell>
          <cell r="Q3277">
            <v>1957</v>
          </cell>
          <cell r="R3277" t="str">
            <v>OP</v>
          </cell>
          <cell r="T3277" t="str">
            <v>N</v>
          </cell>
        </row>
        <row r="3278">
          <cell r="A3278" t="str">
            <v>MD</v>
          </cell>
          <cell r="B3278" t="str">
            <v>Talbot</v>
          </cell>
          <cell r="C3278">
            <v>5625</v>
          </cell>
          <cell r="D3278" t="str">
            <v>Easton Utilities Comm</v>
          </cell>
          <cell r="E3278">
            <v>1580</v>
          </cell>
          <cell r="F3278" t="str">
            <v>Easton</v>
          </cell>
          <cell r="G3278">
            <v>22</v>
          </cell>
          <cell r="H3278" t="str">
            <v>9</v>
          </cell>
          <cell r="I3278">
            <v>3</v>
          </cell>
          <cell r="J3278">
            <v>2.5</v>
          </cell>
          <cell r="K3278">
            <v>2.5</v>
          </cell>
          <cell r="M3278" t="str">
            <v>IC</v>
          </cell>
          <cell r="N3278" t="str">
            <v>DFO</v>
          </cell>
          <cell r="P3278">
            <v>12</v>
          </cell>
          <cell r="Q3278">
            <v>1961</v>
          </cell>
          <cell r="R3278" t="str">
            <v>OP</v>
          </cell>
          <cell r="T3278" t="str">
            <v>N</v>
          </cell>
        </row>
        <row r="3279">
          <cell r="A3279" t="str">
            <v>MD</v>
          </cell>
          <cell r="B3279" t="str">
            <v>Talbot</v>
          </cell>
          <cell r="C3279">
            <v>5625</v>
          </cell>
          <cell r="D3279" t="str">
            <v>Easton Utilities Comm</v>
          </cell>
          <cell r="E3279">
            <v>1580</v>
          </cell>
          <cell r="F3279" t="str">
            <v>Easton</v>
          </cell>
          <cell r="G3279">
            <v>22</v>
          </cell>
          <cell r="H3279" t="str">
            <v>10</v>
          </cell>
          <cell r="I3279">
            <v>3.5</v>
          </cell>
          <cell r="J3279">
            <v>3.5</v>
          </cell>
          <cell r="K3279">
            <v>3.5</v>
          </cell>
          <cell r="M3279" t="str">
            <v>IC</v>
          </cell>
          <cell r="N3279" t="str">
            <v>DFO</v>
          </cell>
          <cell r="O3279" t="str">
            <v>NG</v>
          </cell>
          <cell r="P3279">
            <v>5</v>
          </cell>
          <cell r="Q3279">
            <v>1966</v>
          </cell>
          <cell r="R3279" t="str">
            <v>OP</v>
          </cell>
          <cell r="T3279" t="str">
            <v>N</v>
          </cell>
        </row>
        <row r="3280">
          <cell r="A3280" t="str">
            <v>MD</v>
          </cell>
          <cell r="B3280" t="str">
            <v>Talbot</v>
          </cell>
          <cell r="C3280">
            <v>5625</v>
          </cell>
          <cell r="D3280" t="str">
            <v>Easton Utilities Comm</v>
          </cell>
          <cell r="E3280">
            <v>1580</v>
          </cell>
          <cell r="F3280" t="str">
            <v>Easton</v>
          </cell>
          <cell r="G3280">
            <v>22</v>
          </cell>
          <cell r="H3280" t="str">
            <v>11</v>
          </cell>
          <cell r="I3280">
            <v>3.8</v>
          </cell>
          <cell r="J3280">
            <v>3.6</v>
          </cell>
          <cell r="K3280">
            <v>3.6</v>
          </cell>
          <cell r="M3280" t="str">
            <v>IC</v>
          </cell>
          <cell r="N3280" t="str">
            <v>DFO</v>
          </cell>
          <cell r="P3280">
            <v>6</v>
          </cell>
          <cell r="Q3280">
            <v>1968</v>
          </cell>
          <cell r="R3280" t="str">
            <v>OP</v>
          </cell>
          <cell r="T3280" t="str">
            <v>N</v>
          </cell>
        </row>
        <row r="3281">
          <cell r="A3281" t="str">
            <v>MD</v>
          </cell>
          <cell r="B3281" t="str">
            <v>Talbot</v>
          </cell>
          <cell r="C3281">
            <v>5625</v>
          </cell>
          <cell r="D3281" t="str">
            <v>Easton Utilities Comm</v>
          </cell>
          <cell r="E3281">
            <v>1580</v>
          </cell>
          <cell r="F3281" t="str">
            <v>Easton</v>
          </cell>
          <cell r="G3281">
            <v>22</v>
          </cell>
          <cell r="H3281" t="str">
            <v>12</v>
          </cell>
          <cell r="I3281">
            <v>4.0999999999999996</v>
          </cell>
          <cell r="J3281">
            <v>4.0999999999999996</v>
          </cell>
          <cell r="K3281">
            <v>4.0999999999999996</v>
          </cell>
          <cell r="M3281" t="str">
            <v>IC</v>
          </cell>
          <cell r="N3281" t="str">
            <v>DFO</v>
          </cell>
          <cell r="O3281" t="str">
            <v>NG</v>
          </cell>
          <cell r="P3281">
            <v>7</v>
          </cell>
          <cell r="Q3281">
            <v>1970</v>
          </cell>
          <cell r="R3281" t="str">
            <v>OP</v>
          </cell>
          <cell r="T3281" t="str">
            <v>N</v>
          </cell>
        </row>
        <row r="3282">
          <cell r="A3282" t="str">
            <v>MD</v>
          </cell>
          <cell r="B3282" t="str">
            <v>Talbot</v>
          </cell>
          <cell r="C3282">
            <v>5625</v>
          </cell>
          <cell r="D3282" t="str">
            <v>Easton Utilities Comm</v>
          </cell>
          <cell r="E3282">
            <v>1580</v>
          </cell>
          <cell r="F3282" t="str">
            <v>Easton</v>
          </cell>
          <cell r="G3282">
            <v>22</v>
          </cell>
          <cell r="H3282" t="str">
            <v>13</v>
          </cell>
          <cell r="I3282">
            <v>5.6</v>
          </cell>
          <cell r="J3282">
            <v>5.6</v>
          </cell>
          <cell r="K3282">
            <v>5.6</v>
          </cell>
          <cell r="M3282" t="str">
            <v>IC</v>
          </cell>
          <cell r="N3282" t="str">
            <v>DFO</v>
          </cell>
          <cell r="O3282" t="str">
            <v>NG</v>
          </cell>
          <cell r="P3282">
            <v>7</v>
          </cell>
          <cell r="Q3282">
            <v>1973</v>
          </cell>
          <cell r="R3282" t="str">
            <v>OP</v>
          </cell>
          <cell r="T3282" t="str">
            <v>N</v>
          </cell>
        </row>
        <row r="3283">
          <cell r="A3283" t="str">
            <v>MD</v>
          </cell>
          <cell r="B3283" t="str">
            <v>Talbot</v>
          </cell>
          <cell r="C3283">
            <v>5625</v>
          </cell>
          <cell r="D3283" t="str">
            <v>Easton Utilities Comm</v>
          </cell>
          <cell r="E3283">
            <v>1580</v>
          </cell>
          <cell r="F3283" t="str">
            <v>Easton</v>
          </cell>
          <cell r="G3283">
            <v>22</v>
          </cell>
          <cell r="H3283" t="str">
            <v>14</v>
          </cell>
          <cell r="I3283">
            <v>5.6</v>
          </cell>
          <cell r="J3283">
            <v>5.6</v>
          </cell>
          <cell r="K3283">
            <v>5.6</v>
          </cell>
          <cell r="M3283" t="str">
            <v>IC</v>
          </cell>
          <cell r="N3283" t="str">
            <v>DFO</v>
          </cell>
          <cell r="O3283" t="str">
            <v>NG</v>
          </cell>
          <cell r="P3283">
            <v>7</v>
          </cell>
          <cell r="Q3283">
            <v>1973</v>
          </cell>
          <cell r="R3283" t="str">
            <v>OP</v>
          </cell>
          <cell r="T3283" t="str">
            <v>N</v>
          </cell>
        </row>
        <row r="3284">
          <cell r="A3284" t="str">
            <v>MD</v>
          </cell>
          <cell r="B3284" t="str">
            <v>Talbot</v>
          </cell>
          <cell r="C3284">
            <v>5625</v>
          </cell>
          <cell r="D3284" t="str">
            <v>Easton Utilities Comm</v>
          </cell>
          <cell r="E3284">
            <v>1580</v>
          </cell>
          <cell r="F3284" t="str">
            <v>Easton</v>
          </cell>
          <cell r="G3284">
            <v>22</v>
          </cell>
          <cell r="H3284" t="str">
            <v>101</v>
          </cell>
          <cell r="I3284">
            <v>1.5</v>
          </cell>
          <cell r="J3284">
            <v>1.5</v>
          </cell>
          <cell r="K3284">
            <v>1.5</v>
          </cell>
          <cell r="M3284" t="str">
            <v>IC</v>
          </cell>
          <cell r="N3284" t="str">
            <v>DFO</v>
          </cell>
          <cell r="P3284">
            <v>12</v>
          </cell>
          <cell r="Q3284">
            <v>1995</v>
          </cell>
          <cell r="R3284" t="str">
            <v>OP</v>
          </cell>
          <cell r="T3284" t="str">
            <v>N</v>
          </cell>
        </row>
        <row r="3285">
          <cell r="A3285" t="str">
            <v>MD</v>
          </cell>
          <cell r="B3285" t="str">
            <v>Talbot</v>
          </cell>
          <cell r="C3285">
            <v>5625</v>
          </cell>
          <cell r="D3285" t="str">
            <v>Easton Utilities Comm</v>
          </cell>
          <cell r="E3285">
            <v>1580</v>
          </cell>
          <cell r="F3285" t="str">
            <v>Easton</v>
          </cell>
          <cell r="G3285">
            <v>22</v>
          </cell>
          <cell r="H3285" t="str">
            <v>102</v>
          </cell>
          <cell r="I3285">
            <v>1.5</v>
          </cell>
          <cell r="J3285">
            <v>1.5</v>
          </cell>
          <cell r="K3285">
            <v>1.5</v>
          </cell>
          <cell r="M3285" t="str">
            <v>IC</v>
          </cell>
          <cell r="N3285" t="str">
            <v>DFO</v>
          </cell>
          <cell r="P3285">
            <v>12</v>
          </cell>
          <cell r="Q3285">
            <v>1995</v>
          </cell>
          <cell r="R3285" t="str">
            <v>OP</v>
          </cell>
          <cell r="T3285" t="str">
            <v>N</v>
          </cell>
        </row>
        <row r="3286">
          <cell r="A3286" t="str">
            <v>MD</v>
          </cell>
          <cell r="B3286" t="str">
            <v>Talbot</v>
          </cell>
          <cell r="C3286">
            <v>5625</v>
          </cell>
          <cell r="D3286" t="str">
            <v>Easton Utilities Comm</v>
          </cell>
          <cell r="E3286">
            <v>4257</v>
          </cell>
          <cell r="F3286" t="str">
            <v>Easton 2</v>
          </cell>
          <cell r="G3286">
            <v>22</v>
          </cell>
          <cell r="H3286" t="str">
            <v>201</v>
          </cell>
          <cell r="I3286">
            <v>1.5</v>
          </cell>
          <cell r="J3286">
            <v>1.5</v>
          </cell>
          <cell r="K3286">
            <v>1.5</v>
          </cell>
          <cell r="M3286" t="str">
            <v>IC</v>
          </cell>
          <cell r="N3286" t="str">
            <v>DFO</v>
          </cell>
          <cell r="P3286">
            <v>5</v>
          </cell>
          <cell r="Q3286">
            <v>1995</v>
          </cell>
          <cell r="R3286" t="str">
            <v>OP</v>
          </cell>
          <cell r="T3286" t="str">
            <v>N</v>
          </cell>
        </row>
        <row r="3287">
          <cell r="A3287" t="str">
            <v>MD</v>
          </cell>
          <cell r="B3287" t="str">
            <v>Talbot</v>
          </cell>
          <cell r="C3287">
            <v>5625</v>
          </cell>
          <cell r="D3287" t="str">
            <v>Easton Utilities Comm</v>
          </cell>
          <cell r="E3287">
            <v>4257</v>
          </cell>
          <cell r="F3287" t="str">
            <v>Easton 2</v>
          </cell>
          <cell r="G3287">
            <v>22</v>
          </cell>
          <cell r="H3287" t="str">
            <v>202</v>
          </cell>
          <cell r="I3287">
            <v>1.5</v>
          </cell>
          <cell r="J3287">
            <v>1.5</v>
          </cell>
          <cell r="K3287">
            <v>1.5</v>
          </cell>
          <cell r="M3287" t="str">
            <v>IC</v>
          </cell>
          <cell r="N3287" t="str">
            <v>DFO</v>
          </cell>
          <cell r="P3287">
            <v>5</v>
          </cell>
          <cell r="Q3287">
            <v>1995</v>
          </cell>
          <cell r="R3287" t="str">
            <v>OP</v>
          </cell>
          <cell r="T3287" t="str">
            <v>N</v>
          </cell>
        </row>
        <row r="3288">
          <cell r="A3288" t="str">
            <v>MD</v>
          </cell>
          <cell r="B3288" t="str">
            <v>Somerset</v>
          </cell>
          <cell r="C3288">
            <v>11704</v>
          </cell>
          <cell r="D3288" t="str">
            <v>Maryland Environmental Service</v>
          </cell>
          <cell r="E3288">
            <v>10693</v>
          </cell>
          <cell r="F3288" t="str">
            <v>Eastern Correctional Institute</v>
          </cell>
          <cell r="G3288">
            <v>624</v>
          </cell>
          <cell r="H3288" t="str">
            <v>DG1</v>
          </cell>
          <cell r="I3288">
            <v>1</v>
          </cell>
          <cell r="J3288">
            <v>0.98</v>
          </cell>
          <cell r="K3288">
            <v>0.99</v>
          </cell>
          <cell r="M3288" t="str">
            <v>IC</v>
          </cell>
          <cell r="N3288" t="str">
            <v>DFO</v>
          </cell>
          <cell r="P3288">
            <v>11</v>
          </cell>
          <cell r="Q3288">
            <v>1988</v>
          </cell>
          <cell r="R3288" t="str">
            <v>SB</v>
          </cell>
          <cell r="S3288">
            <v>0</v>
          </cell>
          <cell r="T3288" t="str">
            <v>Y</v>
          </cell>
        </row>
        <row r="3289">
          <cell r="A3289" t="str">
            <v>MD</v>
          </cell>
          <cell r="B3289" t="str">
            <v>Somerset</v>
          </cell>
          <cell r="C3289">
            <v>11704</v>
          </cell>
          <cell r="D3289" t="str">
            <v>Maryland Environmental Service</v>
          </cell>
          <cell r="E3289">
            <v>10693</v>
          </cell>
          <cell r="F3289" t="str">
            <v>Eastern Correctional Institute</v>
          </cell>
          <cell r="G3289">
            <v>624</v>
          </cell>
          <cell r="H3289" t="str">
            <v>DG2</v>
          </cell>
          <cell r="I3289">
            <v>1</v>
          </cell>
          <cell r="J3289">
            <v>0.98</v>
          </cell>
          <cell r="K3289">
            <v>0.99</v>
          </cell>
          <cell r="M3289" t="str">
            <v>IC</v>
          </cell>
          <cell r="N3289" t="str">
            <v>DFO</v>
          </cell>
          <cell r="P3289">
            <v>11</v>
          </cell>
          <cell r="Q3289">
            <v>1988</v>
          </cell>
          <cell r="R3289" t="str">
            <v>SB</v>
          </cell>
          <cell r="S3289">
            <v>0</v>
          </cell>
          <cell r="T3289" t="str">
            <v>Y</v>
          </cell>
        </row>
        <row r="3290">
          <cell r="A3290" t="str">
            <v>ME</v>
          </cell>
          <cell r="B3290" t="str">
            <v>Hancock</v>
          </cell>
          <cell r="C3290">
            <v>1179</v>
          </cell>
          <cell r="D3290" t="str">
            <v>Bangor Hydro-Electric Co</v>
          </cell>
          <cell r="E3290">
            <v>1466</v>
          </cell>
          <cell r="F3290" t="str">
            <v>Bar Harbor</v>
          </cell>
          <cell r="G3290">
            <v>22</v>
          </cell>
          <cell r="H3290" t="str">
            <v>1</v>
          </cell>
          <cell r="I3290">
            <v>2</v>
          </cell>
          <cell r="J3290">
            <v>2</v>
          </cell>
          <cell r="K3290">
            <v>2.2000000000000002</v>
          </cell>
          <cell r="M3290" t="str">
            <v>IC</v>
          </cell>
          <cell r="N3290" t="str">
            <v>DFO</v>
          </cell>
          <cell r="P3290">
            <v>88</v>
          </cell>
          <cell r="Q3290">
            <v>1961</v>
          </cell>
          <cell r="R3290" t="str">
            <v>OP</v>
          </cell>
          <cell r="S3290">
            <v>0</v>
          </cell>
          <cell r="T3290" t="str">
            <v>N</v>
          </cell>
        </row>
        <row r="3291">
          <cell r="A3291" t="str">
            <v>ME</v>
          </cell>
          <cell r="B3291" t="str">
            <v>Hancock</v>
          </cell>
          <cell r="C3291">
            <v>1179</v>
          </cell>
          <cell r="D3291" t="str">
            <v>Bangor Hydro-Electric Co</v>
          </cell>
          <cell r="E3291">
            <v>1466</v>
          </cell>
          <cell r="F3291" t="str">
            <v>Bar Harbor</v>
          </cell>
          <cell r="G3291">
            <v>22</v>
          </cell>
          <cell r="H3291" t="str">
            <v>2</v>
          </cell>
          <cell r="I3291">
            <v>2</v>
          </cell>
          <cell r="J3291">
            <v>2</v>
          </cell>
          <cell r="K3291">
            <v>2.2000000000000002</v>
          </cell>
          <cell r="M3291" t="str">
            <v>IC</v>
          </cell>
          <cell r="N3291" t="str">
            <v>DFO</v>
          </cell>
          <cell r="P3291">
            <v>88</v>
          </cell>
          <cell r="Q3291">
            <v>1961</v>
          </cell>
          <cell r="R3291" t="str">
            <v>OP</v>
          </cell>
          <cell r="S3291">
            <v>0</v>
          </cell>
          <cell r="T3291" t="str">
            <v>N</v>
          </cell>
        </row>
        <row r="3292">
          <cell r="A3292" t="str">
            <v>ME</v>
          </cell>
          <cell r="B3292" t="str">
            <v>Hancock</v>
          </cell>
          <cell r="C3292">
            <v>1179</v>
          </cell>
          <cell r="D3292" t="str">
            <v>Bangor Hydro-Electric Co</v>
          </cell>
          <cell r="E3292">
            <v>1466</v>
          </cell>
          <cell r="F3292" t="str">
            <v>Bar Harbor</v>
          </cell>
          <cell r="G3292">
            <v>22</v>
          </cell>
          <cell r="H3292" t="str">
            <v>3</v>
          </cell>
          <cell r="I3292">
            <v>2</v>
          </cell>
          <cell r="J3292">
            <v>2</v>
          </cell>
          <cell r="K3292">
            <v>2.2000000000000002</v>
          </cell>
          <cell r="M3292" t="str">
            <v>IC</v>
          </cell>
          <cell r="N3292" t="str">
            <v>DFO</v>
          </cell>
          <cell r="P3292">
            <v>88</v>
          </cell>
          <cell r="Q3292">
            <v>1961</v>
          </cell>
          <cell r="R3292" t="str">
            <v>OP</v>
          </cell>
          <cell r="S3292">
            <v>0</v>
          </cell>
          <cell r="T3292" t="str">
            <v>N</v>
          </cell>
        </row>
        <row r="3293">
          <cell r="A3293" t="str">
            <v>ME</v>
          </cell>
          <cell r="B3293" t="str">
            <v>Hancock</v>
          </cell>
          <cell r="C3293">
            <v>1179</v>
          </cell>
          <cell r="D3293" t="str">
            <v>Bangor Hydro-Electric Co</v>
          </cell>
          <cell r="E3293">
            <v>1466</v>
          </cell>
          <cell r="F3293" t="str">
            <v>Bar Harbor</v>
          </cell>
          <cell r="G3293">
            <v>22</v>
          </cell>
          <cell r="H3293" t="str">
            <v>4</v>
          </cell>
          <cell r="I3293">
            <v>2</v>
          </cell>
          <cell r="J3293">
            <v>2</v>
          </cell>
          <cell r="K3293">
            <v>2.2000000000000002</v>
          </cell>
          <cell r="M3293" t="str">
            <v>IC</v>
          </cell>
          <cell r="N3293" t="str">
            <v>DFO</v>
          </cell>
          <cell r="P3293">
            <v>88</v>
          </cell>
          <cell r="Q3293">
            <v>1961</v>
          </cell>
          <cell r="R3293" t="str">
            <v>OP</v>
          </cell>
          <cell r="S3293">
            <v>0</v>
          </cell>
          <cell r="T3293" t="str">
            <v>N</v>
          </cell>
        </row>
        <row r="3294">
          <cell r="A3294" t="str">
            <v>ME</v>
          </cell>
          <cell r="B3294" t="str">
            <v>Washington</v>
          </cell>
          <cell r="C3294">
            <v>1179</v>
          </cell>
          <cell r="D3294" t="str">
            <v>Bangor Hydro-Electric Co</v>
          </cell>
          <cell r="E3294">
            <v>1468</v>
          </cell>
          <cell r="F3294" t="str">
            <v>Eastport</v>
          </cell>
          <cell r="G3294">
            <v>22</v>
          </cell>
          <cell r="H3294" t="str">
            <v>1</v>
          </cell>
          <cell r="I3294">
            <v>1</v>
          </cell>
          <cell r="J3294">
            <v>0.7</v>
          </cell>
          <cell r="K3294">
            <v>0.8</v>
          </cell>
          <cell r="M3294" t="str">
            <v>IC</v>
          </cell>
          <cell r="N3294" t="str">
            <v>DFO</v>
          </cell>
          <cell r="P3294">
            <v>88</v>
          </cell>
          <cell r="Q3294">
            <v>1948</v>
          </cell>
          <cell r="R3294" t="str">
            <v>OP</v>
          </cell>
          <cell r="S3294">
            <v>0</v>
          </cell>
          <cell r="T3294" t="str">
            <v>N</v>
          </cell>
        </row>
        <row r="3295">
          <cell r="A3295" t="str">
            <v>ME</v>
          </cell>
          <cell r="B3295" t="str">
            <v>Washington</v>
          </cell>
          <cell r="C3295">
            <v>1179</v>
          </cell>
          <cell r="D3295" t="str">
            <v>Bangor Hydro-Electric Co</v>
          </cell>
          <cell r="E3295">
            <v>1468</v>
          </cell>
          <cell r="F3295" t="str">
            <v>Eastport</v>
          </cell>
          <cell r="G3295">
            <v>22</v>
          </cell>
          <cell r="H3295" t="str">
            <v>2</v>
          </cell>
          <cell r="I3295">
            <v>1</v>
          </cell>
          <cell r="J3295">
            <v>0.7</v>
          </cell>
          <cell r="K3295">
            <v>0.8</v>
          </cell>
          <cell r="M3295" t="str">
            <v>IC</v>
          </cell>
          <cell r="N3295" t="str">
            <v>DFO</v>
          </cell>
          <cell r="P3295">
            <v>88</v>
          </cell>
          <cell r="Q3295">
            <v>1949</v>
          </cell>
          <cell r="R3295" t="str">
            <v>OP</v>
          </cell>
          <cell r="S3295">
            <v>0</v>
          </cell>
          <cell r="T3295" t="str">
            <v>N</v>
          </cell>
        </row>
        <row r="3296">
          <cell r="A3296" t="str">
            <v>ME</v>
          </cell>
          <cell r="B3296" t="str">
            <v>Washington</v>
          </cell>
          <cell r="C3296">
            <v>1179</v>
          </cell>
          <cell r="D3296" t="str">
            <v>Bangor Hydro-Electric Co</v>
          </cell>
          <cell r="E3296">
            <v>1468</v>
          </cell>
          <cell r="F3296" t="str">
            <v>Eastport</v>
          </cell>
          <cell r="G3296">
            <v>22</v>
          </cell>
          <cell r="H3296" t="str">
            <v>3</v>
          </cell>
          <cell r="I3296">
            <v>2</v>
          </cell>
          <cell r="J3296">
            <v>2</v>
          </cell>
          <cell r="K3296">
            <v>2.1</v>
          </cell>
          <cell r="M3296" t="str">
            <v>IC</v>
          </cell>
          <cell r="N3296" t="str">
            <v>DFO</v>
          </cell>
          <cell r="P3296">
            <v>88</v>
          </cell>
          <cell r="Q3296">
            <v>1949</v>
          </cell>
          <cell r="R3296" t="str">
            <v>OP</v>
          </cell>
          <cell r="S3296">
            <v>0</v>
          </cell>
          <cell r="T3296" t="str">
            <v>N</v>
          </cell>
        </row>
        <row r="3297">
          <cell r="A3297" t="str">
            <v>ME</v>
          </cell>
          <cell r="B3297" t="str">
            <v>Penobscot</v>
          </cell>
          <cell r="C3297">
            <v>1179</v>
          </cell>
          <cell r="D3297" t="str">
            <v>Bangor Hydro-Electric Co</v>
          </cell>
          <cell r="E3297">
            <v>1474</v>
          </cell>
          <cell r="F3297" t="str">
            <v>Medway</v>
          </cell>
          <cell r="G3297">
            <v>22</v>
          </cell>
          <cell r="H3297" t="str">
            <v>IC1</v>
          </cell>
          <cell r="I3297">
            <v>2</v>
          </cell>
          <cell r="J3297">
            <v>2</v>
          </cell>
          <cell r="K3297">
            <v>2.2000000000000002</v>
          </cell>
          <cell r="M3297" t="str">
            <v>IC</v>
          </cell>
          <cell r="N3297" t="str">
            <v>DFO</v>
          </cell>
          <cell r="P3297">
            <v>88</v>
          </cell>
          <cell r="Q3297">
            <v>1960</v>
          </cell>
          <cell r="R3297" t="str">
            <v>OP</v>
          </cell>
          <cell r="S3297">
            <v>0</v>
          </cell>
          <cell r="T3297" t="str">
            <v>N</v>
          </cell>
        </row>
        <row r="3298">
          <cell r="A3298" t="str">
            <v>ME</v>
          </cell>
          <cell r="B3298" t="str">
            <v>Penobscot</v>
          </cell>
          <cell r="C3298">
            <v>1179</v>
          </cell>
          <cell r="D3298" t="str">
            <v>Bangor Hydro-Electric Co</v>
          </cell>
          <cell r="E3298">
            <v>1474</v>
          </cell>
          <cell r="F3298" t="str">
            <v>Medway</v>
          </cell>
          <cell r="G3298">
            <v>22</v>
          </cell>
          <cell r="H3298" t="str">
            <v>IC2</v>
          </cell>
          <cell r="I3298">
            <v>2</v>
          </cell>
          <cell r="J3298">
            <v>2</v>
          </cell>
          <cell r="K3298">
            <v>2.2000000000000002</v>
          </cell>
          <cell r="M3298" t="str">
            <v>IC</v>
          </cell>
          <cell r="N3298" t="str">
            <v>DFO</v>
          </cell>
          <cell r="P3298">
            <v>88</v>
          </cell>
          <cell r="Q3298">
            <v>1960</v>
          </cell>
          <cell r="R3298" t="str">
            <v>OP</v>
          </cell>
          <cell r="S3298">
            <v>0</v>
          </cell>
          <cell r="T3298" t="str">
            <v>N</v>
          </cell>
        </row>
        <row r="3299">
          <cell r="A3299" t="str">
            <v>ME</v>
          </cell>
          <cell r="B3299" t="str">
            <v>Penobscot</v>
          </cell>
          <cell r="C3299">
            <v>1179</v>
          </cell>
          <cell r="D3299" t="str">
            <v>Bangor Hydro-Electric Co</v>
          </cell>
          <cell r="E3299">
            <v>1474</v>
          </cell>
          <cell r="F3299" t="str">
            <v>Medway</v>
          </cell>
          <cell r="G3299">
            <v>22</v>
          </cell>
          <cell r="H3299" t="str">
            <v>IC3</v>
          </cell>
          <cell r="I3299">
            <v>2</v>
          </cell>
          <cell r="J3299">
            <v>2</v>
          </cell>
          <cell r="K3299">
            <v>2.2000000000000002</v>
          </cell>
          <cell r="M3299" t="str">
            <v>IC</v>
          </cell>
          <cell r="N3299" t="str">
            <v>DFO</v>
          </cell>
          <cell r="P3299">
            <v>88</v>
          </cell>
          <cell r="Q3299">
            <v>1960</v>
          </cell>
          <cell r="R3299" t="str">
            <v>OP</v>
          </cell>
          <cell r="S3299">
            <v>0</v>
          </cell>
          <cell r="T3299" t="str">
            <v>N</v>
          </cell>
        </row>
        <row r="3300">
          <cell r="A3300" t="str">
            <v>ME</v>
          </cell>
          <cell r="B3300" t="str">
            <v>Penobscot</v>
          </cell>
          <cell r="C3300">
            <v>1179</v>
          </cell>
          <cell r="D3300" t="str">
            <v>Bangor Hydro-Electric Co</v>
          </cell>
          <cell r="E3300">
            <v>1474</v>
          </cell>
          <cell r="F3300" t="str">
            <v>Medway</v>
          </cell>
          <cell r="G3300">
            <v>22</v>
          </cell>
          <cell r="H3300" t="str">
            <v>IC4</v>
          </cell>
          <cell r="I3300">
            <v>2</v>
          </cell>
          <cell r="J3300">
            <v>2</v>
          </cell>
          <cell r="K3300">
            <v>2.2000000000000002</v>
          </cell>
          <cell r="M3300" t="str">
            <v>IC</v>
          </cell>
          <cell r="N3300" t="str">
            <v>DFO</v>
          </cell>
          <cell r="P3300">
            <v>88</v>
          </cell>
          <cell r="Q3300">
            <v>1960</v>
          </cell>
          <cell r="R3300" t="str">
            <v>OP</v>
          </cell>
          <cell r="S3300">
            <v>0</v>
          </cell>
          <cell r="T3300" t="str">
            <v>N</v>
          </cell>
        </row>
        <row r="3301">
          <cell r="A3301" t="str">
            <v>ME</v>
          </cell>
          <cell r="B3301" t="str">
            <v>York</v>
          </cell>
          <cell r="C3301">
            <v>10766</v>
          </cell>
          <cell r="D3301" t="str">
            <v>Lavalley Lumber LLC</v>
          </cell>
          <cell r="E3301">
            <v>50914</v>
          </cell>
          <cell r="F3301" t="str">
            <v>Lavalley Lumber LLC</v>
          </cell>
          <cell r="G3301">
            <v>321</v>
          </cell>
          <cell r="H3301" t="str">
            <v>350</v>
          </cell>
          <cell r="I3301">
            <v>0.4</v>
          </cell>
          <cell r="J3301">
            <v>0.3</v>
          </cell>
          <cell r="K3301">
            <v>0.3</v>
          </cell>
          <cell r="M3301" t="str">
            <v>IC</v>
          </cell>
          <cell r="N3301" t="str">
            <v>DFO</v>
          </cell>
          <cell r="P3301">
            <v>6</v>
          </cell>
          <cell r="Q3301">
            <v>1984</v>
          </cell>
          <cell r="R3301" t="str">
            <v>OP</v>
          </cell>
          <cell r="T3301" t="str">
            <v>Y</v>
          </cell>
        </row>
        <row r="3302">
          <cell r="A3302" t="str">
            <v>ME</v>
          </cell>
          <cell r="B3302" t="str">
            <v>Aroostook</v>
          </cell>
          <cell r="C3302">
            <v>14597</v>
          </cell>
          <cell r="D3302" t="str">
            <v>WPS New England Generation Inc</v>
          </cell>
          <cell r="E3302">
            <v>1513</v>
          </cell>
          <cell r="F3302" t="str">
            <v>Caribou Generation Station</v>
          </cell>
          <cell r="G3302">
            <v>22</v>
          </cell>
          <cell r="H3302" t="str">
            <v>CD2</v>
          </cell>
          <cell r="I3302">
            <v>2.7</v>
          </cell>
          <cell r="J3302">
            <v>2.5</v>
          </cell>
          <cell r="K3302">
            <v>2.5</v>
          </cell>
          <cell r="M3302" t="str">
            <v>IC</v>
          </cell>
          <cell r="N3302" t="str">
            <v>DFO</v>
          </cell>
          <cell r="P3302">
            <v>8</v>
          </cell>
          <cell r="Q3302">
            <v>1948</v>
          </cell>
          <cell r="R3302" t="str">
            <v>SB</v>
          </cell>
          <cell r="S3302">
            <v>0</v>
          </cell>
          <cell r="T3302" t="str">
            <v>Y</v>
          </cell>
        </row>
        <row r="3303">
          <cell r="A3303" t="str">
            <v>ME</v>
          </cell>
          <cell r="B3303" t="str">
            <v>Aroostook</v>
          </cell>
          <cell r="C3303">
            <v>14597</v>
          </cell>
          <cell r="D3303" t="str">
            <v>WPS New England Generation Inc</v>
          </cell>
          <cell r="E3303">
            <v>1513</v>
          </cell>
          <cell r="F3303" t="str">
            <v>Caribou Generation Station</v>
          </cell>
          <cell r="G3303">
            <v>22</v>
          </cell>
          <cell r="H3303" t="str">
            <v>CD3</v>
          </cell>
          <cell r="I3303">
            <v>2.7</v>
          </cell>
          <cell r="J3303">
            <v>2.5</v>
          </cell>
          <cell r="K3303">
            <v>2.5</v>
          </cell>
          <cell r="M3303" t="str">
            <v>IC</v>
          </cell>
          <cell r="N3303" t="str">
            <v>DFO</v>
          </cell>
          <cell r="P3303">
            <v>8</v>
          </cell>
          <cell r="Q3303">
            <v>1948</v>
          </cell>
          <cell r="R3303" t="str">
            <v>SB</v>
          </cell>
          <cell r="S3303">
            <v>0</v>
          </cell>
          <cell r="T3303" t="str">
            <v>Y</v>
          </cell>
        </row>
        <row r="3304">
          <cell r="A3304" t="str">
            <v>ME</v>
          </cell>
          <cell r="B3304" t="str">
            <v>Aroostook</v>
          </cell>
          <cell r="C3304">
            <v>14597</v>
          </cell>
          <cell r="D3304" t="str">
            <v>WPS New England Generation Inc</v>
          </cell>
          <cell r="E3304">
            <v>1513</v>
          </cell>
          <cell r="F3304" t="str">
            <v>Caribou Generation Station</v>
          </cell>
          <cell r="G3304">
            <v>22</v>
          </cell>
          <cell r="H3304" t="str">
            <v>CD4</v>
          </cell>
          <cell r="I3304">
            <v>1</v>
          </cell>
          <cell r="J3304">
            <v>1</v>
          </cell>
          <cell r="K3304">
            <v>1</v>
          </cell>
          <cell r="M3304" t="str">
            <v>IC</v>
          </cell>
          <cell r="N3304" t="str">
            <v>DFO</v>
          </cell>
          <cell r="P3304">
            <v>8</v>
          </cell>
          <cell r="Q3304">
            <v>1948</v>
          </cell>
          <cell r="R3304" t="str">
            <v>SB</v>
          </cell>
          <cell r="S3304">
            <v>0</v>
          </cell>
          <cell r="T3304" t="str">
            <v>Y</v>
          </cell>
        </row>
        <row r="3305">
          <cell r="A3305" t="str">
            <v>ME</v>
          </cell>
          <cell r="B3305" t="str">
            <v>Aroostook</v>
          </cell>
          <cell r="C3305">
            <v>14597</v>
          </cell>
          <cell r="D3305" t="str">
            <v>WPS New England Generation Inc</v>
          </cell>
          <cell r="E3305">
            <v>1513</v>
          </cell>
          <cell r="F3305" t="str">
            <v>Caribou Generation Station</v>
          </cell>
          <cell r="G3305">
            <v>22</v>
          </cell>
          <cell r="H3305" t="str">
            <v>CD5</v>
          </cell>
          <cell r="I3305">
            <v>1.2</v>
          </cell>
          <cell r="J3305">
            <v>1</v>
          </cell>
          <cell r="K3305">
            <v>1</v>
          </cell>
          <cell r="M3305" t="str">
            <v>IC</v>
          </cell>
          <cell r="N3305" t="str">
            <v>DFO</v>
          </cell>
          <cell r="P3305">
            <v>9</v>
          </cell>
          <cell r="Q3305">
            <v>1951</v>
          </cell>
          <cell r="R3305" t="str">
            <v>SB</v>
          </cell>
          <cell r="S3305">
            <v>0</v>
          </cell>
          <cell r="T3305" t="str">
            <v>Y</v>
          </cell>
        </row>
        <row r="3306">
          <cell r="A3306" t="str">
            <v>ME</v>
          </cell>
          <cell r="B3306" t="str">
            <v>Aroostook</v>
          </cell>
          <cell r="C3306">
            <v>14597</v>
          </cell>
          <cell r="D3306" t="str">
            <v>WPS New England Generation Inc</v>
          </cell>
          <cell r="E3306">
            <v>1514</v>
          </cell>
          <cell r="F3306" t="str">
            <v>Flos Inn Diesel</v>
          </cell>
          <cell r="G3306">
            <v>22</v>
          </cell>
          <cell r="H3306" t="str">
            <v>FID1</v>
          </cell>
          <cell r="I3306">
            <v>2</v>
          </cell>
          <cell r="J3306">
            <v>1.4</v>
          </cell>
          <cell r="K3306">
            <v>1.4</v>
          </cell>
          <cell r="M3306" t="str">
            <v>IC</v>
          </cell>
          <cell r="N3306" t="str">
            <v>DFO</v>
          </cell>
          <cell r="P3306">
            <v>8</v>
          </cell>
          <cell r="Q3306">
            <v>1959</v>
          </cell>
          <cell r="R3306" t="str">
            <v>SB</v>
          </cell>
          <cell r="S3306">
            <v>0</v>
          </cell>
          <cell r="T3306" t="str">
            <v>Y</v>
          </cell>
        </row>
        <row r="3307">
          <cell r="A3307" t="str">
            <v>ME</v>
          </cell>
          <cell r="B3307" t="str">
            <v>Aroostook</v>
          </cell>
          <cell r="C3307">
            <v>14597</v>
          </cell>
          <cell r="D3307" t="str">
            <v>WPS New England Generation Inc</v>
          </cell>
          <cell r="E3307">
            <v>1514</v>
          </cell>
          <cell r="F3307" t="str">
            <v>Flos Inn Diesel</v>
          </cell>
          <cell r="G3307">
            <v>22</v>
          </cell>
          <cell r="H3307" t="str">
            <v>FID2</v>
          </cell>
          <cell r="I3307">
            <v>2</v>
          </cell>
          <cell r="J3307">
            <v>1.4</v>
          </cell>
          <cell r="K3307">
            <v>1.4</v>
          </cell>
          <cell r="M3307" t="str">
            <v>IC</v>
          </cell>
          <cell r="N3307" t="str">
            <v>DFO</v>
          </cell>
          <cell r="P3307">
            <v>8</v>
          </cell>
          <cell r="Q3307">
            <v>1959</v>
          </cell>
          <cell r="R3307" t="str">
            <v>SB</v>
          </cell>
          <cell r="S3307">
            <v>0</v>
          </cell>
          <cell r="T3307" t="str">
            <v>Y</v>
          </cell>
        </row>
        <row r="3308">
          <cell r="A3308" t="str">
            <v>ME</v>
          </cell>
          <cell r="B3308" t="str">
            <v>Aroostook</v>
          </cell>
          <cell r="C3308">
            <v>14597</v>
          </cell>
          <cell r="D3308" t="str">
            <v>WPS New England Generation Inc</v>
          </cell>
          <cell r="E3308">
            <v>1514</v>
          </cell>
          <cell r="F3308" t="str">
            <v>Flos Inn Diesel</v>
          </cell>
          <cell r="G3308">
            <v>22</v>
          </cell>
          <cell r="H3308" t="str">
            <v>FID3</v>
          </cell>
          <cell r="I3308">
            <v>2</v>
          </cell>
          <cell r="J3308">
            <v>1.4</v>
          </cell>
          <cell r="K3308">
            <v>1.4</v>
          </cell>
          <cell r="M3308" t="str">
            <v>IC</v>
          </cell>
          <cell r="N3308" t="str">
            <v>DFO</v>
          </cell>
          <cell r="P3308">
            <v>8</v>
          </cell>
          <cell r="Q3308">
            <v>1959</v>
          </cell>
          <cell r="R3308" t="str">
            <v>SB</v>
          </cell>
          <cell r="S3308">
            <v>0</v>
          </cell>
          <cell r="T3308" t="str">
            <v>Y</v>
          </cell>
        </row>
        <row r="3309">
          <cell r="A3309" t="str">
            <v>ME</v>
          </cell>
          <cell r="B3309" t="str">
            <v>Waldo</v>
          </cell>
          <cell r="C3309">
            <v>16191</v>
          </cell>
          <cell r="D3309" t="str">
            <v>Robbins Lumber Inc</v>
          </cell>
          <cell r="E3309">
            <v>50230</v>
          </cell>
          <cell r="F3309" t="str">
            <v>Robbins Lumber</v>
          </cell>
          <cell r="G3309">
            <v>321</v>
          </cell>
          <cell r="H3309" t="str">
            <v>CAT</v>
          </cell>
          <cell r="I3309">
            <v>2</v>
          </cell>
          <cell r="J3309">
            <v>1.8</v>
          </cell>
          <cell r="K3309">
            <v>1.8</v>
          </cell>
          <cell r="M3309" t="str">
            <v>IC</v>
          </cell>
          <cell r="N3309" t="str">
            <v>DFO</v>
          </cell>
          <cell r="P3309">
            <v>1</v>
          </cell>
          <cell r="Q3309">
            <v>1987</v>
          </cell>
          <cell r="R3309" t="str">
            <v>SB</v>
          </cell>
          <cell r="S3309">
            <v>0</v>
          </cell>
          <cell r="T3309" t="str">
            <v>Y</v>
          </cell>
        </row>
        <row r="3310">
          <cell r="A3310" t="str">
            <v>MI</v>
          </cell>
          <cell r="B3310" t="str">
            <v>Lenawee</v>
          </cell>
          <cell r="C3310">
            <v>3813</v>
          </cell>
          <cell r="D3310" t="str">
            <v>Clinton Village of</v>
          </cell>
          <cell r="E3310">
            <v>1818</v>
          </cell>
          <cell r="F3310" t="str">
            <v>Clinton</v>
          </cell>
          <cell r="G3310">
            <v>22</v>
          </cell>
          <cell r="H3310" t="str">
            <v>1</v>
          </cell>
          <cell r="I3310">
            <v>0.5</v>
          </cell>
          <cell r="J3310">
            <v>0.5</v>
          </cell>
          <cell r="K3310">
            <v>0.5</v>
          </cell>
          <cell r="M3310" t="str">
            <v>IC</v>
          </cell>
          <cell r="N3310" t="str">
            <v>DFO</v>
          </cell>
          <cell r="P3310">
            <v>99</v>
          </cell>
          <cell r="Q3310">
            <v>1939</v>
          </cell>
          <cell r="R3310" t="str">
            <v>OP</v>
          </cell>
          <cell r="T3310" t="str">
            <v>N</v>
          </cell>
        </row>
        <row r="3311">
          <cell r="A3311" t="str">
            <v>MI</v>
          </cell>
          <cell r="B3311" t="str">
            <v>Lenawee</v>
          </cell>
          <cell r="C3311">
            <v>3813</v>
          </cell>
          <cell r="D3311" t="str">
            <v>Clinton Village of</v>
          </cell>
          <cell r="E3311">
            <v>1818</v>
          </cell>
          <cell r="F3311" t="str">
            <v>Clinton</v>
          </cell>
          <cell r="G3311">
            <v>22</v>
          </cell>
          <cell r="H3311" t="str">
            <v>2</v>
          </cell>
          <cell r="I3311">
            <v>0.5</v>
          </cell>
          <cell r="J3311">
            <v>0.5</v>
          </cell>
          <cell r="K3311">
            <v>0.5</v>
          </cell>
          <cell r="M3311" t="str">
            <v>IC</v>
          </cell>
          <cell r="N3311" t="str">
            <v>DFO</v>
          </cell>
          <cell r="P3311">
            <v>99</v>
          </cell>
          <cell r="Q3311">
            <v>1939</v>
          </cell>
          <cell r="R3311" t="str">
            <v>OP</v>
          </cell>
          <cell r="T3311" t="str">
            <v>N</v>
          </cell>
        </row>
        <row r="3312">
          <cell r="A3312" t="str">
            <v>MI</v>
          </cell>
          <cell r="B3312" t="str">
            <v>Lenawee</v>
          </cell>
          <cell r="C3312">
            <v>3813</v>
          </cell>
          <cell r="D3312" t="str">
            <v>Clinton Village of</v>
          </cell>
          <cell r="E3312">
            <v>1818</v>
          </cell>
          <cell r="F3312" t="str">
            <v>Clinton</v>
          </cell>
          <cell r="G3312">
            <v>22</v>
          </cell>
          <cell r="H3312" t="str">
            <v>3</v>
          </cell>
          <cell r="I3312">
            <v>0.4</v>
          </cell>
          <cell r="J3312">
            <v>0.4</v>
          </cell>
          <cell r="K3312">
            <v>0.4</v>
          </cell>
          <cell r="M3312" t="str">
            <v>IC</v>
          </cell>
          <cell r="N3312" t="str">
            <v>DFO</v>
          </cell>
          <cell r="P3312">
            <v>99</v>
          </cell>
          <cell r="Q3312">
            <v>1955</v>
          </cell>
          <cell r="R3312" t="str">
            <v>OP</v>
          </cell>
          <cell r="T3312" t="str">
            <v>N</v>
          </cell>
        </row>
        <row r="3313">
          <cell r="A3313" t="str">
            <v>MI</v>
          </cell>
          <cell r="B3313" t="str">
            <v>Lenawee</v>
          </cell>
          <cell r="C3313">
            <v>3813</v>
          </cell>
          <cell r="D3313" t="str">
            <v>Clinton Village of</v>
          </cell>
          <cell r="E3313">
            <v>1818</v>
          </cell>
          <cell r="F3313" t="str">
            <v>Clinton</v>
          </cell>
          <cell r="G3313">
            <v>22</v>
          </cell>
          <cell r="H3313" t="str">
            <v>4</v>
          </cell>
          <cell r="I3313">
            <v>0.4</v>
          </cell>
          <cell r="J3313">
            <v>0.4</v>
          </cell>
          <cell r="K3313">
            <v>0.4</v>
          </cell>
          <cell r="M3313" t="str">
            <v>IC</v>
          </cell>
          <cell r="N3313" t="str">
            <v>DFO</v>
          </cell>
          <cell r="P3313">
            <v>99</v>
          </cell>
          <cell r="Q3313">
            <v>1955</v>
          </cell>
          <cell r="R3313" t="str">
            <v>OP</v>
          </cell>
          <cell r="T3313" t="str">
            <v>N</v>
          </cell>
        </row>
        <row r="3314">
          <cell r="A3314" t="str">
            <v>MI</v>
          </cell>
          <cell r="B3314" t="str">
            <v>Lenawee</v>
          </cell>
          <cell r="C3314">
            <v>3813</v>
          </cell>
          <cell r="D3314" t="str">
            <v>Clinton Village of</v>
          </cell>
          <cell r="E3314">
            <v>1818</v>
          </cell>
          <cell r="F3314" t="str">
            <v>Clinton</v>
          </cell>
          <cell r="G3314">
            <v>22</v>
          </cell>
          <cell r="H3314" t="str">
            <v>5</v>
          </cell>
          <cell r="I3314">
            <v>0.4</v>
          </cell>
          <cell r="J3314">
            <v>0.4</v>
          </cell>
          <cell r="K3314">
            <v>0.4</v>
          </cell>
          <cell r="M3314" t="str">
            <v>IC</v>
          </cell>
          <cell r="N3314" t="str">
            <v>DFO</v>
          </cell>
          <cell r="P3314">
            <v>99</v>
          </cell>
          <cell r="Q3314">
            <v>1955</v>
          </cell>
          <cell r="R3314" t="str">
            <v>OP</v>
          </cell>
          <cell r="T3314" t="str">
            <v>N</v>
          </cell>
        </row>
        <row r="3315">
          <cell r="A3315" t="str">
            <v>MI</v>
          </cell>
          <cell r="B3315" t="str">
            <v>Chippewa</v>
          </cell>
          <cell r="C3315">
            <v>3828</v>
          </cell>
          <cell r="D3315" t="str">
            <v>Cloverland Electric Coop</v>
          </cell>
          <cell r="E3315">
            <v>1868</v>
          </cell>
          <cell r="F3315" t="str">
            <v>Dafter</v>
          </cell>
          <cell r="G3315">
            <v>22</v>
          </cell>
          <cell r="H3315" t="str">
            <v>1</v>
          </cell>
          <cell r="I3315">
            <v>1</v>
          </cell>
          <cell r="J3315">
            <v>0.9</v>
          </cell>
          <cell r="K3315">
            <v>0.9</v>
          </cell>
          <cell r="M3315" t="str">
            <v>IC</v>
          </cell>
          <cell r="N3315" t="str">
            <v>DFO</v>
          </cell>
          <cell r="P3315">
            <v>11</v>
          </cell>
          <cell r="Q3315">
            <v>1955</v>
          </cell>
          <cell r="R3315" t="str">
            <v>SB</v>
          </cell>
          <cell r="T3315" t="str">
            <v>N</v>
          </cell>
        </row>
        <row r="3316">
          <cell r="A3316" t="str">
            <v>MI</v>
          </cell>
          <cell r="B3316" t="str">
            <v>Chippewa</v>
          </cell>
          <cell r="C3316">
            <v>3828</v>
          </cell>
          <cell r="D3316" t="str">
            <v>Cloverland Electric Coop</v>
          </cell>
          <cell r="E3316">
            <v>1868</v>
          </cell>
          <cell r="F3316" t="str">
            <v>Dafter</v>
          </cell>
          <cell r="G3316">
            <v>22</v>
          </cell>
          <cell r="H3316" t="str">
            <v>2</v>
          </cell>
          <cell r="I3316">
            <v>1</v>
          </cell>
          <cell r="J3316">
            <v>0.9</v>
          </cell>
          <cell r="K3316">
            <v>0.9</v>
          </cell>
          <cell r="M3316" t="str">
            <v>IC</v>
          </cell>
          <cell r="N3316" t="str">
            <v>DFO</v>
          </cell>
          <cell r="P3316">
            <v>11</v>
          </cell>
          <cell r="Q3316">
            <v>1955</v>
          </cell>
          <cell r="R3316" t="str">
            <v>SB</v>
          </cell>
          <cell r="T3316" t="str">
            <v>N</v>
          </cell>
        </row>
        <row r="3317">
          <cell r="A3317" t="str">
            <v>MI</v>
          </cell>
          <cell r="B3317" t="str">
            <v>Chippewa</v>
          </cell>
          <cell r="C3317">
            <v>3828</v>
          </cell>
          <cell r="D3317" t="str">
            <v>Cloverland Electric Coop</v>
          </cell>
          <cell r="E3317">
            <v>1868</v>
          </cell>
          <cell r="F3317" t="str">
            <v>Dafter</v>
          </cell>
          <cell r="G3317">
            <v>22</v>
          </cell>
          <cell r="H3317" t="str">
            <v>3</v>
          </cell>
          <cell r="I3317">
            <v>1</v>
          </cell>
          <cell r="J3317">
            <v>0.9</v>
          </cell>
          <cell r="K3317">
            <v>0.9</v>
          </cell>
          <cell r="M3317" t="str">
            <v>IC</v>
          </cell>
          <cell r="N3317" t="str">
            <v>DFO</v>
          </cell>
          <cell r="P3317">
            <v>11</v>
          </cell>
          <cell r="Q3317">
            <v>1955</v>
          </cell>
          <cell r="R3317" t="str">
            <v>SB</v>
          </cell>
          <cell r="T3317" t="str">
            <v>N</v>
          </cell>
        </row>
        <row r="3318">
          <cell r="A3318" t="str">
            <v>MI</v>
          </cell>
          <cell r="B3318" t="str">
            <v>Chippewa</v>
          </cell>
          <cell r="C3318">
            <v>3828</v>
          </cell>
          <cell r="D3318" t="str">
            <v>Cloverland Electric Coop</v>
          </cell>
          <cell r="E3318">
            <v>1868</v>
          </cell>
          <cell r="F3318" t="str">
            <v>Dafter</v>
          </cell>
          <cell r="G3318">
            <v>22</v>
          </cell>
          <cell r="H3318" t="str">
            <v>4</v>
          </cell>
          <cell r="I3318">
            <v>3</v>
          </cell>
          <cell r="J3318">
            <v>2.5</v>
          </cell>
          <cell r="K3318">
            <v>2.5</v>
          </cell>
          <cell r="M3318" t="str">
            <v>IC</v>
          </cell>
          <cell r="N3318" t="str">
            <v>DFO</v>
          </cell>
          <cell r="P3318">
            <v>6</v>
          </cell>
          <cell r="Q3318">
            <v>1960</v>
          </cell>
          <cell r="R3318" t="str">
            <v>SB</v>
          </cell>
          <cell r="T3318" t="str">
            <v>N</v>
          </cell>
        </row>
        <row r="3319">
          <cell r="A3319" t="str">
            <v>MI</v>
          </cell>
          <cell r="B3319" t="str">
            <v>Chippewa</v>
          </cell>
          <cell r="C3319">
            <v>3828</v>
          </cell>
          <cell r="D3319" t="str">
            <v>Cloverland Electric Coop</v>
          </cell>
          <cell r="E3319">
            <v>1868</v>
          </cell>
          <cell r="F3319" t="str">
            <v>Dafter</v>
          </cell>
          <cell r="G3319">
            <v>22</v>
          </cell>
          <cell r="H3319" t="str">
            <v>5</v>
          </cell>
          <cell r="I3319">
            <v>3</v>
          </cell>
          <cell r="J3319">
            <v>2.5</v>
          </cell>
          <cell r="K3319">
            <v>2.5</v>
          </cell>
          <cell r="M3319" t="str">
            <v>IC</v>
          </cell>
          <cell r="N3319" t="str">
            <v>DFO</v>
          </cell>
          <cell r="P3319">
            <v>6</v>
          </cell>
          <cell r="Q3319">
            <v>1960</v>
          </cell>
          <cell r="R3319" t="str">
            <v>SB</v>
          </cell>
          <cell r="T3319" t="str">
            <v>N</v>
          </cell>
        </row>
        <row r="3320">
          <cell r="A3320" t="str">
            <v>MI</v>
          </cell>
          <cell r="B3320" t="str">
            <v>Chippewa</v>
          </cell>
          <cell r="C3320">
            <v>3828</v>
          </cell>
          <cell r="D3320" t="str">
            <v>Cloverland Electric Coop</v>
          </cell>
          <cell r="E3320">
            <v>6369</v>
          </cell>
          <cell r="F3320" t="str">
            <v>Detour</v>
          </cell>
          <cell r="G3320">
            <v>22</v>
          </cell>
          <cell r="H3320" t="str">
            <v>6</v>
          </cell>
          <cell r="I3320">
            <v>3</v>
          </cell>
          <cell r="J3320">
            <v>2.5</v>
          </cell>
          <cell r="K3320">
            <v>2.5</v>
          </cell>
          <cell r="M3320" t="str">
            <v>IC</v>
          </cell>
          <cell r="N3320" t="str">
            <v>DFO</v>
          </cell>
          <cell r="P3320">
            <v>10</v>
          </cell>
          <cell r="Q3320">
            <v>1973</v>
          </cell>
          <cell r="R3320" t="str">
            <v>SB</v>
          </cell>
          <cell r="T3320" t="str">
            <v>N</v>
          </cell>
        </row>
        <row r="3321">
          <cell r="A3321" t="str">
            <v>MI</v>
          </cell>
          <cell r="B3321" t="str">
            <v>Chippewa</v>
          </cell>
          <cell r="C3321">
            <v>3828</v>
          </cell>
          <cell r="D3321" t="str">
            <v>Cloverland Electric Coop</v>
          </cell>
          <cell r="E3321">
            <v>6369</v>
          </cell>
          <cell r="F3321" t="str">
            <v>Detour</v>
          </cell>
          <cell r="G3321">
            <v>22</v>
          </cell>
          <cell r="H3321" t="str">
            <v>7</v>
          </cell>
          <cell r="I3321">
            <v>3</v>
          </cell>
          <cell r="J3321">
            <v>2.5</v>
          </cell>
          <cell r="K3321">
            <v>2.5</v>
          </cell>
          <cell r="M3321" t="str">
            <v>IC</v>
          </cell>
          <cell r="N3321" t="str">
            <v>DFO</v>
          </cell>
          <cell r="P3321">
            <v>8</v>
          </cell>
          <cell r="Q3321">
            <v>1976</v>
          </cell>
          <cell r="R3321" t="str">
            <v>SB</v>
          </cell>
          <cell r="T3321" t="str">
            <v>N</v>
          </cell>
        </row>
        <row r="3322">
          <cell r="A3322" t="str">
            <v>MI</v>
          </cell>
          <cell r="B3322" t="str">
            <v>Branch</v>
          </cell>
          <cell r="C3322">
            <v>3915</v>
          </cell>
          <cell r="D3322" t="str">
            <v>Coldwater Board of Public Utilities</v>
          </cell>
          <cell r="E3322">
            <v>1819</v>
          </cell>
          <cell r="F3322" t="str">
            <v>Coldwater</v>
          </cell>
          <cell r="G3322">
            <v>22</v>
          </cell>
          <cell r="H3322" t="str">
            <v>IC4</v>
          </cell>
          <cell r="I3322">
            <v>2.5</v>
          </cell>
          <cell r="J3322">
            <v>2.5</v>
          </cell>
          <cell r="K3322">
            <v>2.5</v>
          </cell>
          <cell r="M3322" t="str">
            <v>IC</v>
          </cell>
          <cell r="N3322" t="str">
            <v>DFO</v>
          </cell>
          <cell r="P3322">
            <v>2</v>
          </cell>
          <cell r="Q3322">
            <v>1974</v>
          </cell>
          <cell r="R3322" t="str">
            <v>OP</v>
          </cell>
          <cell r="T3322" t="str">
            <v>N</v>
          </cell>
        </row>
        <row r="3323">
          <cell r="A3323" t="str">
            <v>MI</v>
          </cell>
          <cell r="B3323" t="str">
            <v>Sanilac</v>
          </cell>
          <cell r="C3323">
            <v>4562</v>
          </cell>
          <cell r="D3323" t="str">
            <v>Croswell City of</v>
          </cell>
          <cell r="E3323">
            <v>7497</v>
          </cell>
          <cell r="F3323" t="str">
            <v>Croswell</v>
          </cell>
          <cell r="G3323">
            <v>22</v>
          </cell>
          <cell r="H3323" t="str">
            <v>1</v>
          </cell>
          <cell r="I3323">
            <v>0.6</v>
          </cell>
          <cell r="J3323">
            <v>0.6</v>
          </cell>
          <cell r="K3323">
            <v>0.6</v>
          </cell>
          <cell r="M3323" t="str">
            <v>IC</v>
          </cell>
          <cell r="N3323" t="str">
            <v>DFO</v>
          </cell>
          <cell r="O3323" t="str">
            <v>NG</v>
          </cell>
          <cell r="P3323">
            <v>11</v>
          </cell>
          <cell r="Q3323">
            <v>1982</v>
          </cell>
          <cell r="R3323" t="str">
            <v>OP</v>
          </cell>
          <cell r="T3323" t="str">
            <v>N</v>
          </cell>
        </row>
        <row r="3324">
          <cell r="A3324" t="str">
            <v>MI</v>
          </cell>
          <cell r="B3324" t="str">
            <v>Sanilac</v>
          </cell>
          <cell r="C3324">
            <v>4562</v>
          </cell>
          <cell r="D3324" t="str">
            <v>Croswell City of</v>
          </cell>
          <cell r="E3324">
            <v>7497</v>
          </cell>
          <cell r="F3324" t="str">
            <v>Croswell</v>
          </cell>
          <cell r="G3324">
            <v>22</v>
          </cell>
          <cell r="H3324" t="str">
            <v>2</v>
          </cell>
          <cell r="I3324">
            <v>0.7</v>
          </cell>
          <cell r="J3324">
            <v>0.7</v>
          </cell>
          <cell r="K3324">
            <v>0.7</v>
          </cell>
          <cell r="M3324" t="str">
            <v>IC</v>
          </cell>
          <cell r="N3324" t="str">
            <v>DFO</v>
          </cell>
          <cell r="O3324" t="str">
            <v>NG</v>
          </cell>
          <cell r="P3324">
            <v>11</v>
          </cell>
          <cell r="Q3324">
            <v>1984</v>
          </cell>
          <cell r="R3324" t="str">
            <v>OP</v>
          </cell>
          <cell r="T3324" t="str">
            <v>N</v>
          </cell>
        </row>
        <row r="3325">
          <cell r="A3325" t="str">
            <v>MI</v>
          </cell>
          <cell r="B3325" t="str">
            <v>Sanilac</v>
          </cell>
          <cell r="C3325">
            <v>4562</v>
          </cell>
          <cell r="D3325" t="str">
            <v>Croswell City of</v>
          </cell>
          <cell r="E3325">
            <v>7497</v>
          </cell>
          <cell r="F3325" t="str">
            <v>Croswell</v>
          </cell>
          <cell r="G3325">
            <v>22</v>
          </cell>
          <cell r="H3325" t="str">
            <v>3</v>
          </cell>
          <cell r="I3325">
            <v>1.2</v>
          </cell>
          <cell r="J3325">
            <v>1.2</v>
          </cell>
          <cell r="K3325">
            <v>1.2</v>
          </cell>
          <cell r="M3325" t="str">
            <v>IC</v>
          </cell>
          <cell r="N3325" t="str">
            <v>DFO</v>
          </cell>
          <cell r="P3325">
            <v>11</v>
          </cell>
          <cell r="Q3325">
            <v>1988</v>
          </cell>
          <cell r="R3325" t="str">
            <v>OP</v>
          </cell>
          <cell r="T3325" t="str">
            <v>N</v>
          </cell>
        </row>
        <row r="3326">
          <cell r="A3326" t="str">
            <v>MI</v>
          </cell>
          <cell r="B3326" t="str">
            <v>Sanilac</v>
          </cell>
          <cell r="C3326">
            <v>4562</v>
          </cell>
          <cell r="D3326" t="str">
            <v>Croswell City of</v>
          </cell>
          <cell r="E3326">
            <v>7497</v>
          </cell>
          <cell r="F3326" t="str">
            <v>Croswell</v>
          </cell>
          <cell r="G3326">
            <v>22</v>
          </cell>
          <cell r="H3326" t="str">
            <v>4</v>
          </cell>
          <cell r="I3326">
            <v>1.3</v>
          </cell>
          <cell r="J3326">
            <v>1.3</v>
          </cell>
          <cell r="K3326">
            <v>1.3</v>
          </cell>
          <cell r="M3326" t="str">
            <v>IC</v>
          </cell>
          <cell r="N3326" t="str">
            <v>DFO</v>
          </cell>
          <cell r="O3326" t="str">
            <v>NG</v>
          </cell>
          <cell r="P3326">
            <v>11</v>
          </cell>
          <cell r="Q3326">
            <v>1990</v>
          </cell>
          <cell r="R3326" t="str">
            <v>OP</v>
          </cell>
          <cell r="T3326" t="str">
            <v>N</v>
          </cell>
        </row>
        <row r="3327">
          <cell r="A3327" t="str">
            <v>MI</v>
          </cell>
          <cell r="B3327" t="str">
            <v>Sanilac</v>
          </cell>
          <cell r="C3327">
            <v>4562</v>
          </cell>
          <cell r="D3327" t="str">
            <v>Croswell City of</v>
          </cell>
          <cell r="E3327">
            <v>7497</v>
          </cell>
          <cell r="F3327" t="str">
            <v>Croswell</v>
          </cell>
          <cell r="G3327">
            <v>22</v>
          </cell>
          <cell r="H3327" t="str">
            <v>5</v>
          </cell>
          <cell r="I3327">
            <v>1.3</v>
          </cell>
          <cell r="J3327">
            <v>1.3</v>
          </cell>
          <cell r="K3327">
            <v>1.3</v>
          </cell>
          <cell r="M3327" t="str">
            <v>IC</v>
          </cell>
          <cell r="N3327" t="str">
            <v>DFO</v>
          </cell>
          <cell r="O3327" t="str">
            <v>NG</v>
          </cell>
          <cell r="P3327">
            <v>10</v>
          </cell>
          <cell r="Q3327">
            <v>1996</v>
          </cell>
          <cell r="R3327" t="str">
            <v>OP</v>
          </cell>
          <cell r="T3327" t="str">
            <v>N</v>
          </cell>
        </row>
        <row r="3328">
          <cell r="A3328" t="str">
            <v>MI</v>
          </cell>
          <cell r="B3328" t="str">
            <v>Livingston</v>
          </cell>
          <cell r="C3328">
            <v>5109</v>
          </cell>
          <cell r="D3328" t="str">
            <v>Detroit Edison Co</v>
          </cell>
          <cell r="E3328">
            <v>1725</v>
          </cell>
          <cell r="F3328" t="str">
            <v>Colfax</v>
          </cell>
          <cell r="G3328">
            <v>22</v>
          </cell>
          <cell r="H3328" t="str">
            <v>1</v>
          </cell>
          <cell r="I3328">
            <v>2.7</v>
          </cell>
          <cell r="J3328">
            <v>2.8</v>
          </cell>
          <cell r="K3328">
            <v>2.8</v>
          </cell>
          <cell r="M3328" t="str">
            <v>IC</v>
          </cell>
          <cell r="N3328" t="str">
            <v>DFO</v>
          </cell>
          <cell r="P3328">
            <v>11</v>
          </cell>
          <cell r="Q3328">
            <v>1969</v>
          </cell>
          <cell r="R3328" t="str">
            <v>OP</v>
          </cell>
          <cell r="S3328">
            <v>0</v>
          </cell>
          <cell r="T3328" t="str">
            <v>N</v>
          </cell>
        </row>
        <row r="3329">
          <cell r="A3329" t="str">
            <v>MI</v>
          </cell>
          <cell r="B3329" t="str">
            <v>Livingston</v>
          </cell>
          <cell r="C3329">
            <v>5109</v>
          </cell>
          <cell r="D3329" t="str">
            <v>Detroit Edison Co</v>
          </cell>
          <cell r="E3329">
            <v>1725</v>
          </cell>
          <cell r="F3329" t="str">
            <v>Colfax</v>
          </cell>
          <cell r="G3329">
            <v>22</v>
          </cell>
          <cell r="H3329" t="str">
            <v>2</v>
          </cell>
          <cell r="I3329">
            <v>2.7</v>
          </cell>
          <cell r="J3329">
            <v>2.8</v>
          </cell>
          <cell r="K3329">
            <v>2.8</v>
          </cell>
          <cell r="M3329" t="str">
            <v>IC</v>
          </cell>
          <cell r="N3329" t="str">
            <v>DFO</v>
          </cell>
          <cell r="P3329">
            <v>12</v>
          </cell>
          <cell r="Q3329">
            <v>1969</v>
          </cell>
          <cell r="R3329" t="str">
            <v>OP</v>
          </cell>
          <cell r="S3329">
            <v>0</v>
          </cell>
          <cell r="T3329" t="str">
            <v>N</v>
          </cell>
        </row>
        <row r="3330">
          <cell r="A3330" t="str">
            <v>MI</v>
          </cell>
          <cell r="B3330" t="str">
            <v>Livingston</v>
          </cell>
          <cell r="C3330">
            <v>5109</v>
          </cell>
          <cell r="D3330" t="str">
            <v>Detroit Edison Co</v>
          </cell>
          <cell r="E3330">
            <v>1725</v>
          </cell>
          <cell r="F3330" t="str">
            <v>Colfax</v>
          </cell>
          <cell r="G3330">
            <v>22</v>
          </cell>
          <cell r="H3330" t="str">
            <v>3</v>
          </cell>
          <cell r="I3330">
            <v>2.7</v>
          </cell>
          <cell r="J3330">
            <v>2.8</v>
          </cell>
          <cell r="K3330">
            <v>2.8</v>
          </cell>
          <cell r="M3330" t="str">
            <v>IC</v>
          </cell>
          <cell r="N3330" t="str">
            <v>DFO</v>
          </cell>
          <cell r="P3330">
            <v>11</v>
          </cell>
          <cell r="Q3330">
            <v>1969</v>
          </cell>
          <cell r="R3330" t="str">
            <v>OP</v>
          </cell>
          <cell r="S3330">
            <v>0</v>
          </cell>
          <cell r="T3330" t="str">
            <v>N</v>
          </cell>
        </row>
        <row r="3331">
          <cell r="A3331" t="str">
            <v>MI</v>
          </cell>
          <cell r="B3331" t="str">
            <v>Livingston</v>
          </cell>
          <cell r="C3331">
            <v>5109</v>
          </cell>
          <cell r="D3331" t="str">
            <v>Detroit Edison Co</v>
          </cell>
          <cell r="E3331">
            <v>1725</v>
          </cell>
          <cell r="F3331" t="str">
            <v>Colfax</v>
          </cell>
          <cell r="G3331">
            <v>22</v>
          </cell>
          <cell r="H3331" t="str">
            <v>4</v>
          </cell>
          <cell r="I3331">
            <v>2.7</v>
          </cell>
          <cell r="J3331">
            <v>2.8</v>
          </cell>
          <cell r="K3331">
            <v>2.8</v>
          </cell>
          <cell r="M3331" t="str">
            <v>IC</v>
          </cell>
          <cell r="N3331" t="str">
            <v>DFO</v>
          </cell>
          <cell r="P3331">
            <v>12</v>
          </cell>
          <cell r="Q3331">
            <v>1969</v>
          </cell>
          <cell r="R3331" t="str">
            <v>OP</v>
          </cell>
          <cell r="S3331">
            <v>0</v>
          </cell>
          <cell r="T3331" t="str">
            <v>N</v>
          </cell>
        </row>
        <row r="3332">
          <cell r="A3332" t="str">
            <v>MI</v>
          </cell>
          <cell r="B3332" t="str">
            <v>Livingston</v>
          </cell>
          <cell r="C3332">
            <v>5109</v>
          </cell>
          <cell r="D3332" t="str">
            <v>Detroit Edison Co</v>
          </cell>
          <cell r="E3332">
            <v>1725</v>
          </cell>
          <cell r="F3332" t="str">
            <v>Colfax</v>
          </cell>
          <cell r="G3332">
            <v>22</v>
          </cell>
          <cell r="H3332" t="str">
            <v>5</v>
          </cell>
          <cell r="I3332">
            <v>2.7</v>
          </cell>
          <cell r="J3332">
            <v>2.8</v>
          </cell>
          <cell r="K3332">
            <v>2.8</v>
          </cell>
          <cell r="M3332" t="str">
            <v>IC</v>
          </cell>
          <cell r="N3332" t="str">
            <v>DFO</v>
          </cell>
          <cell r="P3332">
            <v>11</v>
          </cell>
          <cell r="Q3332">
            <v>1969</v>
          </cell>
          <cell r="R3332" t="str">
            <v>OP</v>
          </cell>
          <cell r="S3332">
            <v>0</v>
          </cell>
          <cell r="T3332" t="str">
            <v>N</v>
          </cell>
        </row>
        <row r="3333">
          <cell r="A3333" t="str">
            <v>MI</v>
          </cell>
          <cell r="B3333" t="str">
            <v>Wayne</v>
          </cell>
          <cell r="C3333">
            <v>5109</v>
          </cell>
          <cell r="D3333" t="str">
            <v>Detroit Edison Co</v>
          </cell>
          <cell r="E3333">
            <v>1726</v>
          </cell>
          <cell r="F3333" t="str">
            <v>Conners Creek</v>
          </cell>
          <cell r="G3333">
            <v>22</v>
          </cell>
          <cell r="H3333" t="str">
            <v>1</v>
          </cell>
          <cell r="I3333">
            <v>2.7</v>
          </cell>
          <cell r="J3333">
            <v>2.8</v>
          </cell>
          <cell r="K3333">
            <v>2.8</v>
          </cell>
          <cell r="M3333" t="str">
            <v>IC</v>
          </cell>
          <cell r="N3333" t="str">
            <v>DFO</v>
          </cell>
          <cell r="P3333">
            <v>2</v>
          </cell>
          <cell r="Q3333">
            <v>1971</v>
          </cell>
          <cell r="R3333" t="str">
            <v>OP</v>
          </cell>
          <cell r="S3333">
            <v>0</v>
          </cell>
          <cell r="T3333" t="str">
            <v>N</v>
          </cell>
        </row>
        <row r="3334">
          <cell r="A3334" t="str">
            <v>MI</v>
          </cell>
          <cell r="B3334" t="str">
            <v>Wayne</v>
          </cell>
          <cell r="C3334">
            <v>5109</v>
          </cell>
          <cell r="D3334" t="str">
            <v>Detroit Edison Co</v>
          </cell>
          <cell r="E3334">
            <v>1726</v>
          </cell>
          <cell r="F3334" t="str">
            <v>Conners Creek</v>
          </cell>
          <cell r="G3334">
            <v>22</v>
          </cell>
          <cell r="H3334" t="str">
            <v>2</v>
          </cell>
          <cell r="I3334">
            <v>2.7</v>
          </cell>
          <cell r="J3334">
            <v>2.8</v>
          </cell>
          <cell r="K3334">
            <v>2.8</v>
          </cell>
          <cell r="M3334" t="str">
            <v>IC</v>
          </cell>
          <cell r="N3334" t="str">
            <v>DFO</v>
          </cell>
          <cell r="P3334">
            <v>2</v>
          </cell>
          <cell r="Q3334">
            <v>1971</v>
          </cell>
          <cell r="R3334" t="str">
            <v>OP</v>
          </cell>
          <cell r="S3334">
            <v>0</v>
          </cell>
          <cell r="T3334" t="str">
            <v>N</v>
          </cell>
        </row>
        <row r="3335">
          <cell r="A3335" t="str">
            <v>MI</v>
          </cell>
          <cell r="B3335" t="str">
            <v>Wayne</v>
          </cell>
          <cell r="C3335">
            <v>5109</v>
          </cell>
          <cell r="D3335" t="str">
            <v>Detroit Edison Co</v>
          </cell>
          <cell r="E3335">
            <v>1727</v>
          </cell>
          <cell r="F3335" t="str">
            <v>Dayton</v>
          </cell>
          <cell r="G3335">
            <v>22</v>
          </cell>
          <cell r="H3335" t="str">
            <v>1</v>
          </cell>
          <cell r="I3335">
            <v>2</v>
          </cell>
          <cell r="J3335">
            <v>2</v>
          </cell>
          <cell r="K3335">
            <v>2</v>
          </cell>
          <cell r="M3335" t="str">
            <v>IC</v>
          </cell>
          <cell r="N3335" t="str">
            <v>DFO</v>
          </cell>
          <cell r="P3335">
            <v>4</v>
          </cell>
          <cell r="Q3335">
            <v>1966</v>
          </cell>
          <cell r="R3335" t="str">
            <v>OP</v>
          </cell>
          <cell r="S3335">
            <v>0</v>
          </cell>
          <cell r="T3335" t="str">
            <v>N</v>
          </cell>
        </row>
        <row r="3336">
          <cell r="A3336" t="str">
            <v>MI</v>
          </cell>
          <cell r="B3336" t="str">
            <v>Wayne</v>
          </cell>
          <cell r="C3336">
            <v>5109</v>
          </cell>
          <cell r="D3336" t="str">
            <v>Detroit Edison Co</v>
          </cell>
          <cell r="E3336">
            <v>1727</v>
          </cell>
          <cell r="F3336" t="str">
            <v>Dayton</v>
          </cell>
          <cell r="G3336">
            <v>22</v>
          </cell>
          <cell r="H3336" t="str">
            <v>2</v>
          </cell>
          <cell r="I3336">
            <v>2</v>
          </cell>
          <cell r="J3336">
            <v>2</v>
          </cell>
          <cell r="K3336">
            <v>2</v>
          </cell>
          <cell r="M3336" t="str">
            <v>IC</v>
          </cell>
          <cell r="N3336" t="str">
            <v>DFO</v>
          </cell>
          <cell r="P3336">
            <v>4</v>
          </cell>
          <cell r="Q3336">
            <v>1966</v>
          </cell>
          <cell r="R3336" t="str">
            <v>OP</v>
          </cell>
          <cell r="S3336">
            <v>0</v>
          </cell>
          <cell r="T3336" t="str">
            <v>N</v>
          </cell>
        </row>
        <row r="3337">
          <cell r="A3337" t="str">
            <v>MI</v>
          </cell>
          <cell r="B3337" t="str">
            <v>Wayne</v>
          </cell>
          <cell r="C3337">
            <v>5109</v>
          </cell>
          <cell r="D3337" t="str">
            <v>Detroit Edison Co</v>
          </cell>
          <cell r="E3337">
            <v>1727</v>
          </cell>
          <cell r="F3337" t="str">
            <v>Dayton</v>
          </cell>
          <cell r="G3337">
            <v>22</v>
          </cell>
          <cell r="H3337" t="str">
            <v>3</v>
          </cell>
          <cell r="I3337">
            <v>2</v>
          </cell>
          <cell r="J3337">
            <v>2</v>
          </cell>
          <cell r="K3337">
            <v>2</v>
          </cell>
          <cell r="M3337" t="str">
            <v>IC</v>
          </cell>
          <cell r="N3337" t="str">
            <v>DFO</v>
          </cell>
          <cell r="P3337">
            <v>4</v>
          </cell>
          <cell r="Q3337">
            <v>1966</v>
          </cell>
          <cell r="R3337" t="str">
            <v>OP</v>
          </cell>
          <cell r="S3337">
            <v>0</v>
          </cell>
          <cell r="T3337" t="str">
            <v>N</v>
          </cell>
        </row>
        <row r="3338">
          <cell r="A3338" t="str">
            <v>MI</v>
          </cell>
          <cell r="B3338" t="str">
            <v>Wayne</v>
          </cell>
          <cell r="C3338">
            <v>5109</v>
          </cell>
          <cell r="D3338" t="str">
            <v>Detroit Edison Co</v>
          </cell>
          <cell r="E3338">
            <v>1727</v>
          </cell>
          <cell r="F3338" t="str">
            <v>Dayton</v>
          </cell>
          <cell r="G3338">
            <v>22</v>
          </cell>
          <cell r="H3338" t="str">
            <v>4</v>
          </cell>
          <cell r="I3338">
            <v>2</v>
          </cell>
          <cell r="J3338">
            <v>2</v>
          </cell>
          <cell r="K3338">
            <v>2</v>
          </cell>
          <cell r="M3338" t="str">
            <v>IC</v>
          </cell>
          <cell r="N3338" t="str">
            <v>DFO</v>
          </cell>
          <cell r="P3338">
            <v>4</v>
          </cell>
          <cell r="Q3338">
            <v>1966</v>
          </cell>
          <cell r="R3338" t="str">
            <v>OP</v>
          </cell>
          <cell r="S3338">
            <v>0</v>
          </cell>
          <cell r="T3338" t="str">
            <v>N</v>
          </cell>
        </row>
        <row r="3339">
          <cell r="A3339" t="str">
            <v>MI</v>
          </cell>
          <cell r="B3339" t="str">
            <v>Wayne</v>
          </cell>
          <cell r="C3339">
            <v>5109</v>
          </cell>
          <cell r="D3339" t="str">
            <v>Detroit Edison Co</v>
          </cell>
          <cell r="E3339">
            <v>1727</v>
          </cell>
          <cell r="F3339" t="str">
            <v>Dayton</v>
          </cell>
          <cell r="G3339">
            <v>22</v>
          </cell>
          <cell r="H3339" t="str">
            <v>5</v>
          </cell>
          <cell r="I3339">
            <v>2</v>
          </cell>
          <cell r="J3339">
            <v>2</v>
          </cell>
          <cell r="K3339">
            <v>2</v>
          </cell>
          <cell r="M3339" t="str">
            <v>IC</v>
          </cell>
          <cell r="N3339" t="str">
            <v>DFO</v>
          </cell>
          <cell r="P3339">
            <v>4</v>
          </cell>
          <cell r="Q3339">
            <v>1966</v>
          </cell>
          <cell r="R3339" t="str">
            <v>OP</v>
          </cell>
          <cell r="S3339">
            <v>0</v>
          </cell>
          <cell r="T3339" t="str">
            <v>N</v>
          </cell>
        </row>
        <row r="3340">
          <cell r="A3340" t="str">
            <v>MI</v>
          </cell>
          <cell r="B3340" t="str">
            <v>Huron</v>
          </cell>
          <cell r="C3340">
            <v>5109</v>
          </cell>
          <cell r="D3340" t="str">
            <v>Detroit Edison Co</v>
          </cell>
          <cell r="E3340">
            <v>1731</v>
          </cell>
          <cell r="F3340" t="str">
            <v>Harbor Beach</v>
          </cell>
          <cell r="G3340">
            <v>22</v>
          </cell>
          <cell r="H3340" t="str">
            <v>IC1</v>
          </cell>
          <cell r="I3340">
            <v>2</v>
          </cell>
          <cell r="J3340">
            <v>2</v>
          </cell>
          <cell r="K3340">
            <v>2</v>
          </cell>
          <cell r="M3340" t="str">
            <v>IC</v>
          </cell>
          <cell r="N3340" t="str">
            <v>DFO</v>
          </cell>
          <cell r="P3340">
            <v>12</v>
          </cell>
          <cell r="Q3340">
            <v>1967</v>
          </cell>
          <cell r="R3340" t="str">
            <v>OP</v>
          </cell>
          <cell r="S3340">
            <v>0</v>
          </cell>
          <cell r="T3340" t="str">
            <v>N</v>
          </cell>
        </row>
        <row r="3341">
          <cell r="A3341" t="str">
            <v>MI</v>
          </cell>
          <cell r="B3341" t="str">
            <v>Huron</v>
          </cell>
          <cell r="C3341">
            <v>5109</v>
          </cell>
          <cell r="D3341" t="str">
            <v>Detroit Edison Co</v>
          </cell>
          <cell r="E3341">
            <v>1731</v>
          </cell>
          <cell r="F3341" t="str">
            <v>Harbor Beach</v>
          </cell>
          <cell r="G3341">
            <v>22</v>
          </cell>
          <cell r="H3341" t="str">
            <v>IC2</v>
          </cell>
          <cell r="I3341">
            <v>2</v>
          </cell>
          <cell r="J3341">
            <v>2</v>
          </cell>
          <cell r="K3341">
            <v>2</v>
          </cell>
          <cell r="M3341" t="str">
            <v>IC</v>
          </cell>
          <cell r="N3341" t="str">
            <v>DFO</v>
          </cell>
          <cell r="P3341">
            <v>12</v>
          </cell>
          <cell r="Q3341">
            <v>1967</v>
          </cell>
          <cell r="R3341" t="str">
            <v>OP</v>
          </cell>
          <cell r="S3341">
            <v>0</v>
          </cell>
          <cell r="T3341" t="str">
            <v>N</v>
          </cell>
        </row>
        <row r="3342">
          <cell r="A3342" t="str">
            <v>MI</v>
          </cell>
          <cell r="B3342" t="str">
            <v>Monroe</v>
          </cell>
          <cell r="C3342">
            <v>5109</v>
          </cell>
          <cell r="D3342" t="str">
            <v>Detroit Edison Co</v>
          </cell>
          <cell r="E3342">
            <v>1733</v>
          </cell>
          <cell r="F3342" t="str">
            <v>Monroe</v>
          </cell>
          <cell r="G3342">
            <v>22</v>
          </cell>
          <cell r="H3342" t="str">
            <v>IC1</v>
          </cell>
          <cell r="I3342">
            <v>2.7</v>
          </cell>
          <cell r="J3342">
            <v>2.8</v>
          </cell>
          <cell r="K3342">
            <v>2.8</v>
          </cell>
          <cell r="M3342" t="str">
            <v>IC</v>
          </cell>
          <cell r="N3342" t="str">
            <v>DFO</v>
          </cell>
          <cell r="P3342">
            <v>11</v>
          </cell>
          <cell r="Q3342">
            <v>1969</v>
          </cell>
          <cell r="R3342" t="str">
            <v>OP</v>
          </cell>
          <cell r="S3342">
            <v>0</v>
          </cell>
          <cell r="T3342" t="str">
            <v>N</v>
          </cell>
        </row>
        <row r="3343">
          <cell r="A3343" t="str">
            <v>MI</v>
          </cell>
          <cell r="B3343" t="str">
            <v>Monroe</v>
          </cell>
          <cell r="C3343">
            <v>5109</v>
          </cell>
          <cell r="D3343" t="str">
            <v>Detroit Edison Co</v>
          </cell>
          <cell r="E3343">
            <v>1733</v>
          </cell>
          <cell r="F3343" t="str">
            <v>Monroe</v>
          </cell>
          <cell r="G3343">
            <v>22</v>
          </cell>
          <cell r="H3343" t="str">
            <v>IC2</v>
          </cell>
          <cell r="I3343">
            <v>2.7</v>
          </cell>
          <cell r="J3343">
            <v>2.8</v>
          </cell>
          <cell r="K3343">
            <v>2.8</v>
          </cell>
          <cell r="M3343" t="str">
            <v>IC</v>
          </cell>
          <cell r="N3343" t="str">
            <v>DFO</v>
          </cell>
          <cell r="P3343">
            <v>12</v>
          </cell>
          <cell r="Q3343">
            <v>1969</v>
          </cell>
          <cell r="R3343" t="str">
            <v>OP</v>
          </cell>
          <cell r="S3343">
            <v>0</v>
          </cell>
          <cell r="T3343" t="str">
            <v>N</v>
          </cell>
        </row>
        <row r="3344">
          <cell r="A3344" t="str">
            <v>MI</v>
          </cell>
          <cell r="B3344" t="str">
            <v>Monroe</v>
          </cell>
          <cell r="C3344">
            <v>5109</v>
          </cell>
          <cell r="D3344" t="str">
            <v>Detroit Edison Co</v>
          </cell>
          <cell r="E3344">
            <v>1733</v>
          </cell>
          <cell r="F3344" t="str">
            <v>Monroe</v>
          </cell>
          <cell r="G3344">
            <v>22</v>
          </cell>
          <cell r="H3344" t="str">
            <v>IC3</v>
          </cell>
          <cell r="I3344">
            <v>2.7</v>
          </cell>
          <cell r="J3344">
            <v>2.8</v>
          </cell>
          <cell r="K3344">
            <v>2.8</v>
          </cell>
          <cell r="M3344" t="str">
            <v>IC</v>
          </cell>
          <cell r="N3344" t="str">
            <v>DFO</v>
          </cell>
          <cell r="P3344">
            <v>11</v>
          </cell>
          <cell r="Q3344">
            <v>1969</v>
          </cell>
          <cell r="R3344" t="str">
            <v>OP</v>
          </cell>
          <cell r="S3344">
            <v>0</v>
          </cell>
          <cell r="T3344" t="str">
            <v>N</v>
          </cell>
        </row>
        <row r="3345">
          <cell r="A3345" t="str">
            <v>MI</v>
          </cell>
          <cell r="B3345" t="str">
            <v>Monroe</v>
          </cell>
          <cell r="C3345">
            <v>5109</v>
          </cell>
          <cell r="D3345" t="str">
            <v>Detroit Edison Co</v>
          </cell>
          <cell r="E3345">
            <v>1733</v>
          </cell>
          <cell r="F3345" t="str">
            <v>Monroe</v>
          </cell>
          <cell r="G3345">
            <v>22</v>
          </cell>
          <cell r="H3345" t="str">
            <v>IC4</v>
          </cell>
          <cell r="I3345">
            <v>2.7</v>
          </cell>
          <cell r="J3345">
            <v>2.8</v>
          </cell>
          <cell r="K3345">
            <v>2.8</v>
          </cell>
          <cell r="M3345" t="str">
            <v>IC</v>
          </cell>
          <cell r="N3345" t="str">
            <v>DFO</v>
          </cell>
          <cell r="P3345">
            <v>12</v>
          </cell>
          <cell r="Q3345">
            <v>1969</v>
          </cell>
          <cell r="R3345" t="str">
            <v>OP</v>
          </cell>
          <cell r="S3345">
            <v>0</v>
          </cell>
          <cell r="T3345" t="str">
            <v>N</v>
          </cell>
        </row>
        <row r="3346">
          <cell r="A3346" t="str">
            <v>MI</v>
          </cell>
          <cell r="B3346" t="str">
            <v>Monroe</v>
          </cell>
          <cell r="C3346">
            <v>5109</v>
          </cell>
          <cell r="D3346" t="str">
            <v>Detroit Edison Co</v>
          </cell>
          <cell r="E3346">
            <v>1733</v>
          </cell>
          <cell r="F3346" t="str">
            <v>Monroe</v>
          </cell>
          <cell r="G3346">
            <v>22</v>
          </cell>
          <cell r="H3346" t="str">
            <v>IC5</v>
          </cell>
          <cell r="I3346">
            <v>2.7</v>
          </cell>
          <cell r="J3346">
            <v>2.8</v>
          </cell>
          <cell r="K3346">
            <v>2.8</v>
          </cell>
          <cell r="M3346" t="str">
            <v>IC</v>
          </cell>
          <cell r="N3346" t="str">
            <v>DFO</v>
          </cell>
          <cell r="P3346">
            <v>11</v>
          </cell>
          <cell r="Q3346">
            <v>1969</v>
          </cell>
          <cell r="R3346" t="str">
            <v>OP</v>
          </cell>
          <cell r="S3346">
            <v>0</v>
          </cell>
          <cell r="T3346" t="str">
            <v>N</v>
          </cell>
        </row>
        <row r="3347">
          <cell r="A3347" t="str">
            <v>MI</v>
          </cell>
          <cell r="B3347" t="str">
            <v>Huron</v>
          </cell>
          <cell r="C3347">
            <v>5109</v>
          </cell>
          <cell r="D3347" t="str">
            <v>Detroit Edison Co</v>
          </cell>
          <cell r="E3347">
            <v>1735</v>
          </cell>
          <cell r="F3347" t="str">
            <v>Oliver</v>
          </cell>
          <cell r="G3347">
            <v>22</v>
          </cell>
          <cell r="H3347" t="str">
            <v>1</v>
          </cell>
          <cell r="I3347">
            <v>2.7</v>
          </cell>
          <cell r="J3347">
            <v>2.8</v>
          </cell>
          <cell r="K3347">
            <v>2.8</v>
          </cell>
          <cell r="M3347" t="str">
            <v>IC</v>
          </cell>
          <cell r="N3347" t="str">
            <v>DFO</v>
          </cell>
          <cell r="P3347">
            <v>1</v>
          </cell>
          <cell r="Q3347">
            <v>1970</v>
          </cell>
          <cell r="R3347" t="str">
            <v>OP</v>
          </cell>
          <cell r="S3347">
            <v>0</v>
          </cell>
          <cell r="T3347" t="str">
            <v>N</v>
          </cell>
        </row>
        <row r="3348">
          <cell r="A3348" t="str">
            <v>MI</v>
          </cell>
          <cell r="B3348" t="str">
            <v>Huron</v>
          </cell>
          <cell r="C3348">
            <v>5109</v>
          </cell>
          <cell r="D3348" t="str">
            <v>Detroit Edison Co</v>
          </cell>
          <cell r="E3348">
            <v>1735</v>
          </cell>
          <cell r="F3348" t="str">
            <v>Oliver</v>
          </cell>
          <cell r="G3348">
            <v>22</v>
          </cell>
          <cell r="H3348" t="str">
            <v>2</v>
          </cell>
          <cell r="I3348">
            <v>2.7</v>
          </cell>
          <cell r="J3348">
            <v>2.8</v>
          </cell>
          <cell r="K3348">
            <v>2.8</v>
          </cell>
          <cell r="M3348" t="str">
            <v>IC</v>
          </cell>
          <cell r="N3348" t="str">
            <v>DFO</v>
          </cell>
          <cell r="P3348">
            <v>1</v>
          </cell>
          <cell r="Q3348">
            <v>1970</v>
          </cell>
          <cell r="R3348" t="str">
            <v>OP</v>
          </cell>
          <cell r="S3348">
            <v>0</v>
          </cell>
          <cell r="T3348" t="str">
            <v>N</v>
          </cell>
        </row>
        <row r="3349">
          <cell r="A3349" t="str">
            <v>MI</v>
          </cell>
          <cell r="B3349" t="str">
            <v>Huron</v>
          </cell>
          <cell r="C3349">
            <v>5109</v>
          </cell>
          <cell r="D3349" t="str">
            <v>Detroit Edison Co</v>
          </cell>
          <cell r="E3349">
            <v>1735</v>
          </cell>
          <cell r="F3349" t="str">
            <v>Oliver</v>
          </cell>
          <cell r="G3349">
            <v>22</v>
          </cell>
          <cell r="H3349" t="str">
            <v>3</v>
          </cell>
          <cell r="I3349">
            <v>2.7</v>
          </cell>
          <cell r="J3349">
            <v>2.8</v>
          </cell>
          <cell r="K3349">
            <v>2.8</v>
          </cell>
          <cell r="M3349" t="str">
            <v>IC</v>
          </cell>
          <cell r="N3349" t="str">
            <v>DFO</v>
          </cell>
          <cell r="P3349">
            <v>1</v>
          </cell>
          <cell r="Q3349">
            <v>1970</v>
          </cell>
          <cell r="R3349" t="str">
            <v>OP</v>
          </cell>
          <cell r="S3349">
            <v>0</v>
          </cell>
          <cell r="T3349" t="str">
            <v>N</v>
          </cell>
        </row>
        <row r="3350">
          <cell r="A3350" t="str">
            <v>MI</v>
          </cell>
          <cell r="B3350" t="str">
            <v>Huron</v>
          </cell>
          <cell r="C3350">
            <v>5109</v>
          </cell>
          <cell r="D3350" t="str">
            <v>Detroit Edison Co</v>
          </cell>
          <cell r="E3350">
            <v>1735</v>
          </cell>
          <cell r="F3350" t="str">
            <v>Oliver</v>
          </cell>
          <cell r="G3350">
            <v>22</v>
          </cell>
          <cell r="H3350" t="str">
            <v>4</v>
          </cell>
          <cell r="I3350">
            <v>2.7</v>
          </cell>
          <cell r="J3350">
            <v>2.8</v>
          </cell>
          <cell r="K3350">
            <v>2.8</v>
          </cell>
          <cell r="M3350" t="str">
            <v>IC</v>
          </cell>
          <cell r="N3350" t="str">
            <v>DFO</v>
          </cell>
          <cell r="P3350">
            <v>1</v>
          </cell>
          <cell r="Q3350">
            <v>1970</v>
          </cell>
          <cell r="R3350" t="str">
            <v>OP</v>
          </cell>
          <cell r="S3350">
            <v>0</v>
          </cell>
          <cell r="T3350" t="str">
            <v>N</v>
          </cell>
        </row>
        <row r="3351">
          <cell r="A3351" t="str">
            <v>MI</v>
          </cell>
          <cell r="B3351" t="str">
            <v>Huron</v>
          </cell>
          <cell r="C3351">
            <v>5109</v>
          </cell>
          <cell r="D3351" t="str">
            <v>Detroit Edison Co</v>
          </cell>
          <cell r="E3351">
            <v>1735</v>
          </cell>
          <cell r="F3351" t="str">
            <v>Oliver</v>
          </cell>
          <cell r="G3351">
            <v>22</v>
          </cell>
          <cell r="H3351" t="str">
            <v>5</v>
          </cell>
          <cell r="I3351">
            <v>2.7</v>
          </cell>
          <cell r="J3351">
            <v>2.8</v>
          </cell>
          <cell r="K3351">
            <v>2.8</v>
          </cell>
          <cell r="M3351" t="str">
            <v>IC</v>
          </cell>
          <cell r="N3351" t="str">
            <v>DFO</v>
          </cell>
          <cell r="P3351">
            <v>1</v>
          </cell>
          <cell r="Q3351">
            <v>1970</v>
          </cell>
          <cell r="R3351" t="str">
            <v>OP</v>
          </cell>
          <cell r="S3351">
            <v>0</v>
          </cell>
          <cell r="T3351" t="str">
            <v>N</v>
          </cell>
        </row>
        <row r="3352">
          <cell r="A3352" t="str">
            <v>MI</v>
          </cell>
          <cell r="B3352" t="str">
            <v>Oakland</v>
          </cell>
          <cell r="C3352">
            <v>5109</v>
          </cell>
          <cell r="D3352" t="str">
            <v>Detroit Edison Co</v>
          </cell>
          <cell r="E3352">
            <v>1737</v>
          </cell>
          <cell r="F3352" t="str">
            <v>Placid 12</v>
          </cell>
          <cell r="G3352">
            <v>22</v>
          </cell>
          <cell r="H3352" t="str">
            <v>1</v>
          </cell>
          <cell r="I3352">
            <v>2.7</v>
          </cell>
          <cell r="J3352">
            <v>2.8</v>
          </cell>
          <cell r="K3352">
            <v>2.8</v>
          </cell>
          <cell r="M3352" t="str">
            <v>IC</v>
          </cell>
          <cell r="N3352" t="str">
            <v>DFO</v>
          </cell>
          <cell r="P3352">
            <v>11</v>
          </cell>
          <cell r="Q3352">
            <v>1970</v>
          </cell>
          <cell r="R3352" t="str">
            <v>OP</v>
          </cell>
          <cell r="S3352">
            <v>0</v>
          </cell>
          <cell r="T3352" t="str">
            <v>N</v>
          </cell>
        </row>
        <row r="3353">
          <cell r="A3353" t="str">
            <v>MI</v>
          </cell>
          <cell r="B3353" t="str">
            <v>Oakland</v>
          </cell>
          <cell r="C3353">
            <v>5109</v>
          </cell>
          <cell r="D3353" t="str">
            <v>Detroit Edison Co</v>
          </cell>
          <cell r="E3353">
            <v>1737</v>
          </cell>
          <cell r="F3353" t="str">
            <v>Placid 12</v>
          </cell>
          <cell r="G3353">
            <v>22</v>
          </cell>
          <cell r="H3353" t="str">
            <v>2</v>
          </cell>
          <cell r="I3353">
            <v>2.7</v>
          </cell>
          <cell r="J3353">
            <v>2.8</v>
          </cell>
          <cell r="K3353">
            <v>2.8</v>
          </cell>
          <cell r="M3353" t="str">
            <v>IC</v>
          </cell>
          <cell r="N3353" t="str">
            <v>DFO</v>
          </cell>
          <cell r="P3353">
            <v>12</v>
          </cell>
          <cell r="Q3353">
            <v>1970</v>
          </cell>
          <cell r="R3353" t="str">
            <v>OP</v>
          </cell>
          <cell r="S3353">
            <v>0</v>
          </cell>
          <cell r="T3353" t="str">
            <v>N</v>
          </cell>
        </row>
        <row r="3354">
          <cell r="A3354" t="str">
            <v>MI</v>
          </cell>
          <cell r="B3354" t="str">
            <v>Oakland</v>
          </cell>
          <cell r="C3354">
            <v>5109</v>
          </cell>
          <cell r="D3354" t="str">
            <v>Detroit Edison Co</v>
          </cell>
          <cell r="E3354">
            <v>1737</v>
          </cell>
          <cell r="F3354" t="str">
            <v>Placid 12</v>
          </cell>
          <cell r="G3354">
            <v>22</v>
          </cell>
          <cell r="H3354" t="str">
            <v>3</v>
          </cell>
          <cell r="I3354">
            <v>2.7</v>
          </cell>
          <cell r="J3354">
            <v>2.8</v>
          </cell>
          <cell r="K3354">
            <v>2.8</v>
          </cell>
          <cell r="M3354" t="str">
            <v>IC</v>
          </cell>
          <cell r="N3354" t="str">
            <v>DFO</v>
          </cell>
          <cell r="P3354">
            <v>11</v>
          </cell>
          <cell r="Q3354">
            <v>1970</v>
          </cell>
          <cell r="R3354" t="str">
            <v>OP</v>
          </cell>
          <cell r="S3354">
            <v>0</v>
          </cell>
          <cell r="T3354" t="str">
            <v>N</v>
          </cell>
        </row>
        <row r="3355">
          <cell r="A3355" t="str">
            <v>MI</v>
          </cell>
          <cell r="B3355" t="str">
            <v>Oakland</v>
          </cell>
          <cell r="C3355">
            <v>5109</v>
          </cell>
          <cell r="D3355" t="str">
            <v>Detroit Edison Co</v>
          </cell>
          <cell r="E3355">
            <v>1737</v>
          </cell>
          <cell r="F3355" t="str">
            <v>Placid 12</v>
          </cell>
          <cell r="G3355">
            <v>22</v>
          </cell>
          <cell r="H3355" t="str">
            <v>4</v>
          </cell>
          <cell r="I3355">
            <v>2.7</v>
          </cell>
          <cell r="J3355">
            <v>2.8</v>
          </cell>
          <cell r="K3355">
            <v>2.8</v>
          </cell>
          <cell r="M3355" t="str">
            <v>IC</v>
          </cell>
          <cell r="N3355" t="str">
            <v>DFO</v>
          </cell>
          <cell r="P3355">
            <v>11</v>
          </cell>
          <cell r="Q3355">
            <v>1970</v>
          </cell>
          <cell r="R3355" t="str">
            <v>OP</v>
          </cell>
          <cell r="S3355">
            <v>0</v>
          </cell>
          <cell r="T3355" t="str">
            <v>N</v>
          </cell>
        </row>
        <row r="3356">
          <cell r="A3356" t="str">
            <v>MI</v>
          </cell>
          <cell r="B3356" t="str">
            <v>Oakland</v>
          </cell>
          <cell r="C3356">
            <v>5109</v>
          </cell>
          <cell r="D3356" t="str">
            <v>Detroit Edison Co</v>
          </cell>
          <cell r="E3356">
            <v>1737</v>
          </cell>
          <cell r="F3356" t="str">
            <v>Placid 12</v>
          </cell>
          <cell r="G3356">
            <v>22</v>
          </cell>
          <cell r="H3356" t="str">
            <v>5</v>
          </cell>
          <cell r="I3356">
            <v>2.7</v>
          </cell>
          <cell r="J3356">
            <v>2.8</v>
          </cell>
          <cell r="K3356">
            <v>2.8</v>
          </cell>
          <cell r="M3356" t="str">
            <v>IC</v>
          </cell>
          <cell r="N3356" t="str">
            <v>DFO</v>
          </cell>
          <cell r="P3356">
            <v>11</v>
          </cell>
          <cell r="Q3356">
            <v>1970</v>
          </cell>
          <cell r="R3356" t="str">
            <v>OP</v>
          </cell>
          <cell r="S3356">
            <v>0</v>
          </cell>
          <cell r="T3356" t="str">
            <v>N</v>
          </cell>
        </row>
        <row r="3357">
          <cell r="A3357" t="str">
            <v>MI</v>
          </cell>
          <cell r="B3357" t="str">
            <v>Tuscola</v>
          </cell>
          <cell r="C3357">
            <v>5109</v>
          </cell>
          <cell r="D3357" t="str">
            <v>Detroit Edison Co</v>
          </cell>
          <cell r="E3357">
            <v>1739</v>
          </cell>
          <cell r="F3357" t="str">
            <v>Putnam</v>
          </cell>
          <cell r="G3357">
            <v>22</v>
          </cell>
          <cell r="H3357" t="str">
            <v>1</v>
          </cell>
          <cell r="I3357">
            <v>2.7</v>
          </cell>
          <cell r="J3357">
            <v>2.8</v>
          </cell>
          <cell r="K3357">
            <v>2.8</v>
          </cell>
          <cell r="M3357" t="str">
            <v>IC</v>
          </cell>
          <cell r="N3357" t="str">
            <v>DFO</v>
          </cell>
          <cell r="P3357">
            <v>6</v>
          </cell>
          <cell r="Q3357">
            <v>1971</v>
          </cell>
          <cell r="R3357" t="str">
            <v>OP</v>
          </cell>
          <cell r="S3357">
            <v>0</v>
          </cell>
          <cell r="T3357" t="str">
            <v>N</v>
          </cell>
        </row>
        <row r="3358">
          <cell r="A3358" t="str">
            <v>MI</v>
          </cell>
          <cell r="B3358" t="str">
            <v>Tuscola</v>
          </cell>
          <cell r="C3358">
            <v>5109</v>
          </cell>
          <cell r="D3358" t="str">
            <v>Detroit Edison Co</v>
          </cell>
          <cell r="E3358">
            <v>1739</v>
          </cell>
          <cell r="F3358" t="str">
            <v>Putnam</v>
          </cell>
          <cell r="G3358">
            <v>22</v>
          </cell>
          <cell r="H3358" t="str">
            <v>2</v>
          </cell>
          <cell r="I3358">
            <v>2.7</v>
          </cell>
          <cell r="J3358">
            <v>2.8</v>
          </cell>
          <cell r="K3358">
            <v>2.8</v>
          </cell>
          <cell r="M3358" t="str">
            <v>IC</v>
          </cell>
          <cell r="N3358" t="str">
            <v>DFO</v>
          </cell>
          <cell r="P3358">
            <v>6</v>
          </cell>
          <cell r="Q3358">
            <v>1971</v>
          </cell>
          <cell r="R3358" t="str">
            <v>OP</v>
          </cell>
          <cell r="S3358">
            <v>0</v>
          </cell>
          <cell r="T3358" t="str">
            <v>N</v>
          </cell>
        </row>
        <row r="3359">
          <cell r="A3359" t="str">
            <v>MI</v>
          </cell>
          <cell r="B3359" t="str">
            <v>Tuscola</v>
          </cell>
          <cell r="C3359">
            <v>5109</v>
          </cell>
          <cell r="D3359" t="str">
            <v>Detroit Edison Co</v>
          </cell>
          <cell r="E3359">
            <v>1739</v>
          </cell>
          <cell r="F3359" t="str">
            <v>Putnam</v>
          </cell>
          <cell r="G3359">
            <v>22</v>
          </cell>
          <cell r="H3359" t="str">
            <v>3</v>
          </cell>
          <cell r="I3359">
            <v>2.7</v>
          </cell>
          <cell r="J3359">
            <v>2.8</v>
          </cell>
          <cell r="K3359">
            <v>2.8</v>
          </cell>
          <cell r="M3359" t="str">
            <v>IC</v>
          </cell>
          <cell r="N3359" t="str">
            <v>DFO</v>
          </cell>
          <cell r="P3359">
            <v>6</v>
          </cell>
          <cell r="Q3359">
            <v>1971</v>
          </cell>
          <cell r="R3359" t="str">
            <v>OP</v>
          </cell>
          <cell r="S3359">
            <v>0</v>
          </cell>
          <cell r="T3359" t="str">
            <v>N</v>
          </cell>
        </row>
        <row r="3360">
          <cell r="A3360" t="str">
            <v>MI</v>
          </cell>
          <cell r="B3360" t="str">
            <v>Tuscola</v>
          </cell>
          <cell r="C3360">
            <v>5109</v>
          </cell>
          <cell r="D3360" t="str">
            <v>Detroit Edison Co</v>
          </cell>
          <cell r="E3360">
            <v>1739</v>
          </cell>
          <cell r="F3360" t="str">
            <v>Putnam</v>
          </cell>
          <cell r="G3360">
            <v>22</v>
          </cell>
          <cell r="H3360" t="str">
            <v>4</v>
          </cell>
          <cell r="I3360">
            <v>2.7</v>
          </cell>
          <cell r="J3360">
            <v>2.8</v>
          </cell>
          <cell r="K3360">
            <v>2.8</v>
          </cell>
          <cell r="M3360" t="str">
            <v>IC</v>
          </cell>
          <cell r="N3360" t="str">
            <v>DFO</v>
          </cell>
          <cell r="P3360">
            <v>6</v>
          </cell>
          <cell r="Q3360">
            <v>1971</v>
          </cell>
          <cell r="R3360" t="str">
            <v>OP</v>
          </cell>
          <cell r="S3360">
            <v>0</v>
          </cell>
          <cell r="T3360" t="str">
            <v>N</v>
          </cell>
        </row>
        <row r="3361">
          <cell r="A3361" t="str">
            <v>MI</v>
          </cell>
          <cell r="B3361" t="str">
            <v>Tuscola</v>
          </cell>
          <cell r="C3361">
            <v>5109</v>
          </cell>
          <cell r="D3361" t="str">
            <v>Detroit Edison Co</v>
          </cell>
          <cell r="E3361">
            <v>1739</v>
          </cell>
          <cell r="F3361" t="str">
            <v>Putnam</v>
          </cell>
          <cell r="G3361">
            <v>22</v>
          </cell>
          <cell r="H3361" t="str">
            <v>5</v>
          </cell>
          <cell r="I3361">
            <v>2.7</v>
          </cell>
          <cell r="J3361">
            <v>2.8</v>
          </cell>
          <cell r="K3361">
            <v>2.8</v>
          </cell>
          <cell r="M3361" t="str">
            <v>IC</v>
          </cell>
          <cell r="N3361" t="str">
            <v>DFO</v>
          </cell>
          <cell r="P3361">
            <v>6</v>
          </cell>
          <cell r="Q3361">
            <v>1971</v>
          </cell>
          <cell r="R3361" t="str">
            <v>OP</v>
          </cell>
          <cell r="S3361">
            <v>0</v>
          </cell>
          <cell r="T3361" t="str">
            <v>N</v>
          </cell>
        </row>
        <row r="3362">
          <cell r="A3362" t="str">
            <v>MI</v>
          </cell>
          <cell r="B3362" t="str">
            <v>Wayne</v>
          </cell>
          <cell r="C3362">
            <v>5109</v>
          </cell>
          <cell r="D3362" t="str">
            <v>Detroit Edison Co</v>
          </cell>
          <cell r="E3362">
            <v>1740</v>
          </cell>
          <cell r="F3362" t="str">
            <v>River Rouge</v>
          </cell>
          <cell r="G3362">
            <v>22</v>
          </cell>
          <cell r="H3362" t="str">
            <v>IC1</v>
          </cell>
          <cell r="I3362">
            <v>2.7</v>
          </cell>
          <cell r="J3362">
            <v>2.8</v>
          </cell>
          <cell r="K3362">
            <v>2.8</v>
          </cell>
          <cell r="M3362" t="str">
            <v>IC</v>
          </cell>
          <cell r="N3362" t="str">
            <v>DFO</v>
          </cell>
          <cell r="P3362">
            <v>11</v>
          </cell>
          <cell r="Q3362">
            <v>1967</v>
          </cell>
          <cell r="R3362" t="str">
            <v>OP</v>
          </cell>
          <cell r="S3362">
            <v>0</v>
          </cell>
          <cell r="T3362" t="str">
            <v>N</v>
          </cell>
        </row>
        <row r="3363">
          <cell r="A3363" t="str">
            <v>MI</v>
          </cell>
          <cell r="B3363" t="str">
            <v>Wayne</v>
          </cell>
          <cell r="C3363">
            <v>5109</v>
          </cell>
          <cell r="D3363" t="str">
            <v>Detroit Edison Co</v>
          </cell>
          <cell r="E3363">
            <v>1740</v>
          </cell>
          <cell r="F3363" t="str">
            <v>River Rouge</v>
          </cell>
          <cell r="G3363">
            <v>22</v>
          </cell>
          <cell r="H3363" t="str">
            <v>IC2</v>
          </cell>
          <cell r="I3363">
            <v>2.7</v>
          </cell>
          <cell r="J3363">
            <v>2.8</v>
          </cell>
          <cell r="K3363">
            <v>2.8</v>
          </cell>
          <cell r="M3363" t="str">
            <v>IC</v>
          </cell>
          <cell r="N3363" t="str">
            <v>DFO</v>
          </cell>
          <cell r="P3363">
            <v>12</v>
          </cell>
          <cell r="Q3363">
            <v>1967</v>
          </cell>
          <cell r="R3363" t="str">
            <v>OP</v>
          </cell>
          <cell r="S3363">
            <v>0</v>
          </cell>
          <cell r="T3363" t="str">
            <v>N</v>
          </cell>
        </row>
        <row r="3364">
          <cell r="A3364" t="str">
            <v>MI</v>
          </cell>
          <cell r="B3364" t="str">
            <v>Wayne</v>
          </cell>
          <cell r="C3364">
            <v>5109</v>
          </cell>
          <cell r="D3364" t="str">
            <v>Detroit Edison Co</v>
          </cell>
          <cell r="E3364">
            <v>1740</v>
          </cell>
          <cell r="F3364" t="str">
            <v>River Rouge</v>
          </cell>
          <cell r="G3364">
            <v>22</v>
          </cell>
          <cell r="H3364" t="str">
            <v>IC3</v>
          </cell>
          <cell r="I3364">
            <v>2.7</v>
          </cell>
          <cell r="J3364">
            <v>2.8</v>
          </cell>
          <cell r="K3364">
            <v>2.8</v>
          </cell>
          <cell r="M3364" t="str">
            <v>IC</v>
          </cell>
          <cell r="N3364" t="str">
            <v>DFO</v>
          </cell>
          <cell r="P3364">
            <v>11</v>
          </cell>
          <cell r="Q3364">
            <v>1967</v>
          </cell>
          <cell r="R3364" t="str">
            <v>OP</v>
          </cell>
          <cell r="S3364">
            <v>0</v>
          </cell>
          <cell r="T3364" t="str">
            <v>N</v>
          </cell>
        </row>
        <row r="3365">
          <cell r="A3365" t="str">
            <v>MI</v>
          </cell>
          <cell r="B3365" t="str">
            <v>Wayne</v>
          </cell>
          <cell r="C3365">
            <v>5109</v>
          </cell>
          <cell r="D3365" t="str">
            <v>Detroit Edison Co</v>
          </cell>
          <cell r="E3365">
            <v>1740</v>
          </cell>
          <cell r="F3365" t="str">
            <v>River Rouge</v>
          </cell>
          <cell r="G3365">
            <v>22</v>
          </cell>
          <cell r="H3365" t="str">
            <v>IC4</v>
          </cell>
          <cell r="I3365">
            <v>2.7</v>
          </cell>
          <cell r="J3365">
            <v>2.8</v>
          </cell>
          <cell r="K3365">
            <v>2.8</v>
          </cell>
          <cell r="M3365" t="str">
            <v>IC</v>
          </cell>
          <cell r="N3365" t="str">
            <v>DFO</v>
          </cell>
          <cell r="P3365">
            <v>11</v>
          </cell>
          <cell r="Q3365">
            <v>1967</v>
          </cell>
          <cell r="R3365" t="str">
            <v>OP</v>
          </cell>
          <cell r="S3365">
            <v>0</v>
          </cell>
          <cell r="T3365" t="str">
            <v>N</v>
          </cell>
        </row>
        <row r="3366">
          <cell r="A3366" t="str">
            <v>MI</v>
          </cell>
          <cell r="B3366" t="str">
            <v>Wayne</v>
          </cell>
          <cell r="C3366">
            <v>5109</v>
          </cell>
          <cell r="D3366" t="str">
            <v>Detroit Edison Co</v>
          </cell>
          <cell r="E3366">
            <v>1741</v>
          </cell>
          <cell r="F3366" t="str">
            <v>Slocum</v>
          </cell>
          <cell r="G3366">
            <v>22</v>
          </cell>
          <cell r="H3366" t="str">
            <v>1</v>
          </cell>
          <cell r="I3366">
            <v>2.7</v>
          </cell>
          <cell r="J3366">
            <v>2.8</v>
          </cell>
          <cell r="K3366">
            <v>2.8</v>
          </cell>
          <cell r="M3366" t="str">
            <v>IC</v>
          </cell>
          <cell r="N3366" t="str">
            <v>DFO</v>
          </cell>
          <cell r="P3366">
            <v>12</v>
          </cell>
          <cell r="Q3366">
            <v>1968</v>
          </cell>
          <cell r="R3366" t="str">
            <v>OP</v>
          </cell>
          <cell r="S3366">
            <v>0</v>
          </cell>
          <cell r="T3366" t="str">
            <v>N</v>
          </cell>
        </row>
        <row r="3367">
          <cell r="A3367" t="str">
            <v>MI</v>
          </cell>
          <cell r="B3367" t="str">
            <v>Wayne</v>
          </cell>
          <cell r="C3367">
            <v>5109</v>
          </cell>
          <cell r="D3367" t="str">
            <v>Detroit Edison Co</v>
          </cell>
          <cell r="E3367">
            <v>1741</v>
          </cell>
          <cell r="F3367" t="str">
            <v>Slocum</v>
          </cell>
          <cell r="G3367">
            <v>22</v>
          </cell>
          <cell r="H3367" t="str">
            <v>2</v>
          </cell>
          <cell r="I3367">
            <v>2.7</v>
          </cell>
          <cell r="J3367">
            <v>2.8</v>
          </cell>
          <cell r="K3367">
            <v>2.8</v>
          </cell>
          <cell r="M3367" t="str">
            <v>IC</v>
          </cell>
          <cell r="N3367" t="str">
            <v>DFO</v>
          </cell>
          <cell r="P3367">
            <v>12</v>
          </cell>
          <cell r="Q3367">
            <v>1968</v>
          </cell>
          <cell r="R3367" t="str">
            <v>OP</v>
          </cell>
          <cell r="S3367">
            <v>0</v>
          </cell>
          <cell r="T3367" t="str">
            <v>N</v>
          </cell>
        </row>
        <row r="3368">
          <cell r="A3368" t="str">
            <v>MI</v>
          </cell>
          <cell r="B3368" t="str">
            <v>Wayne</v>
          </cell>
          <cell r="C3368">
            <v>5109</v>
          </cell>
          <cell r="D3368" t="str">
            <v>Detroit Edison Co</v>
          </cell>
          <cell r="E3368">
            <v>1741</v>
          </cell>
          <cell r="F3368" t="str">
            <v>Slocum</v>
          </cell>
          <cell r="G3368">
            <v>22</v>
          </cell>
          <cell r="H3368" t="str">
            <v>3</v>
          </cell>
          <cell r="I3368">
            <v>2.7</v>
          </cell>
          <cell r="J3368">
            <v>2.8</v>
          </cell>
          <cell r="K3368">
            <v>2.8</v>
          </cell>
          <cell r="M3368" t="str">
            <v>IC</v>
          </cell>
          <cell r="N3368" t="str">
            <v>DFO</v>
          </cell>
          <cell r="P3368">
            <v>11</v>
          </cell>
          <cell r="Q3368">
            <v>1968</v>
          </cell>
          <cell r="R3368" t="str">
            <v>OP</v>
          </cell>
          <cell r="S3368">
            <v>0</v>
          </cell>
          <cell r="T3368" t="str">
            <v>N</v>
          </cell>
        </row>
        <row r="3369">
          <cell r="A3369" t="str">
            <v>MI</v>
          </cell>
          <cell r="B3369" t="str">
            <v>Wayne</v>
          </cell>
          <cell r="C3369">
            <v>5109</v>
          </cell>
          <cell r="D3369" t="str">
            <v>Detroit Edison Co</v>
          </cell>
          <cell r="E3369">
            <v>1741</v>
          </cell>
          <cell r="F3369" t="str">
            <v>Slocum</v>
          </cell>
          <cell r="G3369">
            <v>22</v>
          </cell>
          <cell r="H3369" t="str">
            <v>4</v>
          </cell>
          <cell r="I3369">
            <v>2.7</v>
          </cell>
          <cell r="J3369">
            <v>2.8</v>
          </cell>
          <cell r="K3369">
            <v>2.8</v>
          </cell>
          <cell r="M3369" t="str">
            <v>IC</v>
          </cell>
          <cell r="N3369" t="str">
            <v>DFO</v>
          </cell>
          <cell r="P3369">
            <v>11</v>
          </cell>
          <cell r="Q3369">
            <v>1968</v>
          </cell>
          <cell r="R3369" t="str">
            <v>OP</v>
          </cell>
          <cell r="S3369">
            <v>0</v>
          </cell>
          <cell r="T3369" t="str">
            <v>N</v>
          </cell>
        </row>
        <row r="3370">
          <cell r="A3370" t="str">
            <v>MI</v>
          </cell>
          <cell r="B3370" t="str">
            <v>Wayne</v>
          </cell>
          <cell r="C3370">
            <v>5109</v>
          </cell>
          <cell r="D3370" t="str">
            <v>Detroit Edison Co</v>
          </cell>
          <cell r="E3370">
            <v>1741</v>
          </cell>
          <cell r="F3370" t="str">
            <v>Slocum</v>
          </cell>
          <cell r="G3370">
            <v>22</v>
          </cell>
          <cell r="H3370" t="str">
            <v>5</v>
          </cell>
          <cell r="I3370">
            <v>2.7</v>
          </cell>
          <cell r="J3370">
            <v>2.8</v>
          </cell>
          <cell r="K3370">
            <v>2.8</v>
          </cell>
          <cell r="M3370" t="str">
            <v>IC</v>
          </cell>
          <cell r="N3370" t="str">
            <v>DFO</v>
          </cell>
          <cell r="P3370">
            <v>11</v>
          </cell>
          <cell r="Q3370">
            <v>1968</v>
          </cell>
          <cell r="R3370" t="str">
            <v>OP</v>
          </cell>
          <cell r="S3370">
            <v>0</v>
          </cell>
          <cell r="T3370" t="str">
            <v>N</v>
          </cell>
        </row>
        <row r="3371">
          <cell r="A3371" t="str">
            <v>MI</v>
          </cell>
          <cell r="B3371" t="str">
            <v>St Clair</v>
          </cell>
          <cell r="C3371">
            <v>5109</v>
          </cell>
          <cell r="D3371" t="str">
            <v>Detroit Edison Co</v>
          </cell>
          <cell r="E3371">
            <v>1743</v>
          </cell>
          <cell r="F3371" t="str">
            <v>St Clair</v>
          </cell>
          <cell r="G3371">
            <v>22</v>
          </cell>
          <cell r="H3371" t="str">
            <v>12A</v>
          </cell>
          <cell r="I3371">
            <v>2.7</v>
          </cell>
          <cell r="J3371">
            <v>2.8</v>
          </cell>
          <cell r="K3371">
            <v>2.8</v>
          </cell>
          <cell r="M3371" t="str">
            <v>IC</v>
          </cell>
          <cell r="N3371" t="str">
            <v>DFO</v>
          </cell>
          <cell r="P3371">
            <v>12</v>
          </cell>
          <cell r="Q3371">
            <v>1970</v>
          </cell>
          <cell r="R3371" t="str">
            <v>OP</v>
          </cell>
          <cell r="S3371">
            <v>0</v>
          </cell>
          <cell r="T3371" t="str">
            <v>N</v>
          </cell>
        </row>
        <row r="3372">
          <cell r="A3372" t="str">
            <v>MI</v>
          </cell>
          <cell r="B3372" t="str">
            <v>St Clair</v>
          </cell>
          <cell r="C3372">
            <v>5109</v>
          </cell>
          <cell r="D3372" t="str">
            <v>Detroit Edison Co</v>
          </cell>
          <cell r="E3372">
            <v>1743</v>
          </cell>
          <cell r="F3372" t="str">
            <v>St Clair</v>
          </cell>
          <cell r="G3372">
            <v>22</v>
          </cell>
          <cell r="H3372" t="str">
            <v>12B</v>
          </cell>
          <cell r="I3372">
            <v>2.7</v>
          </cell>
          <cell r="J3372">
            <v>2.8</v>
          </cell>
          <cell r="K3372">
            <v>2.8</v>
          </cell>
          <cell r="M3372" t="str">
            <v>IC</v>
          </cell>
          <cell r="N3372" t="str">
            <v>DFO</v>
          </cell>
          <cell r="P3372">
            <v>12</v>
          </cell>
          <cell r="Q3372">
            <v>1970</v>
          </cell>
          <cell r="R3372" t="str">
            <v>OP</v>
          </cell>
          <cell r="S3372">
            <v>0</v>
          </cell>
          <cell r="T3372" t="str">
            <v>N</v>
          </cell>
        </row>
        <row r="3373">
          <cell r="A3373" t="str">
            <v>MI</v>
          </cell>
          <cell r="B3373" t="str">
            <v>Tuscola</v>
          </cell>
          <cell r="C3373">
            <v>5109</v>
          </cell>
          <cell r="D3373" t="str">
            <v>Detroit Edison Co</v>
          </cell>
          <cell r="E3373">
            <v>1746</v>
          </cell>
          <cell r="F3373" t="str">
            <v>Wilmot</v>
          </cell>
          <cell r="G3373">
            <v>22</v>
          </cell>
          <cell r="H3373" t="str">
            <v>1</v>
          </cell>
          <cell r="I3373">
            <v>2.7</v>
          </cell>
          <cell r="J3373">
            <v>2.8</v>
          </cell>
          <cell r="K3373">
            <v>2.8</v>
          </cell>
          <cell r="M3373" t="str">
            <v>IC</v>
          </cell>
          <cell r="N3373" t="str">
            <v>DFO</v>
          </cell>
          <cell r="P3373">
            <v>12</v>
          </cell>
          <cell r="Q3373">
            <v>1968</v>
          </cell>
          <cell r="R3373" t="str">
            <v>OP</v>
          </cell>
          <cell r="S3373">
            <v>0</v>
          </cell>
          <cell r="T3373" t="str">
            <v>N</v>
          </cell>
        </row>
        <row r="3374">
          <cell r="A3374" t="str">
            <v>MI</v>
          </cell>
          <cell r="B3374" t="str">
            <v>Tuscola</v>
          </cell>
          <cell r="C3374">
            <v>5109</v>
          </cell>
          <cell r="D3374" t="str">
            <v>Detroit Edison Co</v>
          </cell>
          <cell r="E3374">
            <v>1746</v>
          </cell>
          <cell r="F3374" t="str">
            <v>Wilmot</v>
          </cell>
          <cell r="G3374">
            <v>22</v>
          </cell>
          <cell r="H3374" t="str">
            <v>2</v>
          </cell>
          <cell r="I3374">
            <v>2.7</v>
          </cell>
          <cell r="J3374">
            <v>2.8</v>
          </cell>
          <cell r="K3374">
            <v>2.8</v>
          </cell>
          <cell r="M3374" t="str">
            <v>IC</v>
          </cell>
          <cell r="N3374" t="str">
            <v>DFO</v>
          </cell>
          <cell r="P3374">
            <v>12</v>
          </cell>
          <cell r="Q3374">
            <v>1968</v>
          </cell>
          <cell r="R3374" t="str">
            <v>OP</v>
          </cell>
          <cell r="S3374">
            <v>0</v>
          </cell>
          <cell r="T3374" t="str">
            <v>N</v>
          </cell>
        </row>
        <row r="3375">
          <cell r="A3375" t="str">
            <v>MI</v>
          </cell>
          <cell r="B3375" t="str">
            <v>Tuscola</v>
          </cell>
          <cell r="C3375">
            <v>5109</v>
          </cell>
          <cell r="D3375" t="str">
            <v>Detroit Edison Co</v>
          </cell>
          <cell r="E3375">
            <v>1746</v>
          </cell>
          <cell r="F3375" t="str">
            <v>Wilmot</v>
          </cell>
          <cell r="G3375">
            <v>22</v>
          </cell>
          <cell r="H3375" t="str">
            <v>3</v>
          </cell>
          <cell r="I3375">
            <v>2.7</v>
          </cell>
          <cell r="J3375">
            <v>2.8</v>
          </cell>
          <cell r="K3375">
            <v>2.8</v>
          </cell>
          <cell r="M3375" t="str">
            <v>IC</v>
          </cell>
          <cell r="N3375" t="str">
            <v>DFO</v>
          </cell>
          <cell r="P3375">
            <v>12</v>
          </cell>
          <cell r="Q3375">
            <v>1968</v>
          </cell>
          <cell r="R3375" t="str">
            <v>OP</v>
          </cell>
          <cell r="S3375">
            <v>0</v>
          </cell>
          <cell r="T3375" t="str">
            <v>N</v>
          </cell>
        </row>
        <row r="3376">
          <cell r="A3376" t="str">
            <v>MI</v>
          </cell>
          <cell r="B3376" t="str">
            <v>Tuscola</v>
          </cell>
          <cell r="C3376">
            <v>5109</v>
          </cell>
          <cell r="D3376" t="str">
            <v>Detroit Edison Co</v>
          </cell>
          <cell r="E3376">
            <v>1746</v>
          </cell>
          <cell r="F3376" t="str">
            <v>Wilmot</v>
          </cell>
          <cell r="G3376">
            <v>22</v>
          </cell>
          <cell r="H3376" t="str">
            <v>4</v>
          </cell>
          <cell r="I3376">
            <v>2.7</v>
          </cell>
          <cell r="J3376">
            <v>2.8</v>
          </cell>
          <cell r="K3376">
            <v>2.8</v>
          </cell>
          <cell r="M3376" t="str">
            <v>IC</v>
          </cell>
          <cell r="N3376" t="str">
            <v>DFO</v>
          </cell>
          <cell r="P3376">
            <v>12</v>
          </cell>
          <cell r="Q3376">
            <v>1968</v>
          </cell>
          <cell r="R3376" t="str">
            <v>OP</v>
          </cell>
          <cell r="S3376">
            <v>0</v>
          </cell>
          <cell r="T3376" t="str">
            <v>N</v>
          </cell>
        </row>
        <row r="3377">
          <cell r="A3377" t="str">
            <v>MI</v>
          </cell>
          <cell r="B3377" t="str">
            <v>Tuscola</v>
          </cell>
          <cell r="C3377">
            <v>5109</v>
          </cell>
          <cell r="D3377" t="str">
            <v>Detroit Edison Co</v>
          </cell>
          <cell r="E3377">
            <v>1746</v>
          </cell>
          <cell r="F3377" t="str">
            <v>Wilmot</v>
          </cell>
          <cell r="G3377">
            <v>22</v>
          </cell>
          <cell r="H3377" t="str">
            <v>5</v>
          </cell>
          <cell r="I3377">
            <v>2.7</v>
          </cell>
          <cell r="J3377">
            <v>2.8</v>
          </cell>
          <cell r="K3377">
            <v>2.8</v>
          </cell>
          <cell r="M3377" t="str">
            <v>IC</v>
          </cell>
          <cell r="N3377" t="str">
            <v>DFO</v>
          </cell>
          <cell r="P3377">
            <v>12</v>
          </cell>
          <cell r="Q3377">
            <v>1968</v>
          </cell>
          <cell r="R3377" t="str">
            <v>OP</v>
          </cell>
          <cell r="S3377">
            <v>0</v>
          </cell>
          <cell r="T3377" t="str">
            <v>N</v>
          </cell>
        </row>
        <row r="3378">
          <cell r="A3378" t="str">
            <v>MI</v>
          </cell>
          <cell r="B3378" t="str">
            <v>St Clair</v>
          </cell>
          <cell r="C3378">
            <v>5109</v>
          </cell>
          <cell r="D3378" t="str">
            <v>Detroit Edison Co</v>
          </cell>
          <cell r="E3378">
            <v>6034</v>
          </cell>
          <cell r="F3378" t="str">
            <v>Belle River</v>
          </cell>
          <cell r="G3378">
            <v>22</v>
          </cell>
          <cell r="H3378" t="str">
            <v>3</v>
          </cell>
          <cell r="I3378">
            <v>2.7</v>
          </cell>
          <cell r="J3378">
            <v>2.8</v>
          </cell>
          <cell r="K3378">
            <v>2.8</v>
          </cell>
          <cell r="M3378" t="str">
            <v>IC</v>
          </cell>
          <cell r="N3378" t="str">
            <v>DFO</v>
          </cell>
          <cell r="P3378">
            <v>11</v>
          </cell>
          <cell r="Q3378">
            <v>1981</v>
          </cell>
          <cell r="R3378" t="str">
            <v>OP</v>
          </cell>
          <cell r="S3378">
            <v>0</v>
          </cell>
          <cell r="T3378" t="str">
            <v>N</v>
          </cell>
        </row>
        <row r="3379">
          <cell r="A3379" t="str">
            <v>MI</v>
          </cell>
          <cell r="B3379" t="str">
            <v>St Clair</v>
          </cell>
          <cell r="C3379">
            <v>5109</v>
          </cell>
          <cell r="D3379" t="str">
            <v>Detroit Edison Co</v>
          </cell>
          <cell r="E3379">
            <v>6034</v>
          </cell>
          <cell r="F3379" t="str">
            <v>Belle River</v>
          </cell>
          <cell r="G3379">
            <v>22</v>
          </cell>
          <cell r="H3379" t="str">
            <v>4</v>
          </cell>
          <cell r="I3379">
            <v>2.7</v>
          </cell>
          <cell r="J3379">
            <v>2.8</v>
          </cell>
          <cell r="K3379">
            <v>2.8</v>
          </cell>
          <cell r="M3379" t="str">
            <v>IC</v>
          </cell>
          <cell r="N3379" t="str">
            <v>DFO</v>
          </cell>
          <cell r="P3379">
            <v>11</v>
          </cell>
          <cell r="Q3379">
            <v>1981</v>
          </cell>
          <cell r="R3379" t="str">
            <v>OP</v>
          </cell>
          <cell r="S3379">
            <v>0</v>
          </cell>
          <cell r="T3379" t="str">
            <v>N</v>
          </cell>
        </row>
        <row r="3380">
          <cell r="A3380" t="str">
            <v>MI</v>
          </cell>
          <cell r="B3380" t="str">
            <v>St Clair</v>
          </cell>
          <cell r="C3380">
            <v>5109</v>
          </cell>
          <cell r="D3380" t="str">
            <v>Detroit Edison Co</v>
          </cell>
          <cell r="E3380">
            <v>6034</v>
          </cell>
          <cell r="F3380" t="str">
            <v>Belle River</v>
          </cell>
          <cell r="G3380">
            <v>22</v>
          </cell>
          <cell r="H3380" t="str">
            <v>5</v>
          </cell>
          <cell r="I3380">
            <v>2.7</v>
          </cell>
          <cell r="J3380">
            <v>2.8</v>
          </cell>
          <cell r="K3380">
            <v>2.8</v>
          </cell>
          <cell r="M3380" t="str">
            <v>IC</v>
          </cell>
          <cell r="N3380" t="str">
            <v>DFO</v>
          </cell>
          <cell r="P3380">
            <v>11</v>
          </cell>
          <cell r="Q3380">
            <v>1981</v>
          </cell>
          <cell r="R3380" t="str">
            <v>OP</v>
          </cell>
          <cell r="S3380">
            <v>0</v>
          </cell>
          <cell r="T3380" t="str">
            <v>N</v>
          </cell>
        </row>
        <row r="3381">
          <cell r="A3381" t="str">
            <v>MI</v>
          </cell>
          <cell r="B3381" t="str">
            <v>St Clair</v>
          </cell>
          <cell r="C3381">
            <v>5109</v>
          </cell>
          <cell r="D3381" t="str">
            <v>Detroit Edison Co</v>
          </cell>
          <cell r="E3381">
            <v>6034</v>
          </cell>
          <cell r="F3381" t="str">
            <v>Belle River</v>
          </cell>
          <cell r="G3381">
            <v>22</v>
          </cell>
          <cell r="H3381" t="str">
            <v>IC1</v>
          </cell>
          <cell r="I3381">
            <v>2.7</v>
          </cell>
          <cell r="J3381">
            <v>2.8</v>
          </cell>
          <cell r="K3381">
            <v>2.8</v>
          </cell>
          <cell r="M3381" t="str">
            <v>IC</v>
          </cell>
          <cell r="N3381" t="str">
            <v>DFO</v>
          </cell>
          <cell r="P3381">
            <v>11</v>
          </cell>
          <cell r="Q3381">
            <v>1981</v>
          </cell>
          <cell r="R3381" t="str">
            <v>OP</v>
          </cell>
          <cell r="S3381">
            <v>0</v>
          </cell>
          <cell r="T3381" t="str">
            <v>N</v>
          </cell>
        </row>
        <row r="3382">
          <cell r="A3382" t="str">
            <v>MI</v>
          </cell>
          <cell r="B3382" t="str">
            <v>St Clair</v>
          </cell>
          <cell r="C3382">
            <v>5109</v>
          </cell>
          <cell r="D3382" t="str">
            <v>Detroit Edison Co</v>
          </cell>
          <cell r="E3382">
            <v>6034</v>
          </cell>
          <cell r="F3382" t="str">
            <v>Belle River</v>
          </cell>
          <cell r="G3382">
            <v>22</v>
          </cell>
          <cell r="H3382" t="str">
            <v>IC2</v>
          </cell>
          <cell r="I3382">
            <v>2.7</v>
          </cell>
          <cell r="J3382">
            <v>2.8</v>
          </cell>
          <cell r="K3382">
            <v>2.8</v>
          </cell>
          <cell r="M3382" t="str">
            <v>IC</v>
          </cell>
          <cell r="N3382" t="str">
            <v>DFO</v>
          </cell>
          <cell r="P3382">
            <v>11</v>
          </cell>
          <cell r="Q3382">
            <v>1981</v>
          </cell>
          <cell r="R3382" t="str">
            <v>OP</v>
          </cell>
          <cell r="S3382">
            <v>0</v>
          </cell>
          <cell r="T3382" t="str">
            <v>N</v>
          </cell>
        </row>
        <row r="3383">
          <cell r="A3383" t="str">
            <v>MI</v>
          </cell>
          <cell r="B3383" t="str">
            <v>Cass</v>
          </cell>
          <cell r="C3383">
            <v>5343</v>
          </cell>
          <cell r="D3383" t="str">
            <v>Dowagiac City of</v>
          </cell>
          <cell r="E3383">
            <v>1823</v>
          </cell>
          <cell r="F3383" t="str">
            <v>Dowagiac</v>
          </cell>
          <cell r="G3383">
            <v>22</v>
          </cell>
          <cell r="H3383" t="str">
            <v>1</v>
          </cell>
          <cell r="I3383">
            <v>1.1000000000000001</v>
          </cell>
          <cell r="J3383">
            <v>1</v>
          </cell>
          <cell r="K3383">
            <v>1</v>
          </cell>
          <cell r="M3383" t="str">
            <v>IC</v>
          </cell>
          <cell r="N3383" t="str">
            <v>DFO</v>
          </cell>
          <cell r="P3383">
            <v>88</v>
          </cell>
          <cell r="Q3383">
            <v>1962</v>
          </cell>
          <cell r="R3383" t="str">
            <v>OS</v>
          </cell>
          <cell r="T3383" t="str">
            <v>N</v>
          </cell>
        </row>
        <row r="3384">
          <cell r="A3384" t="str">
            <v>MI</v>
          </cell>
          <cell r="B3384" t="str">
            <v>Cass</v>
          </cell>
          <cell r="C3384">
            <v>5343</v>
          </cell>
          <cell r="D3384" t="str">
            <v>Dowagiac City of</v>
          </cell>
          <cell r="E3384">
            <v>1823</v>
          </cell>
          <cell r="F3384" t="str">
            <v>Dowagiac</v>
          </cell>
          <cell r="G3384">
            <v>22</v>
          </cell>
          <cell r="H3384" t="str">
            <v>2</v>
          </cell>
          <cell r="I3384">
            <v>0.6</v>
          </cell>
          <cell r="J3384">
            <v>0.3</v>
          </cell>
          <cell r="K3384">
            <v>0.3</v>
          </cell>
          <cell r="M3384" t="str">
            <v>IC</v>
          </cell>
          <cell r="N3384" t="str">
            <v>DFO</v>
          </cell>
          <cell r="P3384">
            <v>88</v>
          </cell>
          <cell r="Q3384">
            <v>1945</v>
          </cell>
          <cell r="R3384" t="str">
            <v>OS</v>
          </cell>
          <cell r="T3384" t="str">
            <v>N</v>
          </cell>
        </row>
        <row r="3385">
          <cell r="A3385" t="str">
            <v>MI</v>
          </cell>
          <cell r="B3385" t="str">
            <v>Cass</v>
          </cell>
          <cell r="C3385">
            <v>5343</v>
          </cell>
          <cell r="D3385" t="str">
            <v>Dowagiac City of</v>
          </cell>
          <cell r="E3385">
            <v>1823</v>
          </cell>
          <cell r="F3385" t="str">
            <v>Dowagiac</v>
          </cell>
          <cell r="G3385">
            <v>22</v>
          </cell>
          <cell r="H3385" t="str">
            <v>4</v>
          </cell>
          <cell r="I3385">
            <v>1.1000000000000001</v>
          </cell>
          <cell r="J3385">
            <v>0.9</v>
          </cell>
          <cell r="K3385">
            <v>0.9</v>
          </cell>
          <cell r="M3385" t="str">
            <v>IC</v>
          </cell>
          <cell r="N3385" t="str">
            <v>DFO</v>
          </cell>
          <cell r="P3385">
            <v>88</v>
          </cell>
          <cell r="Q3385">
            <v>1941</v>
          </cell>
          <cell r="R3385" t="str">
            <v>OS</v>
          </cell>
          <cell r="T3385" t="str">
            <v>N</v>
          </cell>
        </row>
        <row r="3386">
          <cell r="A3386" t="str">
            <v>MI</v>
          </cell>
          <cell r="B3386" t="str">
            <v>Cass</v>
          </cell>
          <cell r="C3386">
            <v>5343</v>
          </cell>
          <cell r="D3386" t="str">
            <v>Dowagiac City of</v>
          </cell>
          <cell r="E3386">
            <v>1823</v>
          </cell>
          <cell r="F3386" t="str">
            <v>Dowagiac</v>
          </cell>
          <cell r="G3386">
            <v>22</v>
          </cell>
          <cell r="H3386" t="str">
            <v>5</v>
          </cell>
          <cell r="I3386">
            <v>1.1000000000000001</v>
          </cell>
          <cell r="J3386">
            <v>1</v>
          </cell>
          <cell r="K3386">
            <v>1</v>
          </cell>
          <cell r="M3386" t="str">
            <v>IC</v>
          </cell>
          <cell r="N3386" t="str">
            <v>DFO</v>
          </cell>
          <cell r="P3386">
            <v>88</v>
          </cell>
          <cell r="Q3386">
            <v>1949</v>
          </cell>
          <cell r="R3386" t="str">
            <v>OS</v>
          </cell>
          <cell r="T3386" t="str">
            <v>N</v>
          </cell>
        </row>
        <row r="3387">
          <cell r="A3387" t="str">
            <v>MI</v>
          </cell>
          <cell r="B3387" t="str">
            <v>Schoolcraft</v>
          </cell>
          <cell r="C3387">
            <v>5659</v>
          </cell>
          <cell r="D3387" t="str">
            <v>Edison Sault Electric Co</v>
          </cell>
          <cell r="E3387">
            <v>1750</v>
          </cell>
          <cell r="F3387" t="str">
            <v>Manistique</v>
          </cell>
          <cell r="G3387">
            <v>22</v>
          </cell>
          <cell r="H3387" t="str">
            <v>1</v>
          </cell>
          <cell r="I3387">
            <v>2</v>
          </cell>
          <cell r="J3387">
            <v>2</v>
          </cell>
          <cell r="K3387">
            <v>2</v>
          </cell>
          <cell r="M3387" t="str">
            <v>IC</v>
          </cell>
          <cell r="N3387" t="str">
            <v>DFO</v>
          </cell>
          <cell r="P3387">
            <v>88</v>
          </cell>
          <cell r="Q3387">
            <v>1960</v>
          </cell>
          <cell r="R3387" t="str">
            <v>OP</v>
          </cell>
          <cell r="T3387" t="str">
            <v>N</v>
          </cell>
        </row>
        <row r="3388">
          <cell r="A3388" t="str">
            <v>MI</v>
          </cell>
          <cell r="B3388" t="str">
            <v>Schoolcraft</v>
          </cell>
          <cell r="C3388">
            <v>5659</v>
          </cell>
          <cell r="D3388" t="str">
            <v>Edison Sault Electric Co</v>
          </cell>
          <cell r="E3388">
            <v>1750</v>
          </cell>
          <cell r="F3388" t="str">
            <v>Manistique</v>
          </cell>
          <cell r="G3388">
            <v>22</v>
          </cell>
          <cell r="H3388" t="str">
            <v>2</v>
          </cell>
          <cell r="I3388">
            <v>2.8</v>
          </cell>
          <cell r="J3388">
            <v>2.8</v>
          </cell>
          <cell r="K3388">
            <v>2.8</v>
          </cell>
          <cell r="M3388" t="str">
            <v>IC</v>
          </cell>
          <cell r="N3388" t="str">
            <v>DFO</v>
          </cell>
          <cell r="P3388">
            <v>88</v>
          </cell>
          <cell r="Q3388">
            <v>1972</v>
          </cell>
          <cell r="R3388" t="str">
            <v>OP</v>
          </cell>
          <cell r="T3388" t="str">
            <v>N</v>
          </cell>
        </row>
        <row r="3389">
          <cell r="A3389" t="str">
            <v>MI</v>
          </cell>
          <cell r="B3389" t="str">
            <v>Ottawa</v>
          </cell>
          <cell r="C3389">
            <v>7483</v>
          </cell>
          <cell r="D3389" t="str">
            <v>Grand Haven City of</v>
          </cell>
          <cell r="E3389">
            <v>1826</v>
          </cell>
          <cell r="F3389" t="str">
            <v>Diesel Plant</v>
          </cell>
          <cell r="G3389">
            <v>22</v>
          </cell>
          <cell r="H3389" t="str">
            <v>5</v>
          </cell>
          <cell r="I3389">
            <v>3</v>
          </cell>
          <cell r="J3389">
            <v>2.0499999999999998</v>
          </cell>
          <cell r="K3389">
            <v>2.0499999999999998</v>
          </cell>
          <cell r="M3389" t="str">
            <v>IC</v>
          </cell>
          <cell r="N3389" t="str">
            <v>DFO</v>
          </cell>
          <cell r="P3389">
            <v>7</v>
          </cell>
          <cell r="Q3389">
            <v>1954</v>
          </cell>
          <cell r="R3389" t="str">
            <v>OP</v>
          </cell>
          <cell r="T3389" t="str">
            <v>N</v>
          </cell>
        </row>
        <row r="3390">
          <cell r="A3390" t="str">
            <v>MI</v>
          </cell>
          <cell r="B3390" t="str">
            <v>Oceana</v>
          </cell>
          <cell r="C3390">
            <v>8205</v>
          </cell>
          <cell r="D3390" t="str">
            <v>Hart Hydro City of</v>
          </cell>
          <cell r="E3390">
            <v>1827</v>
          </cell>
          <cell r="F3390" t="str">
            <v>Hart</v>
          </cell>
          <cell r="G3390">
            <v>22</v>
          </cell>
          <cell r="H3390" t="str">
            <v>IC1</v>
          </cell>
          <cell r="I3390">
            <v>1.7</v>
          </cell>
          <cell r="J3390">
            <v>1.7</v>
          </cell>
          <cell r="K3390">
            <v>1.7</v>
          </cell>
          <cell r="M3390" t="str">
            <v>IC</v>
          </cell>
          <cell r="N3390" t="str">
            <v>DFO</v>
          </cell>
          <cell r="O3390" t="str">
            <v>NG</v>
          </cell>
          <cell r="P3390">
            <v>3</v>
          </cell>
          <cell r="Q3390">
            <v>1985</v>
          </cell>
          <cell r="R3390" t="str">
            <v>OP</v>
          </cell>
          <cell r="T3390" t="str">
            <v>N</v>
          </cell>
        </row>
        <row r="3391">
          <cell r="A3391" t="str">
            <v>MI</v>
          </cell>
          <cell r="B3391" t="str">
            <v>Oceana</v>
          </cell>
          <cell r="C3391">
            <v>8205</v>
          </cell>
          <cell r="D3391" t="str">
            <v>Hart Hydro City of</v>
          </cell>
          <cell r="E3391">
            <v>1827</v>
          </cell>
          <cell r="F3391" t="str">
            <v>Hart</v>
          </cell>
          <cell r="G3391">
            <v>22</v>
          </cell>
          <cell r="H3391" t="str">
            <v>IC3</v>
          </cell>
          <cell r="I3391">
            <v>2</v>
          </cell>
          <cell r="J3391">
            <v>2</v>
          </cell>
          <cell r="K3391">
            <v>2</v>
          </cell>
          <cell r="M3391" t="str">
            <v>IC</v>
          </cell>
          <cell r="N3391" t="str">
            <v>DFO</v>
          </cell>
          <cell r="O3391" t="str">
            <v>NG</v>
          </cell>
          <cell r="P3391">
            <v>4</v>
          </cell>
          <cell r="Q3391">
            <v>1985</v>
          </cell>
          <cell r="R3391" t="str">
            <v>OP</v>
          </cell>
          <cell r="T3391" t="str">
            <v>N</v>
          </cell>
        </row>
        <row r="3392">
          <cell r="A3392" t="str">
            <v>MI</v>
          </cell>
          <cell r="B3392" t="str">
            <v>Hillsdale</v>
          </cell>
          <cell r="C3392">
            <v>8631</v>
          </cell>
          <cell r="D3392" t="str">
            <v>Hillsdale Board of Public Wks</v>
          </cell>
          <cell r="E3392">
            <v>1829</v>
          </cell>
          <cell r="F3392" t="str">
            <v>Hillsdale</v>
          </cell>
          <cell r="G3392">
            <v>22</v>
          </cell>
          <cell r="H3392" t="str">
            <v>2</v>
          </cell>
          <cell r="I3392">
            <v>2.7</v>
          </cell>
          <cell r="J3392">
            <v>1.9</v>
          </cell>
          <cell r="K3392">
            <v>1.9</v>
          </cell>
          <cell r="M3392" t="str">
            <v>IC</v>
          </cell>
          <cell r="N3392" t="str">
            <v>DFO</v>
          </cell>
          <cell r="P3392">
            <v>88</v>
          </cell>
          <cell r="Q3392">
            <v>1947</v>
          </cell>
          <cell r="R3392" t="str">
            <v>OP</v>
          </cell>
          <cell r="T3392" t="str">
            <v>N</v>
          </cell>
        </row>
        <row r="3393">
          <cell r="A3393" t="str">
            <v>MI</v>
          </cell>
          <cell r="B3393" t="str">
            <v>Calhoun</v>
          </cell>
          <cell r="C3393">
            <v>11713</v>
          </cell>
          <cell r="D3393" t="str">
            <v>Marshall City of</v>
          </cell>
          <cell r="E3393">
            <v>1844</v>
          </cell>
          <cell r="F3393" t="str">
            <v>Marshall</v>
          </cell>
          <cell r="G3393">
            <v>22</v>
          </cell>
          <cell r="H3393" t="str">
            <v>IC4</v>
          </cell>
          <cell r="I3393">
            <v>1</v>
          </cell>
          <cell r="J3393">
            <v>0.7</v>
          </cell>
          <cell r="K3393">
            <v>0.7</v>
          </cell>
          <cell r="M3393" t="str">
            <v>IC</v>
          </cell>
          <cell r="N3393" t="str">
            <v>DFO</v>
          </cell>
          <cell r="P3393">
            <v>88</v>
          </cell>
          <cell r="Q3393">
            <v>1942</v>
          </cell>
          <cell r="R3393" t="str">
            <v>OP</v>
          </cell>
          <cell r="T3393" t="str">
            <v>N</v>
          </cell>
        </row>
        <row r="3394">
          <cell r="A3394" t="str">
            <v>MI</v>
          </cell>
          <cell r="B3394" t="str">
            <v>Midland</v>
          </cell>
          <cell r="C3394">
            <v>12492</v>
          </cell>
          <cell r="D3394" t="str">
            <v>Midland Cogeneration Venture</v>
          </cell>
          <cell r="E3394">
            <v>10745</v>
          </cell>
          <cell r="F3394" t="str">
            <v>Midland Cogeneration Venture</v>
          </cell>
          <cell r="G3394">
            <v>22</v>
          </cell>
          <cell r="H3394" t="str">
            <v>1G12</v>
          </cell>
          <cell r="I3394">
            <v>5.2</v>
          </cell>
          <cell r="J3394">
            <v>5.2</v>
          </cell>
          <cell r="K3394">
            <v>5.2</v>
          </cell>
          <cell r="M3394" t="str">
            <v>IC</v>
          </cell>
          <cell r="N3394" t="str">
            <v>DFO</v>
          </cell>
          <cell r="P3394">
            <v>2</v>
          </cell>
          <cell r="Q3394">
            <v>1990</v>
          </cell>
          <cell r="R3394" t="str">
            <v>SB</v>
          </cell>
          <cell r="T3394" t="str">
            <v>Y</v>
          </cell>
        </row>
        <row r="3395">
          <cell r="A3395" t="str">
            <v>MI</v>
          </cell>
          <cell r="B3395" t="str">
            <v>Branch</v>
          </cell>
          <cell r="C3395">
            <v>12807</v>
          </cell>
          <cell r="D3395" t="str">
            <v>Michigan South Central Pwr Agy</v>
          </cell>
          <cell r="E3395">
            <v>7970</v>
          </cell>
          <cell r="F3395" t="str">
            <v>State St Generating</v>
          </cell>
          <cell r="G3395">
            <v>22</v>
          </cell>
          <cell r="H3395" t="str">
            <v>1</v>
          </cell>
          <cell r="I3395">
            <v>1.8</v>
          </cell>
          <cell r="J3395">
            <v>1.8</v>
          </cell>
          <cell r="K3395">
            <v>1.8</v>
          </cell>
          <cell r="M3395" t="str">
            <v>IC</v>
          </cell>
          <cell r="N3395" t="str">
            <v>DFO</v>
          </cell>
          <cell r="P3395">
            <v>4</v>
          </cell>
          <cell r="Q3395">
            <v>2001</v>
          </cell>
          <cell r="R3395" t="str">
            <v>OP</v>
          </cell>
          <cell r="T3395" t="str">
            <v>N</v>
          </cell>
        </row>
        <row r="3396">
          <cell r="A3396" t="str">
            <v>MI</v>
          </cell>
          <cell r="B3396" t="str">
            <v>Branch</v>
          </cell>
          <cell r="C3396">
            <v>12807</v>
          </cell>
          <cell r="D3396" t="str">
            <v>Michigan South Central Pwr Agy</v>
          </cell>
          <cell r="E3396">
            <v>7970</v>
          </cell>
          <cell r="F3396" t="str">
            <v>State St Generating</v>
          </cell>
          <cell r="G3396">
            <v>22</v>
          </cell>
          <cell r="H3396" t="str">
            <v>2</v>
          </cell>
          <cell r="I3396">
            <v>1.8</v>
          </cell>
          <cell r="J3396">
            <v>1.8</v>
          </cell>
          <cell r="K3396">
            <v>1.8</v>
          </cell>
          <cell r="M3396" t="str">
            <v>IC</v>
          </cell>
          <cell r="N3396" t="str">
            <v>DFO</v>
          </cell>
          <cell r="P3396">
            <v>4</v>
          </cell>
          <cell r="Q3396">
            <v>2001</v>
          </cell>
          <cell r="R3396" t="str">
            <v>OP</v>
          </cell>
          <cell r="T3396" t="str">
            <v>N</v>
          </cell>
        </row>
        <row r="3397">
          <cell r="A3397" t="str">
            <v>MI</v>
          </cell>
          <cell r="B3397" t="str">
            <v>Branch</v>
          </cell>
          <cell r="C3397">
            <v>12807</v>
          </cell>
          <cell r="D3397" t="str">
            <v>Michigan South Central Pwr Agy</v>
          </cell>
          <cell r="E3397">
            <v>7970</v>
          </cell>
          <cell r="F3397" t="str">
            <v>State St Generating</v>
          </cell>
          <cell r="G3397">
            <v>22</v>
          </cell>
          <cell r="H3397" t="str">
            <v>3</v>
          </cell>
          <cell r="I3397">
            <v>1.8</v>
          </cell>
          <cell r="J3397">
            <v>1.8</v>
          </cell>
          <cell r="K3397">
            <v>1.8</v>
          </cell>
          <cell r="M3397" t="str">
            <v>IC</v>
          </cell>
          <cell r="N3397" t="str">
            <v>DFO</v>
          </cell>
          <cell r="P3397">
            <v>4</v>
          </cell>
          <cell r="Q3397">
            <v>2001</v>
          </cell>
          <cell r="R3397" t="str">
            <v>OP</v>
          </cell>
          <cell r="T3397" t="str">
            <v>N</v>
          </cell>
        </row>
        <row r="3398">
          <cell r="A3398" t="str">
            <v>MI</v>
          </cell>
          <cell r="B3398" t="str">
            <v>Branch</v>
          </cell>
          <cell r="C3398">
            <v>12807</v>
          </cell>
          <cell r="D3398" t="str">
            <v>Michigan South Central Pwr Agy</v>
          </cell>
          <cell r="E3398">
            <v>7970</v>
          </cell>
          <cell r="F3398" t="str">
            <v>State St Generating</v>
          </cell>
          <cell r="G3398">
            <v>22</v>
          </cell>
          <cell r="H3398" t="str">
            <v>4</v>
          </cell>
          <cell r="I3398">
            <v>1.8</v>
          </cell>
          <cell r="J3398">
            <v>1.8</v>
          </cell>
          <cell r="K3398">
            <v>1.8</v>
          </cell>
          <cell r="M3398" t="str">
            <v>IC</v>
          </cell>
          <cell r="N3398" t="str">
            <v>DFO</v>
          </cell>
          <cell r="P3398">
            <v>4</v>
          </cell>
          <cell r="Q3398">
            <v>2001</v>
          </cell>
          <cell r="R3398" t="str">
            <v>OP</v>
          </cell>
          <cell r="T3398" t="str">
            <v>N</v>
          </cell>
        </row>
        <row r="3399">
          <cell r="A3399" t="str">
            <v>MI</v>
          </cell>
          <cell r="B3399" t="str">
            <v>Branch</v>
          </cell>
          <cell r="C3399">
            <v>12807</v>
          </cell>
          <cell r="D3399" t="str">
            <v>Michigan South Central Pwr Agy</v>
          </cell>
          <cell r="E3399">
            <v>7970</v>
          </cell>
          <cell r="F3399" t="str">
            <v>State St Generating</v>
          </cell>
          <cell r="G3399">
            <v>22</v>
          </cell>
          <cell r="H3399" t="str">
            <v>5</v>
          </cell>
          <cell r="I3399">
            <v>1.8</v>
          </cell>
          <cell r="J3399">
            <v>1.8</v>
          </cell>
          <cell r="K3399">
            <v>1.8</v>
          </cell>
          <cell r="M3399" t="str">
            <v>IC</v>
          </cell>
          <cell r="N3399" t="str">
            <v>DFO</v>
          </cell>
          <cell r="P3399">
            <v>4</v>
          </cell>
          <cell r="Q3399">
            <v>2001</v>
          </cell>
          <cell r="R3399" t="str">
            <v>OP</v>
          </cell>
          <cell r="T3399" t="str">
            <v>N</v>
          </cell>
        </row>
        <row r="3400">
          <cell r="A3400" t="str">
            <v>MI</v>
          </cell>
          <cell r="B3400" t="str">
            <v>Branch</v>
          </cell>
          <cell r="C3400">
            <v>12807</v>
          </cell>
          <cell r="D3400" t="str">
            <v>Michigan South Central Pwr Agy</v>
          </cell>
          <cell r="E3400">
            <v>7970</v>
          </cell>
          <cell r="F3400" t="str">
            <v>State St Generating</v>
          </cell>
          <cell r="G3400">
            <v>22</v>
          </cell>
          <cell r="H3400" t="str">
            <v>6</v>
          </cell>
          <cell r="I3400">
            <v>1.8</v>
          </cell>
          <cell r="J3400">
            <v>1.8</v>
          </cell>
          <cell r="K3400">
            <v>1.8</v>
          </cell>
          <cell r="M3400" t="str">
            <v>IC</v>
          </cell>
          <cell r="N3400" t="str">
            <v>DFO</v>
          </cell>
          <cell r="P3400">
            <v>4</v>
          </cell>
          <cell r="Q3400">
            <v>2001</v>
          </cell>
          <cell r="R3400" t="str">
            <v>OP</v>
          </cell>
          <cell r="T3400" t="str">
            <v>N</v>
          </cell>
        </row>
        <row r="3401">
          <cell r="A3401" t="str">
            <v>MI</v>
          </cell>
          <cell r="B3401" t="str">
            <v>Branch</v>
          </cell>
          <cell r="C3401">
            <v>12807</v>
          </cell>
          <cell r="D3401" t="str">
            <v>Michigan South Central Pwr Agy</v>
          </cell>
          <cell r="E3401">
            <v>7970</v>
          </cell>
          <cell r="F3401" t="str">
            <v>State St Generating</v>
          </cell>
          <cell r="G3401">
            <v>22</v>
          </cell>
          <cell r="H3401" t="str">
            <v>7</v>
          </cell>
          <cell r="I3401">
            <v>1.8</v>
          </cell>
          <cell r="J3401">
            <v>1.8</v>
          </cell>
          <cell r="K3401">
            <v>1.8</v>
          </cell>
          <cell r="M3401" t="str">
            <v>IC</v>
          </cell>
          <cell r="N3401" t="str">
            <v>DFO</v>
          </cell>
          <cell r="P3401">
            <v>4</v>
          </cell>
          <cell r="Q3401">
            <v>2001</v>
          </cell>
          <cell r="R3401" t="str">
            <v>OP</v>
          </cell>
          <cell r="T3401" t="str">
            <v>N</v>
          </cell>
        </row>
        <row r="3402">
          <cell r="A3402" t="str">
            <v>MI</v>
          </cell>
          <cell r="B3402" t="str">
            <v>Branch</v>
          </cell>
          <cell r="C3402">
            <v>12807</v>
          </cell>
          <cell r="D3402" t="str">
            <v>Michigan South Central Pwr Agy</v>
          </cell>
          <cell r="E3402">
            <v>7970</v>
          </cell>
          <cell r="F3402" t="str">
            <v>State St Generating</v>
          </cell>
          <cell r="G3402">
            <v>22</v>
          </cell>
          <cell r="H3402" t="str">
            <v>8</v>
          </cell>
          <cell r="I3402">
            <v>1.8</v>
          </cell>
          <cell r="J3402">
            <v>1.8</v>
          </cell>
          <cell r="K3402">
            <v>1.8</v>
          </cell>
          <cell r="M3402" t="str">
            <v>IC</v>
          </cell>
          <cell r="N3402" t="str">
            <v>DFO</v>
          </cell>
          <cell r="P3402">
            <v>4</v>
          </cell>
          <cell r="Q3402">
            <v>2001</v>
          </cell>
          <cell r="R3402" t="str">
            <v>OP</v>
          </cell>
          <cell r="T3402" t="str">
            <v>N</v>
          </cell>
        </row>
        <row r="3403">
          <cell r="A3403" t="str">
            <v>MI</v>
          </cell>
          <cell r="B3403" t="str">
            <v>Branch</v>
          </cell>
          <cell r="C3403">
            <v>12807</v>
          </cell>
          <cell r="D3403" t="str">
            <v>Michigan South Central Pwr Agy</v>
          </cell>
          <cell r="E3403">
            <v>7970</v>
          </cell>
          <cell r="F3403" t="str">
            <v>State St Generating</v>
          </cell>
          <cell r="G3403">
            <v>22</v>
          </cell>
          <cell r="H3403" t="str">
            <v>9</v>
          </cell>
          <cell r="I3403">
            <v>1.8</v>
          </cell>
          <cell r="J3403">
            <v>1.8</v>
          </cell>
          <cell r="K3403">
            <v>1.8</v>
          </cell>
          <cell r="M3403" t="str">
            <v>IC</v>
          </cell>
          <cell r="N3403" t="str">
            <v>DFO</v>
          </cell>
          <cell r="P3403">
            <v>4</v>
          </cell>
          <cell r="Q3403">
            <v>2001</v>
          </cell>
          <cell r="R3403" t="str">
            <v>OP</v>
          </cell>
          <cell r="T3403" t="str">
            <v>N</v>
          </cell>
        </row>
        <row r="3404">
          <cell r="A3404" t="str">
            <v>MI</v>
          </cell>
          <cell r="B3404" t="str">
            <v>Branch</v>
          </cell>
          <cell r="C3404">
            <v>12807</v>
          </cell>
          <cell r="D3404" t="str">
            <v>Michigan South Central Pwr Agy</v>
          </cell>
          <cell r="E3404">
            <v>56183</v>
          </cell>
          <cell r="F3404" t="str">
            <v>Modular Power LLC</v>
          </cell>
          <cell r="G3404">
            <v>22</v>
          </cell>
          <cell r="H3404" t="str">
            <v>1</v>
          </cell>
          <cell r="I3404">
            <v>1.6</v>
          </cell>
          <cell r="J3404">
            <v>1.6</v>
          </cell>
          <cell r="K3404">
            <v>1.6</v>
          </cell>
          <cell r="M3404" t="str">
            <v>IC</v>
          </cell>
          <cell r="N3404" t="str">
            <v>DFO</v>
          </cell>
          <cell r="P3404">
            <v>6</v>
          </cell>
          <cell r="Q3404">
            <v>1999</v>
          </cell>
          <cell r="R3404" t="str">
            <v>OP</v>
          </cell>
          <cell r="T3404" t="str">
            <v>N</v>
          </cell>
        </row>
        <row r="3405">
          <cell r="A3405" t="str">
            <v>MI</v>
          </cell>
          <cell r="B3405" t="str">
            <v>Branch</v>
          </cell>
          <cell r="C3405">
            <v>12807</v>
          </cell>
          <cell r="D3405" t="str">
            <v>Michigan South Central Pwr Agy</v>
          </cell>
          <cell r="E3405">
            <v>56183</v>
          </cell>
          <cell r="F3405" t="str">
            <v>Modular Power LLC</v>
          </cell>
          <cell r="G3405">
            <v>22</v>
          </cell>
          <cell r="H3405" t="str">
            <v>2</v>
          </cell>
          <cell r="I3405">
            <v>1.8</v>
          </cell>
          <cell r="J3405">
            <v>1.8</v>
          </cell>
          <cell r="K3405">
            <v>1.8</v>
          </cell>
          <cell r="M3405" t="str">
            <v>IC</v>
          </cell>
          <cell r="N3405" t="str">
            <v>DFO</v>
          </cell>
          <cell r="P3405">
            <v>6</v>
          </cell>
          <cell r="Q3405">
            <v>1999</v>
          </cell>
          <cell r="R3405" t="str">
            <v>OP</v>
          </cell>
          <cell r="T3405" t="str">
            <v>N</v>
          </cell>
        </row>
        <row r="3406">
          <cell r="A3406" t="str">
            <v>MI</v>
          </cell>
          <cell r="B3406" t="str">
            <v>Branch</v>
          </cell>
          <cell r="C3406">
            <v>12807</v>
          </cell>
          <cell r="D3406" t="str">
            <v>Michigan South Central Pwr Agy</v>
          </cell>
          <cell r="E3406">
            <v>56183</v>
          </cell>
          <cell r="F3406" t="str">
            <v>Modular Power LLC</v>
          </cell>
          <cell r="G3406">
            <v>22</v>
          </cell>
          <cell r="H3406" t="str">
            <v>3</v>
          </cell>
          <cell r="I3406">
            <v>1.6</v>
          </cell>
          <cell r="J3406">
            <v>1.6</v>
          </cell>
          <cell r="K3406">
            <v>1.6</v>
          </cell>
          <cell r="M3406" t="str">
            <v>IC</v>
          </cell>
          <cell r="N3406" t="str">
            <v>DFO</v>
          </cell>
          <cell r="P3406">
            <v>6</v>
          </cell>
          <cell r="Q3406">
            <v>1999</v>
          </cell>
          <cell r="R3406" t="str">
            <v>OP</v>
          </cell>
          <cell r="T3406" t="str">
            <v>N</v>
          </cell>
        </row>
        <row r="3407">
          <cell r="A3407" t="str">
            <v>MI</v>
          </cell>
          <cell r="B3407" t="str">
            <v>Branch</v>
          </cell>
          <cell r="C3407">
            <v>12807</v>
          </cell>
          <cell r="D3407" t="str">
            <v>Michigan South Central Pwr Agy</v>
          </cell>
          <cell r="E3407">
            <v>56183</v>
          </cell>
          <cell r="F3407" t="str">
            <v>Modular Power LLC</v>
          </cell>
          <cell r="G3407">
            <v>22</v>
          </cell>
          <cell r="H3407" t="str">
            <v>4</v>
          </cell>
          <cell r="I3407">
            <v>1.6</v>
          </cell>
          <cell r="J3407">
            <v>1.6</v>
          </cell>
          <cell r="K3407">
            <v>1.6</v>
          </cell>
          <cell r="M3407" t="str">
            <v>IC</v>
          </cell>
          <cell r="N3407" t="str">
            <v>DFO</v>
          </cell>
          <cell r="P3407">
            <v>6</v>
          </cell>
          <cell r="Q3407">
            <v>1999</v>
          </cell>
          <cell r="R3407" t="str">
            <v>OP</v>
          </cell>
          <cell r="T3407" t="str">
            <v>N</v>
          </cell>
        </row>
        <row r="3408">
          <cell r="A3408" t="str">
            <v>MI</v>
          </cell>
          <cell r="B3408" t="str">
            <v>Branch</v>
          </cell>
          <cell r="C3408">
            <v>12807</v>
          </cell>
          <cell r="D3408" t="str">
            <v>Michigan South Central Pwr Agy</v>
          </cell>
          <cell r="E3408">
            <v>56183</v>
          </cell>
          <cell r="F3408" t="str">
            <v>Modular Power LLC</v>
          </cell>
          <cell r="G3408">
            <v>22</v>
          </cell>
          <cell r="H3408" t="str">
            <v>5</v>
          </cell>
          <cell r="I3408">
            <v>1.8</v>
          </cell>
          <cell r="J3408">
            <v>1.8</v>
          </cell>
          <cell r="K3408">
            <v>1.8</v>
          </cell>
          <cell r="M3408" t="str">
            <v>IC</v>
          </cell>
          <cell r="N3408" t="str">
            <v>DFO</v>
          </cell>
          <cell r="P3408">
            <v>6</v>
          </cell>
          <cell r="Q3408">
            <v>1999</v>
          </cell>
          <cell r="R3408" t="str">
            <v>OP</v>
          </cell>
          <cell r="T3408" t="str">
            <v>N</v>
          </cell>
        </row>
        <row r="3409">
          <cell r="A3409" t="str">
            <v>MI</v>
          </cell>
          <cell r="B3409" t="str">
            <v>Branch</v>
          </cell>
          <cell r="C3409">
            <v>12807</v>
          </cell>
          <cell r="D3409" t="str">
            <v>Michigan South Central Pwr Agy</v>
          </cell>
          <cell r="E3409">
            <v>56183</v>
          </cell>
          <cell r="F3409" t="str">
            <v>Modular Power LLC</v>
          </cell>
          <cell r="G3409">
            <v>22</v>
          </cell>
          <cell r="H3409" t="str">
            <v>6</v>
          </cell>
          <cell r="I3409">
            <v>1.6</v>
          </cell>
          <cell r="J3409">
            <v>1.6</v>
          </cell>
          <cell r="K3409">
            <v>1.6</v>
          </cell>
          <cell r="M3409" t="str">
            <v>IC</v>
          </cell>
          <cell r="N3409" t="str">
            <v>DFO</v>
          </cell>
          <cell r="P3409">
            <v>6</v>
          </cell>
          <cell r="Q3409">
            <v>1999</v>
          </cell>
          <cell r="R3409" t="str">
            <v>OP</v>
          </cell>
          <cell r="T3409" t="str">
            <v>N</v>
          </cell>
        </row>
        <row r="3410">
          <cell r="A3410" t="str">
            <v>MI</v>
          </cell>
          <cell r="B3410" t="str">
            <v>Branch</v>
          </cell>
          <cell r="C3410">
            <v>12807</v>
          </cell>
          <cell r="D3410" t="str">
            <v>Michigan South Central Pwr Agy</v>
          </cell>
          <cell r="E3410">
            <v>56183</v>
          </cell>
          <cell r="F3410" t="str">
            <v>Modular Power LLC</v>
          </cell>
          <cell r="G3410">
            <v>22</v>
          </cell>
          <cell r="H3410" t="str">
            <v>7</v>
          </cell>
          <cell r="I3410">
            <v>1.6</v>
          </cell>
          <cell r="J3410">
            <v>1.6</v>
          </cell>
          <cell r="K3410">
            <v>1.6</v>
          </cell>
          <cell r="M3410" t="str">
            <v>IC</v>
          </cell>
          <cell r="N3410" t="str">
            <v>DFO</v>
          </cell>
          <cell r="P3410">
            <v>6</v>
          </cell>
          <cell r="Q3410">
            <v>1999</v>
          </cell>
          <cell r="R3410" t="str">
            <v>OP</v>
          </cell>
          <cell r="T3410" t="str">
            <v>N</v>
          </cell>
        </row>
        <row r="3411">
          <cell r="A3411" t="str">
            <v>MI</v>
          </cell>
          <cell r="B3411" t="str">
            <v>Branch</v>
          </cell>
          <cell r="C3411">
            <v>12807</v>
          </cell>
          <cell r="D3411" t="str">
            <v>Michigan South Central Pwr Agy</v>
          </cell>
          <cell r="E3411">
            <v>56183</v>
          </cell>
          <cell r="F3411" t="str">
            <v>Modular Power LLC</v>
          </cell>
          <cell r="G3411">
            <v>22</v>
          </cell>
          <cell r="H3411" t="str">
            <v>8</v>
          </cell>
          <cell r="I3411">
            <v>1.6</v>
          </cell>
          <cell r="J3411">
            <v>1.6</v>
          </cell>
          <cell r="K3411">
            <v>1.6</v>
          </cell>
          <cell r="M3411" t="str">
            <v>IC</v>
          </cell>
          <cell r="N3411" t="str">
            <v>DFO</v>
          </cell>
          <cell r="P3411">
            <v>6</v>
          </cell>
          <cell r="Q3411">
            <v>1999</v>
          </cell>
          <cell r="R3411" t="str">
            <v>OP</v>
          </cell>
          <cell r="T3411" t="str">
            <v>N</v>
          </cell>
        </row>
        <row r="3412">
          <cell r="A3412" t="str">
            <v>MI</v>
          </cell>
          <cell r="B3412" t="str">
            <v>Branch</v>
          </cell>
          <cell r="C3412">
            <v>12807</v>
          </cell>
          <cell r="D3412" t="str">
            <v>Michigan South Central Pwr Agy</v>
          </cell>
          <cell r="E3412">
            <v>56183</v>
          </cell>
          <cell r="F3412" t="str">
            <v>Modular Power LLC</v>
          </cell>
          <cell r="G3412">
            <v>22</v>
          </cell>
          <cell r="H3412" t="str">
            <v>9</v>
          </cell>
          <cell r="I3412">
            <v>1.6</v>
          </cell>
          <cell r="J3412">
            <v>1.6</v>
          </cell>
          <cell r="K3412">
            <v>1.6</v>
          </cell>
          <cell r="M3412" t="str">
            <v>IC</v>
          </cell>
          <cell r="N3412" t="str">
            <v>DFO</v>
          </cell>
          <cell r="P3412">
            <v>6</v>
          </cell>
          <cell r="Q3412">
            <v>1999</v>
          </cell>
          <cell r="R3412" t="str">
            <v>OP</v>
          </cell>
          <cell r="T3412" t="str">
            <v>N</v>
          </cell>
        </row>
        <row r="3413">
          <cell r="A3413" t="str">
            <v>MI</v>
          </cell>
          <cell r="B3413" t="str">
            <v>Luce</v>
          </cell>
          <cell r="C3413">
            <v>13525</v>
          </cell>
          <cell r="D3413" t="str">
            <v>Newberry Water &amp; Light Board</v>
          </cell>
          <cell r="E3413">
            <v>1846</v>
          </cell>
          <cell r="F3413" t="str">
            <v>Newberry</v>
          </cell>
          <cell r="G3413">
            <v>22</v>
          </cell>
          <cell r="H3413" t="str">
            <v>1</v>
          </cell>
          <cell r="I3413">
            <v>3</v>
          </cell>
          <cell r="J3413">
            <v>2.5</v>
          </cell>
          <cell r="K3413">
            <v>2.5</v>
          </cell>
          <cell r="M3413" t="str">
            <v>IC</v>
          </cell>
          <cell r="N3413" t="str">
            <v>DFO</v>
          </cell>
          <cell r="P3413">
            <v>6</v>
          </cell>
          <cell r="Q3413">
            <v>1974</v>
          </cell>
          <cell r="R3413" t="str">
            <v>OP</v>
          </cell>
          <cell r="T3413" t="str">
            <v>N</v>
          </cell>
        </row>
        <row r="3414">
          <cell r="A3414" t="str">
            <v>MI</v>
          </cell>
          <cell r="B3414" t="str">
            <v>Luce</v>
          </cell>
          <cell r="C3414">
            <v>13525</v>
          </cell>
          <cell r="D3414" t="str">
            <v>Newberry Water &amp; Light Board</v>
          </cell>
          <cell r="E3414">
            <v>1846</v>
          </cell>
          <cell r="F3414" t="str">
            <v>Newberry</v>
          </cell>
          <cell r="G3414">
            <v>22</v>
          </cell>
          <cell r="H3414" t="str">
            <v>2</v>
          </cell>
          <cell r="I3414">
            <v>0.7</v>
          </cell>
          <cell r="J3414">
            <v>0.5</v>
          </cell>
          <cell r="K3414">
            <v>0.5</v>
          </cell>
          <cell r="M3414" t="str">
            <v>IC</v>
          </cell>
          <cell r="N3414" t="str">
            <v>DFO</v>
          </cell>
          <cell r="P3414">
            <v>99</v>
          </cell>
          <cell r="Q3414">
            <v>1948</v>
          </cell>
          <cell r="R3414" t="str">
            <v>OP</v>
          </cell>
          <cell r="T3414" t="str">
            <v>N</v>
          </cell>
        </row>
        <row r="3415">
          <cell r="A3415" t="str">
            <v>MI</v>
          </cell>
          <cell r="B3415" t="str">
            <v>Luce</v>
          </cell>
          <cell r="C3415">
            <v>13525</v>
          </cell>
          <cell r="D3415" t="str">
            <v>Newberry Water &amp; Light Board</v>
          </cell>
          <cell r="E3415">
            <v>1846</v>
          </cell>
          <cell r="F3415" t="str">
            <v>Newberry</v>
          </cell>
          <cell r="G3415">
            <v>22</v>
          </cell>
          <cell r="H3415" t="str">
            <v>4</v>
          </cell>
          <cell r="I3415">
            <v>1.8</v>
          </cell>
          <cell r="J3415">
            <v>1.5</v>
          </cell>
          <cell r="K3415">
            <v>1.5</v>
          </cell>
          <cell r="M3415" t="str">
            <v>IC</v>
          </cell>
          <cell r="N3415" t="str">
            <v>DFO</v>
          </cell>
          <cell r="P3415">
            <v>7</v>
          </cell>
          <cell r="Q3415">
            <v>1988</v>
          </cell>
          <cell r="R3415" t="str">
            <v>OP</v>
          </cell>
          <cell r="T3415" t="str">
            <v>N</v>
          </cell>
        </row>
        <row r="3416">
          <cell r="A3416" t="str">
            <v>MI</v>
          </cell>
          <cell r="B3416" t="str">
            <v>Wayne</v>
          </cell>
          <cell r="C3416">
            <v>13945</v>
          </cell>
          <cell r="D3416" t="str">
            <v>Oakwood Hospital Med Center</v>
          </cell>
          <cell r="E3416">
            <v>50260</v>
          </cell>
          <cell r="F3416" t="str">
            <v>Oakwood Hospital &amp; Medical Center</v>
          </cell>
          <cell r="G3416">
            <v>622</v>
          </cell>
          <cell r="H3416" t="str">
            <v>300KW</v>
          </cell>
          <cell r="I3416">
            <v>0.3</v>
          </cell>
          <cell r="J3416">
            <v>0.3</v>
          </cell>
          <cell r="K3416">
            <v>0.3</v>
          </cell>
          <cell r="M3416" t="str">
            <v>IC</v>
          </cell>
          <cell r="N3416" t="str">
            <v>DFO</v>
          </cell>
          <cell r="P3416">
            <v>1</v>
          </cell>
          <cell r="Q3416">
            <v>1972</v>
          </cell>
          <cell r="R3416" t="str">
            <v>BU</v>
          </cell>
          <cell r="T3416" t="str">
            <v>Y</v>
          </cell>
        </row>
        <row r="3417">
          <cell r="A3417" t="str">
            <v>MI</v>
          </cell>
          <cell r="B3417" t="str">
            <v>Wayne</v>
          </cell>
          <cell r="C3417">
            <v>13945</v>
          </cell>
          <cell r="D3417" t="str">
            <v>Oakwood Hospital Med Center</v>
          </cell>
          <cell r="E3417">
            <v>50260</v>
          </cell>
          <cell r="F3417" t="str">
            <v>Oakwood Hospital &amp; Medical Center</v>
          </cell>
          <cell r="G3417">
            <v>622</v>
          </cell>
          <cell r="H3417" t="str">
            <v>500KW</v>
          </cell>
          <cell r="I3417">
            <v>0.5</v>
          </cell>
          <cell r="J3417">
            <v>0.5</v>
          </cell>
          <cell r="K3417">
            <v>0.5</v>
          </cell>
          <cell r="M3417" t="str">
            <v>IC</v>
          </cell>
          <cell r="N3417" t="str">
            <v>DFO</v>
          </cell>
          <cell r="P3417">
            <v>1</v>
          </cell>
          <cell r="Q3417">
            <v>1979</v>
          </cell>
          <cell r="R3417" t="str">
            <v>BU</v>
          </cell>
          <cell r="T3417" t="str">
            <v>Y</v>
          </cell>
        </row>
        <row r="3418">
          <cell r="A3418" t="str">
            <v>MI</v>
          </cell>
          <cell r="B3418" t="str">
            <v>Ionia</v>
          </cell>
          <cell r="C3418">
            <v>15246</v>
          </cell>
          <cell r="D3418" t="str">
            <v>Portland City of</v>
          </cell>
          <cell r="E3418">
            <v>1851</v>
          </cell>
          <cell r="F3418" t="str">
            <v>Frank Jenkins</v>
          </cell>
          <cell r="G3418">
            <v>22</v>
          </cell>
          <cell r="H3418" t="str">
            <v>4</v>
          </cell>
          <cell r="I3418">
            <v>0.8</v>
          </cell>
          <cell r="J3418">
            <v>0.8</v>
          </cell>
          <cell r="K3418">
            <v>0.8</v>
          </cell>
          <cell r="M3418" t="str">
            <v>IC</v>
          </cell>
          <cell r="N3418" t="str">
            <v>DFO</v>
          </cell>
          <cell r="P3418">
            <v>5</v>
          </cell>
          <cell r="Q3418">
            <v>1950</v>
          </cell>
          <cell r="R3418" t="str">
            <v>SB</v>
          </cell>
          <cell r="T3418" t="str">
            <v>N</v>
          </cell>
        </row>
        <row r="3419">
          <cell r="A3419" t="str">
            <v>MI</v>
          </cell>
          <cell r="B3419" t="str">
            <v>Ionia</v>
          </cell>
          <cell r="C3419">
            <v>15246</v>
          </cell>
          <cell r="D3419" t="str">
            <v>Portland City of</v>
          </cell>
          <cell r="E3419">
            <v>1851</v>
          </cell>
          <cell r="F3419" t="str">
            <v>Frank Jenkins</v>
          </cell>
          <cell r="G3419">
            <v>22</v>
          </cell>
          <cell r="H3419" t="str">
            <v>5</v>
          </cell>
          <cell r="I3419">
            <v>2</v>
          </cell>
          <cell r="J3419">
            <v>1.7</v>
          </cell>
          <cell r="K3419">
            <v>1.7</v>
          </cell>
          <cell r="M3419" t="str">
            <v>IC</v>
          </cell>
          <cell r="N3419" t="str">
            <v>DFO</v>
          </cell>
          <cell r="O3419" t="str">
            <v>NG</v>
          </cell>
          <cell r="P3419">
            <v>8</v>
          </cell>
          <cell r="Q3419">
            <v>1995</v>
          </cell>
          <cell r="R3419" t="str">
            <v>SB</v>
          </cell>
          <cell r="T3419" t="str">
            <v>N</v>
          </cell>
        </row>
        <row r="3420">
          <cell r="A3420" t="str">
            <v>MI</v>
          </cell>
          <cell r="B3420" t="str">
            <v>Ionia</v>
          </cell>
          <cell r="C3420">
            <v>15246</v>
          </cell>
          <cell r="D3420" t="str">
            <v>Portland City of</v>
          </cell>
          <cell r="E3420">
            <v>1851</v>
          </cell>
          <cell r="F3420" t="str">
            <v>Frank Jenkins</v>
          </cell>
          <cell r="G3420">
            <v>22</v>
          </cell>
          <cell r="H3420" t="str">
            <v>6</v>
          </cell>
          <cell r="I3420">
            <v>1</v>
          </cell>
          <cell r="J3420">
            <v>1</v>
          </cell>
          <cell r="K3420">
            <v>1</v>
          </cell>
          <cell r="M3420" t="str">
            <v>IC</v>
          </cell>
          <cell r="N3420" t="str">
            <v>DFO</v>
          </cell>
          <cell r="O3420" t="str">
            <v>NG</v>
          </cell>
          <cell r="P3420">
            <v>7</v>
          </cell>
          <cell r="Q3420">
            <v>2002</v>
          </cell>
          <cell r="R3420" t="str">
            <v>SB</v>
          </cell>
          <cell r="T3420" t="str">
            <v>N</v>
          </cell>
        </row>
        <row r="3421">
          <cell r="A3421" t="str">
            <v>MI</v>
          </cell>
          <cell r="B3421" t="str">
            <v>Huron</v>
          </cell>
          <cell r="C3421">
            <v>16873</v>
          </cell>
          <cell r="D3421" t="str">
            <v>Sebewaing City of</v>
          </cell>
          <cell r="E3421">
            <v>1853</v>
          </cell>
          <cell r="F3421" t="str">
            <v>Main Street</v>
          </cell>
          <cell r="G3421">
            <v>22</v>
          </cell>
          <cell r="H3421" t="str">
            <v>2</v>
          </cell>
          <cell r="I3421">
            <v>0.9</v>
          </cell>
          <cell r="J3421">
            <v>0.8</v>
          </cell>
          <cell r="K3421">
            <v>0.9</v>
          </cell>
          <cell r="M3421" t="str">
            <v>IC</v>
          </cell>
          <cell r="N3421" t="str">
            <v>DFO</v>
          </cell>
          <cell r="P3421">
            <v>6</v>
          </cell>
          <cell r="Q3421">
            <v>1947</v>
          </cell>
          <cell r="R3421" t="str">
            <v>OP</v>
          </cell>
          <cell r="T3421" t="str">
            <v>N</v>
          </cell>
        </row>
        <row r="3422">
          <cell r="A3422" t="str">
            <v>MI</v>
          </cell>
          <cell r="B3422" t="str">
            <v>Huron</v>
          </cell>
          <cell r="C3422">
            <v>16873</v>
          </cell>
          <cell r="D3422" t="str">
            <v>Sebewaing City of</v>
          </cell>
          <cell r="E3422">
            <v>7806</v>
          </cell>
          <cell r="F3422" t="str">
            <v>Pine Street</v>
          </cell>
          <cell r="G3422">
            <v>22</v>
          </cell>
          <cell r="H3422" t="str">
            <v>3</v>
          </cell>
          <cell r="I3422">
            <v>1.1000000000000001</v>
          </cell>
          <cell r="J3422">
            <v>1</v>
          </cell>
          <cell r="K3422">
            <v>1.1000000000000001</v>
          </cell>
          <cell r="M3422" t="str">
            <v>IC</v>
          </cell>
          <cell r="N3422" t="str">
            <v>DFO</v>
          </cell>
          <cell r="P3422">
            <v>1</v>
          </cell>
          <cell r="Q3422">
            <v>1988</v>
          </cell>
          <cell r="R3422" t="str">
            <v>OP</v>
          </cell>
          <cell r="T3422" t="str">
            <v>N</v>
          </cell>
        </row>
        <row r="3423">
          <cell r="A3423" t="str">
            <v>MI</v>
          </cell>
          <cell r="B3423" t="str">
            <v>Huron</v>
          </cell>
          <cell r="C3423">
            <v>16873</v>
          </cell>
          <cell r="D3423" t="str">
            <v>Sebewaing City of</v>
          </cell>
          <cell r="E3423">
            <v>7806</v>
          </cell>
          <cell r="F3423" t="str">
            <v>Pine Street</v>
          </cell>
          <cell r="G3423">
            <v>22</v>
          </cell>
          <cell r="H3423" t="str">
            <v>4</v>
          </cell>
          <cell r="I3423">
            <v>1.1000000000000001</v>
          </cell>
          <cell r="J3423">
            <v>1</v>
          </cell>
          <cell r="K3423">
            <v>1.1000000000000001</v>
          </cell>
          <cell r="M3423" t="str">
            <v>IC</v>
          </cell>
          <cell r="N3423" t="str">
            <v>DFO</v>
          </cell>
          <cell r="P3423">
            <v>1</v>
          </cell>
          <cell r="Q3423">
            <v>1988</v>
          </cell>
          <cell r="R3423" t="str">
            <v>OP</v>
          </cell>
          <cell r="T3423" t="str">
            <v>N</v>
          </cell>
        </row>
        <row r="3424">
          <cell r="A3424" t="str">
            <v>MI</v>
          </cell>
          <cell r="B3424" t="str">
            <v>Gratiot</v>
          </cell>
          <cell r="C3424">
            <v>17886</v>
          </cell>
          <cell r="D3424" t="str">
            <v>St Louis City of</v>
          </cell>
          <cell r="E3424">
            <v>1852</v>
          </cell>
          <cell r="F3424" t="str">
            <v>St Louis</v>
          </cell>
          <cell r="G3424">
            <v>22</v>
          </cell>
          <cell r="H3424" t="str">
            <v>1</v>
          </cell>
          <cell r="I3424">
            <v>1.3</v>
          </cell>
          <cell r="J3424">
            <v>1.3</v>
          </cell>
          <cell r="K3424">
            <v>1.3</v>
          </cell>
          <cell r="M3424" t="str">
            <v>IC</v>
          </cell>
          <cell r="N3424" t="str">
            <v>DFO</v>
          </cell>
          <cell r="O3424" t="str">
            <v>NG</v>
          </cell>
          <cell r="P3424">
            <v>1</v>
          </cell>
          <cell r="Q3424">
            <v>1958</v>
          </cell>
          <cell r="R3424" t="str">
            <v>SB</v>
          </cell>
          <cell r="T3424" t="str">
            <v>N</v>
          </cell>
        </row>
        <row r="3425">
          <cell r="A3425" t="str">
            <v>MI</v>
          </cell>
          <cell r="B3425" t="str">
            <v>Gratiot</v>
          </cell>
          <cell r="C3425">
            <v>17886</v>
          </cell>
          <cell r="D3425" t="str">
            <v>St Louis City of</v>
          </cell>
          <cell r="E3425">
            <v>1852</v>
          </cell>
          <cell r="F3425" t="str">
            <v>St Louis</v>
          </cell>
          <cell r="G3425">
            <v>22</v>
          </cell>
          <cell r="H3425" t="str">
            <v>2</v>
          </cell>
          <cell r="I3425">
            <v>0.6</v>
          </cell>
          <cell r="J3425">
            <v>0.6</v>
          </cell>
          <cell r="K3425">
            <v>0.6</v>
          </cell>
          <cell r="M3425" t="str">
            <v>IC</v>
          </cell>
          <cell r="N3425" t="str">
            <v>DFO</v>
          </cell>
          <cell r="P3425">
            <v>1</v>
          </cell>
          <cell r="Q3425">
            <v>1945</v>
          </cell>
          <cell r="R3425" t="str">
            <v>SB</v>
          </cell>
          <cell r="T3425" t="str">
            <v>N</v>
          </cell>
        </row>
        <row r="3426">
          <cell r="A3426" t="str">
            <v>MI</v>
          </cell>
          <cell r="B3426" t="str">
            <v>Gratiot</v>
          </cell>
          <cell r="C3426">
            <v>17886</v>
          </cell>
          <cell r="D3426" t="str">
            <v>St Louis City of</v>
          </cell>
          <cell r="E3426">
            <v>1852</v>
          </cell>
          <cell r="F3426" t="str">
            <v>St Louis</v>
          </cell>
          <cell r="G3426">
            <v>22</v>
          </cell>
          <cell r="H3426" t="str">
            <v>3</v>
          </cell>
          <cell r="I3426">
            <v>0.9</v>
          </cell>
          <cell r="J3426">
            <v>0.9</v>
          </cell>
          <cell r="K3426">
            <v>0.9</v>
          </cell>
          <cell r="M3426" t="str">
            <v>IC</v>
          </cell>
          <cell r="N3426" t="str">
            <v>DFO</v>
          </cell>
          <cell r="P3426">
            <v>1</v>
          </cell>
          <cell r="Q3426">
            <v>1951</v>
          </cell>
          <cell r="R3426" t="str">
            <v>SB</v>
          </cell>
          <cell r="T3426" t="str">
            <v>N</v>
          </cell>
        </row>
        <row r="3427">
          <cell r="A3427" t="str">
            <v>MI</v>
          </cell>
          <cell r="B3427" t="str">
            <v>Gratiot</v>
          </cell>
          <cell r="C3427">
            <v>17886</v>
          </cell>
          <cell r="D3427" t="str">
            <v>St Louis City of</v>
          </cell>
          <cell r="E3427">
            <v>1852</v>
          </cell>
          <cell r="F3427" t="str">
            <v>St Louis</v>
          </cell>
          <cell r="G3427">
            <v>22</v>
          </cell>
          <cell r="H3427" t="str">
            <v>7</v>
          </cell>
          <cell r="I3427">
            <v>1.1000000000000001</v>
          </cell>
          <cell r="J3427">
            <v>1.1000000000000001</v>
          </cell>
          <cell r="K3427">
            <v>1.1000000000000001</v>
          </cell>
          <cell r="M3427" t="str">
            <v>IC</v>
          </cell>
          <cell r="N3427" t="str">
            <v>DFO</v>
          </cell>
          <cell r="O3427" t="str">
            <v>NG</v>
          </cell>
          <cell r="P3427">
            <v>7</v>
          </cell>
          <cell r="Q3427">
            <v>1996</v>
          </cell>
          <cell r="R3427" t="str">
            <v>SB</v>
          </cell>
          <cell r="T3427" t="str">
            <v>N</v>
          </cell>
        </row>
        <row r="3428">
          <cell r="A3428" t="str">
            <v>MI</v>
          </cell>
          <cell r="B3428" t="str">
            <v>Gratiot</v>
          </cell>
          <cell r="C3428">
            <v>17886</v>
          </cell>
          <cell r="D3428" t="str">
            <v>St Louis City of</v>
          </cell>
          <cell r="E3428">
            <v>1852</v>
          </cell>
          <cell r="F3428" t="str">
            <v>St Louis</v>
          </cell>
          <cell r="G3428">
            <v>22</v>
          </cell>
          <cell r="H3428" t="str">
            <v>8</v>
          </cell>
          <cell r="I3428">
            <v>1.5</v>
          </cell>
          <cell r="J3428">
            <v>1.5</v>
          </cell>
          <cell r="K3428">
            <v>1.5</v>
          </cell>
          <cell r="M3428" t="str">
            <v>IC</v>
          </cell>
          <cell r="N3428" t="str">
            <v>DFO</v>
          </cell>
          <cell r="P3428">
            <v>5</v>
          </cell>
          <cell r="Q3428">
            <v>2003</v>
          </cell>
          <cell r="R3428" t="str">
            <v>OP</v>
          </cell>
          <cell r="T3428" t="str">
            <v>N</v>
          </cell>
        </row>
        <row r="3429">
          <cell r="A3429" t="str">
            <v>MI</v>
          </cell>
          <cell r="B3429" t="str">
            <v>Gratiot</v>
          </cell>
          <cell r="C3429">
            <v>17886</v>
          </cell>
          <cell r="D3429" t="str">
            <v>St Louis City of</v>
          </cell>
          <cell r="E3429">
            <v>1852</v>
          </cell>
          <cell r="F3429" t="str">
            <v>St Louis</v>
          </cell>
          <cell r="G3429">
            <v>22</v>
          </cell>
          <cell r="H3429" t="str">
            <v>9</v>
          </cell>
          <cell r="I3429">
            <v>1.3</v>
          </cell>
          <cell r="J3429">
            <v>1.1000000000000001</v>
          </cell>
          <cell r="K3429">
            <v>1.1000000000000001</v>
          </cell>
          <cell r="M3429" t="str">
            <v>IC</v>
          </cell>
          <cell r="N3429" t="str">
            <v>DFO</v>
          </cell>
          <cell r="P3429">
            <v>5</v>
          </cell>
          <cell r="Q3429">
            <v>2003</v>
          </cell>
          <cell r="R3429" t="str">
            <v>SB</v>
          </cell>
          <cell r="T3429" t="str">
            <v>N</v>
          </cell>
        </row>
        <row r="3430">
          <cell r="A3430" t="str">
            <v>MI</v>
          </cell>
          <cell r="B3430" t="str">
            <v>St Joseph</v>
          </cell>
          <cell r="C3430">
            <v>18252</v>
          </cell>
          <cell r="D3430" t="str">
            <v>Sturgis City of</v>
          </cell>
          <cell r="E3430">
            <v>1855</v>
          </cell>
          <cell r="F3430" t="str">
            <v>Diesel Plant</v>
          </cell>
          <cell r="G3430">
            <v>22</v>
          </cell>
          <cell r="H3430" t="str">
            <v>1</v>
          </cell>
          <cell r="I3430">
            <v>1</v>
          </cell>
          <cell r="J3430">
            <v>0.8</v>
          </cell>
          <cell r="K3430">
            <v>0.8</v>
          </cell>
          <cell r="M3430" t="str">
            <v>IC</v>
          </cell>
          <cell r="N3430" t="str">
            <v>DFO</v>
          </cell>
          <cell r="P3430">
            <v>88</v>
          </cell>
          <cell r="Q3430">
            <v>1947</v>
          </cell>
          <cell r="R3430" t="str">
            <v>OP</v>
          </cell>
          <cell r="T3430" t="str">
            <v>N</v>
          </cell>
        </row>
        <row r="3431">
          <cell r="A3431" t="str">
            <v>MI</v>
          </cell>
          <cell r="B3431" t="str">
            <v>St Joseph</v>
          </cell>
          <cell r="C3431">
            <v>18252</v>
          </cell>
          <cell r="D3431" t="str">
            <v>Sturgis City of</v>
          </cell>
          <cell r="E3431">
            <v>1855</v>
          </cell>
          <cell r="F3431" t="str">
            <v>Diesel Plant</v>
          </cell>
          <cell r="G3431">
            <v>22</v>
          </cell>
          <cell r="H3431" t="str">
            <v>2</v>
          </cell>
          <cell r="I3431">
            <v>1</v>
          </cell>
          <cell r="J3431">
            <v>0.8</v>
          </cell>
          <cell r="K3431">
            <v>0.8</v>
          </cell>
          <cell r="M3431" t="str">
            <v>IC</v>
          </cell>
          <cell r="N3431" t="str">
            <v>DFO</v>
          </cell>
          <cell r="P3431">
            <v>88</v>
          </cell>
          <cell r="Q3431">
            <v>1948</v>
          </cell>
          <cell r="R3431" t="str">
            <v>OP</v>
          </cell>
          <cell r="T3431" t="str">
            <v>N</v>
          </cell>
        </row>
        <row r="3432">
          <cell r="A3432" t="str">
            <v>MI</v>
          </cell>
          <cell r="B3432" t="str">
            <v>St Joseph</v>
          </cell>
          <cell r="C3432">
            <v>18252</v>
          </cell>
          <cell r="D3432" t="str">
            <v>Sturgis City of</v>
          </cell>
          <cell r="E3432">
            <v>1855</v>
          </cell>
          <cell r="F3432" t="str">
            <v>Diesel Plant</v>
          </cell>
          <cell r="G3432">
            <v>22</v>
          </cell>
          <cell r="H3432" t="str">
            <v>4</v>
          </cell>
          <cell r="I3432">
            <v>1</v>
          </cell>
          <cell r="J3432">
            <v>0.6</v>
          </cell>
          <cell r="K3432">
            <v>0.6</v>
          </cell>
          <cell r="M3432" t="str">
            <v>IC</v>
          </cell>
          <cell r="N3432" t="str">
            <v>DFO</v>
          </cell>
          <cell r="P3432">
            <v>88</v>
          </cell>
          <cell r="Q3432">
            <v>1947</v>
          </cell>
          <cell r="R3432" t="str">
            <v>OP</v>
          </cell>
          <cell r="T3432" t="str">
            <v>N</v>
          </cell>
        </row>
        <row r="3433">
          <cell r="A3433" t="str">
            <v>MI</v>
          </cell>
          <cell r="B3433" t="str">
            <v>St Joseph</v>
          </cell>
          <cell r="C3433">
            <v>18252</v>
          </cell>
          <cell r="D3433" t="str">
            <v>Sturgis City of</v>
          </cell>
          <cell r="E3433">
            <v>1855</v>
          </cell>
          <cell r="F3433" t="str">
            <v>Diesel Plant</v>
          </cell>
          <cell r="G3433">
            <v>22</v>
          </cell>
          <cell r="H3433" t="str">
            <v>5</v>
          </cell>
          <cell r="I3433">
            <v>1</v>
          </cell>
          <cell r="J3433">
            <v>0.6</v>
          </cell>
          <cell r="K3433">
            <v>0.6</v>
          </cell>
          <cell r="M3433" t="str">
            <v>IC</v>
          </cell>
          <cell r="N3433" t="str">
            <v>DFO</v>
          </cell>
          <cell r="P3433">
            <v>88</v>
          </cell>
          <cell r="Q3433">
            <v>1947</v>
          </cell>
          <cell r="R3433" t="str">
            <v>OP</v>
          </cell>
          <cell r="T3433" t="str">
            <v>N</v>
          </cell>
        </row>
        <row r="3434">
          <cell r="A3434" t="str">
            <v>MI</v>
          </cell>
          <cell r="B3434" t="str">
            <v>Tuscola</v>
          </cell>
          <cell r="C3434">
            <v>18895</v>
          </cell>
          <cell r="D3434" t="str">
            <v>Thumb Electric Coop-Michigan</v>
          </cell>
          <cell r="E3434">
            <v>1874</v>
          </cell>
          <cell r="F3434" t="str">
            <v>Caro</v>
          </cell>
          <cell r="G3434">
            <v>22</v>
          </cell>
          <cell r="H3434" t="str">
            <v>1</v>
          </cell>
          <cell r="I3434">
            <v>1.3</v>
          </cell>
          <cell r="J3434">
            <v>1</v>
          </cell>
          <cell r="K3434">
            <v>1</v>
          </cell>
          <cell r="M3434" t="str">
            <v>IC</v>
          </cell>
          <cell r="N3434" t="str">
            <v>DFO</v>
          </cell>
          <cell r="P3434">
            <v>88</v>
          </cell>
          <cell r="Q3434">
            <v>1949</v>
          </cell>
          <cell r="R3434" t="str">
            <v>OP</v>
          </cell>
          <cell r="T3434" t="str">
            <v>N</v>
          </cell>
        </row>
        <row r="3435">
          <cell r="A3435" t="str">
            <v>MI</v>
          </cell>
          <cell r="B3435" t="str">
            <v>Tuscola</v>
          </cell>
          <cell r="C3435">
            <v>18895</v>
          </cell>
          <cell r="D3435" t="str">
            <v>Thumb Electric Coop-Michigan</v>
          </cell>
          <cell r="E3435">
            <v>1874</v>
          </cell>
          <cell r="F3435" t="str">
            <v>Caro</v>
          </cell>
          <cell r="G3435">
            <v>22</v>
          </cell>
          <cell r="H3435" t="str">
            <v>2</v>
          </cell>
          <cell r="I3435">
            <v>1.3</v>
          </cell>
          <cell r="J3435">
            <v>1</v>
          </cell>
          <cell r="K3435">
            <v>1</v>
          </cell>
          <cell r="M3435" t="str">
            <v>IC</v>
          </cell>
          <cell r="N3435" t="str">
            <v>DFO</v>
          </cell>
          <cell r="P3435">
            <v>88</v>
          </cell>
          <cell r="Q3435">
            <v>1949</v>
          </cell>
          <cell r="R3435" t="str">
            <v>OP</v>
          </cell>
          <cell r="T3435" t="str">
            <v>N</v>
          </cell>
        </row>
        <row r="3436">
          <cell r="A3436" t="str">
            <v>MI</v>
          </cell>
          <cell r="B3436" t="str">
            <v>Tuscola</v>
          </cell>
          <cell r="C3436">
            <v>18895</v>
          </cell>
          <cell r="D3436" t="str">
            <v>Thumb Electric Coop-Michigan</v>
          </cell>
          <cell r="E3436">
            <v>1874</v>
          </cell>
          <cell r="F3436" t="str">
            <v>Caro</v>
          </cell>
          <cell r="G3436">
            <v>22</v>
          </cell>
          <cell r="H3436" t="str">
            <v>3</v>
          </cell>
          <cell r="I3436">
            <v>1.3</v>
          </cell>
          <cell r="J3436">
            <v>1</v>
          </cell>
          <cell r="K3436">
            <v>1</v>
          </cell>
          <cell r="M3436" t="str">
            <v>IC</v>
          </cell>
          <cell r="N3436" t="str">
            <v>DFO</v>
          </cell>
          <cell r="P3436">
            <v>88</v>
          </cell>
          <cell r="Q3436">
            <v>1952</v>
          </cell>
          <cell r="R3436" t="str">
            <v>OP</v>
          </cell>
          <cell r="T3436" t="str">
            <v>N</v>
          </cell>
        </row>
        <row r="3437">
          <cell r="A3437" t="str">
            <v>MI</v>
          </cell>
          <cell r="B3437" t="str">
            <v>Tuscola</v>
          </cell>
          <cell r="C3437">
            <v>18895</v>
          </cell>
          <cell r="D3437" t="str">
            <v>Thumb Electric Coop-Michigan</v>
          </cell>
          <cell r="E3437">
            <v>1874</v>
          </cell>
          <cell r="F3437" t="str">
            <v>Caro</v>
          </cell>
          <cell r="G3437">
            <v>22</v>
          </cell>
          <cell r="H3437" t="str">
            <v>4</v>
          </cell>
          <cell r="I3437">
            <v>1.5</v>
          </cell>
          <cell r="J3437">
            <v>1.5</v>
          </cell>
          <cell r="K3437">
            <v>1.5</v>
          </cell>
          <cell r="M3437" t="str">
            <v>IC</v>
          </cell>
          <cell r="N3437" t="str">
            <v>DFO</v>
          </cell>
          <cell r="P3437">
            <v>8</v>
          </cell>
          <cell r="Q3437">
            <v>1984</v>
          </cell>
          <cell r="R3437" t="str">
            <v>OP</v>
          </cell>
          <cell r="T3437" t="str">
            <v>N</v>
          </cell>
        </row>
        <row r="3438">
          <cell r="A3438" t="str">
            <v>MI</v>
          </cell>
          <cell r="B3438" t="str">
            <v>Tuscola</v>
          </cell>
          <cell r="C3438">
            <v>18895</v>
          </cell>
          <cell r="D3438" t="str">
            <v>Thumb Electric Coop-Michigan</v>
          </cell>
          <cell r="E3438">
            <v>1874</v>
          </cell>
          <cell r="F3438" t="str">
            <v>Caro</v>
          </cell>
          <cell r="G3438">
            <v>22</v>
          </cell>
          <cell r="H3438" t="str">
            <v>5</v>
          </cell>
          <cell r="I3438">
            <v>2</v>
          </cell>
          <cell r="J3438">
            <v>2</v>
          </cell>
          <cell r="K3438">
            <v>2</v>
          </cell>
          <cell r="M3438" t="str">
            <v>IC</v>
          </cell>
          <cell r="N3438" t="str">
            <v>DFO</v>
          </cell>
          <cell r="P3438">
            <v>5</v>
          </cell>
          <cell r="Q3438">
            <v>1999</v>
          </cell>
          <cell r="R3438" t="str">
            <v>OP</v>
          </cell>
          <cell r="T3438" t="str">
            <v>N</v>
          </cell>
        </row>
        <row r="3439">
          <cell r="A3439" t="str">
            <v>MI</v>
          </cell>
          <cell r="B3439" t="str">
            <v>Tuscola</v>
          </cell>
          <cell r="C3439">
            <v>18895</v>
          </cell>
          <cell r="D3439" t="str">
            <v>Thumb Electric Coop-Michigan</v>
          </cell>
          <cell r="E3439">
            <v>1874</v>
          </cell>
          <cell r="F3439" t="str">
            <v>Caro</v>
          </cell>
          <cell r="G3439">
            <v>22</v>
          </cell>
          <cell r="H3439" t="str">
            <v>6</v>
          </cell>
          <cell r="I3439">
            <v>2</v>
          </cell>
          <cell r="J3439">
            <v>2</v>
          </cell>
          <cell r="K3439">
            <v>2</v>
          </cell>
          <cell r="M3439" t="str">
            <v>IC</v>
          </cell>
          <cell r="N3439" t="str">
            <v>DFO</v>
          </cell>
          <cell r="P3439">
            <v>4</v>
          </cell>
          <cell r="Q3439">
            <v>2000</v>
          </cell>
          <cell r="R3439" t="str">
            <v>OP</v>
          </cell>
          <cell r="T3439" t="str">
            <v>N</v>
          </cell>
        </row>
        <row r="3440">
          <cell r="A3440" t="str">
            <v>MI</v>
          </cell>
          <cell r="B3440" t="str">
            <v>Huron</v>
          </cell>
          <cell r="C3440">
            <v>18895</v>
          </cell>
          <cell r="D3440" t="str">
            <v>Thumb Electric Coop-Michigan</v>
          </cell>
          <cell r="E3440">
            <v>1875</v>
          </cell>
          <cell r="F3440" t="str">
            <v>Ubly</v>
          </cell>
          <cell r="G3440">
            <v>22</v>
          </cell>
          <cell r="H3440" t="str">
            <v>1</v>
          </cell>
          <cell r="I3440">
            <v>0.6</v>
          </cell>
          <cell r="J3440">
            <v>0.6</v>
          </cell>
          <cell r="K3440">
            <v>0.6</v>
          </cell>
          <cell r="M3440" t="str">
            <v>IC</v>
          </cell>
          <cell r="N3440" t="str">
            <v>DFO</v>
          </cell>
          <cell r="P3440">
            <v>6</v>
          </cell>
          <cell r="Q3440">
            <v>1938</v>
          </cell>
          <cell r="R3440" t="str">
            <v>OP</v>
          </cell>
          <cell r="T3440" t="str">
            <v>N</v>
          </cell>
        </row>
        <row r="3441">
          <cell r="A3441" t="str">
            <v>MI</v>
          </cell>
          <cell r="B3441" t="str">
            <v>Huron</v>
          </cell>
          <cell r="C3441">
            <v>18895</v>
          </cell>
          <cell r="D3441" t="str">
            <v>Thumb Electric Coop-Michigan</v>
          </cell>
          <cell r="E3441">
            <v>1875</v>
          </cell>
          <cell r="F3441" t="str">
            <v>Ubly</v>
          </cell>
          <cell r="G3441">
            <v>22</v>
          </cell>
          <cell r="H3441" t="str">
            <v>2</v>
          </cell>
          <cell r="I3441">
            <v>0.7</v>
          </cell>
          <cell r="J3441">
            <v>0.6</v>
          </cell>
          <cell r="K3441">
            <v>0.6</v>
          </cell>
          <cell r="M3441" t="str">
            <v>IC</v>
          </cell>
          <cell r="N3441" t="str">
            <v>DFO</v>
          </cell>
          <cell r="P3441">
            <v>6</v>
          </cell>
          <cell r="Q3441">
            <v>1938</v>
          </cell>
          <cell r="R3441" t="str">
            <v>OP</v>
          </cell>
          <cell r="T3441" t="str">
            <v>N</v>
          </cell>
        </row>
        <row r="3442">
          <cell r="A3442" t="str">
            <v>MI</v>
          </cell>
          <cell r="B3442" t="str">
            <v>Huron</v>
          </cell>
          <cell r="C3442">
            <v>18895</v>
          </cell>
          <cell r="D3442" t="str">
            <v>Thumb Electric Coop-Michigan</v>
          </cell>
          <cell r="E3442">
            <v>1875</v>
          </cell>
          <cell r="F3442" t="str">
            <v>Ubly</v>
          </cell>
          <cell r="G3442">
            <v>22</v>
          </cell>
          <cell r="H3442" t="str">
            <v>3</v>
          </cell>
          <cell r="I3442">
            <v>0.7</v>
          </cell>
          <cell r="J3442">
            <v>0.7</v>
          </cell>
          <cell r="K3442">
            <v>0.7</v>
          </cell>
          <cell r="M3442" t="str">
            <v>IC</v>
          </cell>
          <cell r="N3442" t="str">
            <v>DFO</v>
          </cell>
          <cell r="P3442">
            <v>6</v>
          </cell>
          <cell r="Q3442">
            <v>1938</v>
          </cell>
          <cell r="R3442" t="str">
            <v>OP</v>
          </cell>
          <cell r="T3442" t="str">
            <v>N</v>
          </cell>
        </row>
        <row r="3443">
          <cell r="A3443" t="str">
            <v>MI</v>
          </cell>
          <cell r="B3443" t="str">
            <v>Huron</v>
          </cell>
          <cell r="C3443">
            <v>18895</v>
          </cell>
          <cell r="D3443" t="str">
            <v>Thumb Electric Coop-Michigan</v>
          </cell>
          <cell r="E3443">
            <v>1875</v>
          </cell>
          <cell r="F3443" t="str">
            <v>Ubly</v>
          </cell>
          <cell r="G3443">
            <v>22</v>
          </cell>
          <cell r="H3443" t="str">
            <v>4</v>
          </cell>
          <cell r="I3443">
            <v>0.9</v>
          </cell>
          <cell r="J3443">
            <v>0.9</v>
          </cell>
          <cell r="K3443">
            <v>0.9</v>
          </cell>
          <cell r="M3443" t="str">
            <v>IC</v>
          </cell>
          <cell r="N3443" t="str">
            <v>DFO</v>
          </cell>
          <cell r="P3443">
            <v>88</v>
          </cell>
          <cell r="Q3443">
            <v>1947</v>
          </cell>
          <cell r="R3443" t="str">
            <v>OP</v>
          </cell>
          <cell r="T3443" t="str">
            <v>N</v>
          </cell>
        </row>
        <row r="3444">
          <cell r="A3444" t="str">
            <v>MI</v>
          </cell>
          <cell r="B3444" t="str">
            <v>Huron</v>
          </cell>
          <cell r="C3444">
            <v>18895</v>
          </cell>
          <cell r="D3444" t="str">
            <v>Thumb Electric Coop-Michigan</v>
          </cell>
          <cell r="E3444">
            <v>1875</v>
          </cell>
          <cell r="F3444" t="str">
            <v>Ubly</v>
          </cell>
          <cell r="G3444">
            <v>22</v>
          </cell>
          <cell r="H3444" t="str">
            <v>5</v>
          </cell>
          <cell r="I3444">
            <v>1.5</v>
          </cell>
          <cell r="J3444">
            <v>1.5</v>
          </cell>
          <cell r="K3444">
            <v>1.5</v>
          </cell>
          <cell r="M3444" t="str">
            <v>IC</v>
          </cell>
          <cell r="N3444" t="str">
            <v>DFO</v>
          </cell>
          <cell r="P3444">
            <v>10</v>
          </cell>
          <cell r="Q3444">
            <v>1987</v>
          </cell>
          <cell r="R3444" t="str">
            <v>OP</v>
          </cell>
          <cell r="T3444" t="str">
            <v>N</v>
          </cell>
        </row>
        <row r="3445">
          <cell r="A3445" t="str">
            <v>MI</v>
          </cell>
          <cell r="B3445" t="str">
            <v>Huron</v>
          </cell>
          <cell r="C3445">
            <v>18895</v>
          </cell>
          <cell r="D3445" t="str">
            <v>Thumb Electric Coop-Michigan</v>
          </cell>
          <cell r="E3445">
            <v>1875</v>
          </cell>
          <cell r="F3445" t="str">
            <v>Ubly</v>
          </cell>
          <cell r="G3445">
            <v>22</v>
          </cell>
          <cell r="H3445" t="str">
            <v>7</v>
          </cell>
          <cell r="I3445">
            <v>2.5</v>
          </cell>
          <cell r="J3445">
            <v>2.5</v>
          </cell>
          <cell r="K3445">
            <v>2.5</v>
          </cell>
          <cell r="M3445" t="str">
            <v>IC</v>
          </cell>
          <cell r="N3445" t="str">
            <v>DFO</v>
          </cell>
          <cell r="P3445">
            <v>5</v>
          </cell>
          <cell r="Q3445">
            <v>2000</v>
          </cell>
          <cell r="R3445" t="str">
            <v>OP</v>
          </cell>
          <cell r="T3445" t="str">
            <v>N</v>
          </cell>
        </row>
        <row r="3446">
          <cell r="A3446" t="str">
            <v>MI</v>
          </cell>
          <cell r="B3446" t="str">
            <v>Huron</v>
          </cell>
          <cell r="C3446">
            <v>18895</v>
          </cell>
          <cell r="D3446" t="str">
            <v>Thumb Electric Coop-Michigan</v>
          </cell>
          <cell r="E3446">
            <v>1875</v>
          </cell>
          <cell r="F3446" t="str">
            <v>Ubly</v>
          </cell>
          <cell r="G3446">
            <v>22</v>
          </cell>
          <cell r="H3446" t="str">
            <v>8</v>
          </cell>
          <cell r="I3446">
            <v>2.5</v>
          </cell>
          <cell r="J3446">
            <v>2.5</v>
          </cell>
          <cell r="K3446">
            <v>2.5</v>
          </cell>
          <cell r="M3446" t="str">
            <v>IC</v>
          </cell>
          <cell r="N3446" t="str">
            <v>DFO</v>
          </cell>
          <cell r="P3446">
            <v>10</v>
          </cell>
          <cell r="Q3446">
            <v>2001</v>
          </cell>
          <cell r="R3446" t="str">
            <v>OP</v>
          </cell>
          <cell r="T3446" t="str">
            <v>N</v>
          </cell>
        </row>
        <row r="3447">
          <cell r="A3447" t="str">
            <v>MI</v>
          </cell>
          <cell r="B3447" t="str">
            <v>Huron</v>
          </cell>
          <cell r="C3447">
            <v>18895</v>
          </cell>
          <cell r="D3447" t="str">
            <v>Thumb Electric Coop-Michigan</v>
          </cell>
          <cell r="E3447">
            <v>1875</v>
          </cell>
          <cell r="F3447" t="str">
            <v>Ubly</v>
          </cell>
          <cell r="G3447">
            <v>22</v>
          </cell>
          <cell r="H3447" t="str">
            <v>9</v>
          </cell>
          <cell r="I3447">
            <v>1.5</v>
          </cell>
          <cell r="J3447">
            <v>1.46</v>
          </cell>
          <cell r="K3447">
            <v>1.48</v>
          </cell>
          <cell r="M3447" t="str">
            <v>IC</v>
          </cell>
          <cell r="N3447" t="str">
            <v>DFO</v>
          </cell>
          <cell r="P3447">
            <v>8</v>
          </cell>
          <cell r="Q3447">
            <v>2002</v>
          </cell>
          <cell r="R3447" t="str">
            <v>OP</v>
          </cell>
          <cell r="T3447" t="str">
            <v>N</v>
          </cell>
        </row>
        <row r="3448">
          <cell r="A3448" t="str">
            <v>MI</v>
          </cell>
          <cell r="B3448" t="str">
            <v>Washtenaw</v>
          </cell>
          <cell r="C3448">
            <v>20105</v>
          </cell>
          <cell r="D3448" t="str">
            <v>Warner Lambert Co</v>
          </cell>
          <cell r="E3448">
            <v>54604</v>
          </cell>
          <cell r="F3448" t="str">
            <v>Warner Lambert</v>
          </cell>
          <cell r="G3448">
            <v>561</v>
          </cell>
          <cell r="H3448" t="str">
            <v>0550</v>
          </cell>
          <cell r="I3448">
            <v>1.5</v>
          </cell>
          <cell r="J3448">
            <v>1.5</v>
          </cell>
          <cell r="K3448">
            <v>1.5</v>
          </cell>
          <cell r="M3448" t="str">
            <v>IC</v>
          </cell>
          <cell r="N3448" t="str">
            <v>DFO</v>
          </cell>
          <cell r="P3448">
            <v>6</v>
          </cell>
          <cell r="Q3448">
            <v>2002</v>
          </cell>
          <cell r="R3448" t="str">
            <v>SB</v>
          </cell>
          <cell r="T3448" t="str">
            <v>Y</v>
          </cell>
        </row>
        <row r="3449">
          <cell r="A3449" t="str">
            <v>MI</v>
          </cell>
          <cell r="B3449" t="str">
            <v>Washtenaw</v>
          </cell>
          <cell r="C3449">
            <v>20105</v>
          </cell>
          <cell r="D3449" t="str">
            <v>Warner Lambert Co</v>
          </cell>
          <cell r="E3449">
            <v>54604</v>
          </cell>
          <cell r="F3449" t="str">
            <v>Warner Lambert</v>
          </cell>
          <cell r="G3449">
            <v>561</v>
          </cell>
          <cell r="H3449" t="str">
            <v>016E</v>
          </cell>
          <cell r="I3449">
            <v>1</v>
          </cell>
          <cell r="J3449">
            <v>1</v>
          </cell>
          <cell r="K3449">
            <v>1</v>
          </cell>
          <cell r="M3449" t="str">
            <v>IC</v>
          </cell>
          <cell r="N3449" t="str">
            <v>DFO</v>
          </cell>
          <cell r="P3449">
            <v>6</v>
          </cell>
          <cell r="Q3449">
            <v>1992</v>
          </cell>
          <cell r="R3449" t="str">
            <v>SB</v>
          </cell>
          <cell r="T3449" t="str">
            <v>Y</v>
          </cell>
        </row>
        <row r="3450">
          <cell r="A3450" t="str">
            <v>MI</v>
          </cell>
          <cell r="B3450" t="str">
            <v>Washtenaw</v>
          </cell>
          <cell r="C3450">
            <v>20105</v>
          </cell>
          <cell r="D3450" t="str">
            <v>Warner Lambert Co</v>
          </cell>
          <cell r="E3450">
            <v>54604</v>
          </cell>
          <cell r="F3450" t="str">
            <v>Warner Lambert</v>
          </cell>
          <cell r="G3450">
            <v>561</v>
          </cell>
          <cell r="H3450" t="str">
            <v>085-1</v>
          </cell>
          <cell r="I3450">
            <v>2.2999999999999998</v>
          </cell>
          <cell r="J3450">
            <v>2.25</v>
          </cell>
          <cell r="K3450">
            <v>2.25</v>
          </cell>
          <cell r="M3450" t="str">
            <v>IC</v>
          </cell>
          <cell r="N3450" t="str">
            <v>DFO</v>
          </cell>
          <cell r="P3450">
            <v>12</v>
          </cell>
          <cell r="Q3450">
            <v>2005</v>
          </cell>
          <cell r="R3450" t="str">
            <v>SB</v>
          </cell>
          <cell r="T3450" t="str">
            <v>Y</v>
          </cell>
        </row>
        <row r="3451">
          <cell r="A3451" t="str">
            <v>MI</v>
          </cell>
          <cell r="B3451" t="str">
            <v>Oakland</v>
          </cell>
          <cell r="C3451">
            <v>20680</v>
          </cell>
          <cell r="D3451" t="str">
            <v>William Beaumont Hospital</v>
          </cell>
          <cell r="E3451">
            <v>50937</v>
          </cell>
          <cell r="F3451" t="str">
            <v>William Beaumont Hospital</v>
          </cell>
          <cell r="G3451">
            <v>622</v>
          </cell>
          <cell r="H3451" t="str">
            <v>GENA</v>
          </cell>
          <cell r="I3451">
            <v>1.9</v>
          </cell>
          <cell r="J3451">
            <v>1.9</v>
          </cell>
          <cell r="K3451">
            <v>1.9</v>
          </cell>
          <cell r="M3451" t="str">
            <v>IC</v>
          </cell>
          <cell r="N3451" t="str">
            <v>DFO</v>
          </cell>
          <cell r="O3451" t="str">
            <v>NG</v>
          </cell>
          <cell r="P3451">
            <v>10</v>
          </cell>
          <cell r="Q3451">
            <v>1992</v>
          </cell>
          <cell r="R3451" t="str">
            <v>SB</v>
          </cell>
          <cell r="S3451">
            <v>0</v>
          </cell>
          <cell r="T3451" t="str">
            <v>Y</v>
          </cell>
        </row>
        <row r="3452">
          <cell r="A3452" t="str">
            <v>MI</v>
          </cell>
          <cell r="B3452" t="str">
            <v>Oakland</v>
          </cell>
          <cell r="C3452">
            <v>20680</v>
          </cell>
          <cell r="D3452" t="str">
            <v>William Beaumont Hospital</v>
          </cell>
          <cell r="E3452">
            <v>50937</v>
          </cell>
          <cell r="F3452" t="str">
            <v>William Beaumont Hospital</v>
          </cell>
          <cell r="G3452">
            <v>622</v>
          </cell>
          <cell r="H3452" t="str">
            <v>GENB</v>
          </cell>
          <cell r="I3452">
            <v>1.9</v>
          </cell>
          <cell r="J3452">
            <v>1.9</v>
          </cell>
          <cell r="K3452">
            <v>1.9</v>
          </cell>
          <cell r="M3452" t="str">
            <v>IC</v>
          </cell>
          <cell r="N3452" t="str">
            <v>DFO</v>
          </cell>
          <cell r="O3452" t="str">
            <v>NG</v>
          </cell>
          <cell r="P3452">
            <v>10</v>
          </cell>
          <cell r="Q3452">
            <v>1992</v>
          </cell>
          <cell r="R3452" t="str">
            <v>SB</v>
          </cell>
          <cell r="S3452">
            <v>0</v>
          </cell>
          <cell r="T3452" t="str">
            <v>Y</v>
          </cell>
        </row>
        <row r="3453">
          <cell r="A3453" t="str">
            <v>MI</v>
          </cell>
          <cell r="B3453" t="str">
            <v>Cheboygan</v>
          </cell>
          <cell r="C3453">
            <v>20910</v>
          </cell>
          <cell r="D3453" t="str">
            <v>Wolverine Pwr Supply Coop Inc</v>
          </cell>
          <cell r="E3453">
            <v>1873</v>
          </cell>
          <cell r="F3453" t="str">
            <v>Tower</v>
          </cell>
          <cell r="G3453">
            <v>22</v>
          </cell>
          <cell r="H3453" t="str">
            <v>2</v>
          </cell>
          <cell r="I3453">
            <v>1.3</v>
          </cell>
          <cell r="J3453">
            <v>1.2</v>
          </cell>
          <cell r="K3453">
            <v>1.2</v>
          </cell>
          <cell r="M3453" t="str">
            <v>IC</v>
          </cell>
          <cell r="N3453" t="str">
            <v>DFO</v>
          </cell>
          <cell r="P3453">
            <v>1</v>
          </cell>
          <cell r="Q3453">
            <v>1948</v>
          </cell>
          <cell r="R3453" t="str">
            <v>OP</v>
          </cell>
          <cell r="T3453" t="str">
            <v>N</v>
          </cell>
        </row>
        <row r="3454">
          <cell r="A3454" t="str">
            <v>MI</v>
          </cell>
          <cell r="B3454" t="str">
            <v>Cheboygan</v>
          </cell>
          <cell r="C3454">
            <v>20910</v>
          </cell>
          <cell r="D3454" t="str">
            <v>Wolverine Pwr Supply Coop Inc</v>
          </cell>
          <cell r="E3454">
            <v>1873</v>
          </cell>
          <cell r="F3454" t="str">
            <v>Tower</v>
          </cell>
          <cell r="G3454">
            <v>22</v>
          </cell>
          <cell r="H3454" t="str">
            <v>3</v>
          </cell>
          <cell r="I3454">
            <v>1.3</v>
          </cell>
          <cell r="J3454">
            <v>1.2</v>
          </cell>
          <cell r="K3454">
            <v>1.2</v>
          </cell>
          <cell r="M3454" t="str">
            <v>IC</v>
          </cell>
          <cell r="N3454" t="str">
            <v>DFO</v>
          </cell>
          <cell r="P3454">
            <v>1</v>
          </cell>
          <cell r="Q3454">
            <v>1951</v>
          </cell>
          <cell r="R3454" t="str">
            <v>OP</v>
          </cell>
          <cell r="T3454" t="str">
            <v>N</v>
          </cell>
        </row>
        <row r="3455">
          <cell r="A3455" t="str">
            <v>MI</v>
          </cell>
          <cell r="B3455" t="str">
            <v>Cheboygan</v>
          </cell>
          <cell r="C3455">
            <v>20910</v>
          </cell>
          <cell r="D3455" t="str">
            <v>Wolverine Pwr Supply Coop Inc</v>
          </cell>
          <cell r="E3455">
            <v>1873</v>
          </cell>
          <cell r="F3455" t="str">
            <v>Tower</v>
          </cell>
          <cell r="G3455">
            <v>22</v>
          </cell>
          <cell r="H3455" t="str">
            <v>IC1</v>
          </cell>
          <cell r="I3455">
            <v>1.3</v>
          </cell>
          <cell r="J3455">
            <v>1.2</v>
          </cell>
          <cell r="K3455">
            <v>1.2</v>
          </cell>
          <cell r="M3455" t="str">
            <v>IC</v>
          </cell>
          <cell r="N3455" t="str">
            <v>DFO</v>
          </cell>
          <cell r="P3455">
            <v>1</v>
          </cell>
          <cell r="Q3455">
            <v>1948</v>
          </cell>
          <cell r="R3455" t="str">
            <v>OP</v>
          </cell>
          <cell r="T3455" t="str">
            <v>N</v>
          </cell>
        </row>
        <row r="3456">
          <cell r="A3456" t="str">
            <v>MI</v>
          </cell>
          <cell r="B3456" t="str">
            <v>Osceola</v>
          </cell>
          <cell r="C3456">
            <v>20910</v>
          </cell>
          <cell r="D3456" t="str">
            <v>Wolverine Pwr Supply Coop Inc</v>
          </cell>
          <cell r="E3456">
            <v>1877</v>
          </cell>
          <cell r="F3456" t="str">
            <v>George Johnson</v>
          </cell>
          <cell r="G3456">
            <v>22</v>
          </cell>
          <cell r="H3456" t="str">
            <v>11</v>
          </cell>
          <cell r="I3456">
            <v>1</v>
          </cell>
          <cell r="J3456">
            <v>1</v>
          </cell>
          <cell r="K3456">
            <v>1</v>
          </cell>
          <cell r="M3456" t="str">
            <v>IC</v>
          </cell>
          <cell r="N3456" t="str">
            <v>DFO</v>
          </cell>
          <cell r="P3456">
            <v>9</v>
          </cell>
          <cell r="Q3456">
            <v>1993</v>
          </cell>
          <cell r="R3456" t="str">
            <v>BU</v>
          </cell>
          <cell r="T3456" t="str">
            <v>N</v>
          </cell>
        </row>
        <row r="3457">
          <cell r="A3457" t="str">
            <v>MI</v>
          </cell>
          <cell r="B3457" t="str">
            <v>Montcalm</v>
          </cell>
          <cell r="C3457">
            <v>20910</v>
          </cell>
          <cell r="D3457" t="str">
            <v>Wolverine Pwr Supply Coop Inc</v>
          </cell>
          <cell r="E3457">
            <v>1881</v>
          </cell>
          <cell r="F3457" t="str">
            <v>Vestaburg</v>
          </cell>
          <cell r="G3457">
            <v>22</v>
          </cell>
          <cell r="H3457" t="str">
            <v>2</v>
          </cell>
          <cell r="I3457">
            <v>0.3</v>
          </cell>
          <cell r="J3457">
            <v>0.3</v>
          </cell>
          <cell r="K3457">
            <v>0.3</v>
          </cell>
          <cell r="M3457" t="str">
            <v>IC</v>
          </cell>
          <cell r="N3457" t="str">
            <v>DFO</v>
          </cell>
          <cell r="P3457">
            <v>1</v>
          </cell>
          <cell r="Q3457">
            <v>1939</v>
          </cell>
          <cell r="R3457" t="str">
            <v>OP</v>
          </cell>
          <cell r="T3457" t="str">
            <v>N</v>
          </cell>
        </row>
        <row r="3458">
          <cell r="A3458" t="str">
            <v>MI</v>
          </cell>
          <cell r="B3458" t="str">
            <v>Montcalm</v>
          </cell>
          <cell r="C3458">
            <v>20910</v>
          </cell>
          <cell r="D3458" t="str">
            <v>Wolverine Pwr Supply Coop Inc</v>
          </cell>
          <cell r="E3458">
            <v>1881</v>
          </cell>
          <cell r="F3458" t="str">
            <v>Vestaburg</v>
          </cell>
          <cell r="G3458">
            <v>22</v>
          </cell>
          <cell r="H3458" t="str">
            <v>4</v>
          </cell>
          <cell r="I3458">
            <v>0.7</v>
          </cell>
          <cell r="J3458">
            <v>0.7</v>
          </cell>
          <cell r="K3458">
            <v>0.7</v>
          </cell>
          <cell r="M3458" t="str">
            <v>IC</v>
          </cell>
          <cell r="N3458" t="str">
            <v>DFO</v>
          </cell>
          <cell r="P3458">
            <v>1</v>
          </cell>
          <cell r="Q3458">
            <v>1939</v>
          </cell>
          <cell r="R3458" t="str">
            <v>OP</v>
          </cell>
          <cell r="T3458" t="str">
            <v>N</v>
          </cell>
        </row>
        <row r="3459">
          <cell r="A3459" t="str">
            <v>MI</v>
          </cell>
          <cell r="B3459" t="str">
            <v>Montcalm</v>
          </cell>
          <cell r="C3459">
            <v>20910</v>
          </cell>
          <cell r="D3459" t="str">
            <v>Wolverine Pwr Supply Coop Inc</v>
          </cell>
          <cell r="E3459">
            <v>1881</v>
          </cell>
          <cell r="F3459" t="str">
            <v>Vestaburg</v>
          </cell>
          <cell r="G3459">
            <v>22</v>
          </cell>
          <cell r="H3459" t="str">
            <v>5</v>
          </cell>
          <cell r="I3459">
            <v>0.7</v>
          </cell>
          <cell r="J3459">
            <v>0.7</v>
          </cell>
          <cell r="K3459">
            <v>0.7</v>
          </cell>
          <cell r="M3459" t="str">
            <v>IC</v>
          </cell>
          <cell r="N3459" t="str">
            <v>DFO</v>
          </cell>
          <cell r="P3459">
            <v>1</v>
          </cell>
          <cell r="Q3459">
            <v>1941</v>
          </cell>
          <cell r="R3459" t="str">
            <v>OP</v>
          </cell>
          <cell r="T3459" t="str">
            <v>N</v>
          </cell>
        </row>
        <row r="3460">
          <cell r="A3460" t="str">
            <v>MI</v>
          </cell>
          <cell r="B3460" t="str">
            <v>Montcalm</v>
          </cell>
          <cell r="C3460">
            <v>20910</v>
          </cell>
          <cell r="D3460" t="str">
            <v>Wolverine Pwr Supply Coop Inc</v>
          </cell>
          <cell r="E3460">
            <v>1881</v>
          </cell>
          <cell r="F3460" t="str">
            <v>Vestaburg</v>
          </cell>
          <cell r="G3460">
            <v>22</v>
          </cell>
          <cell r="H3460" t="str">
            <v>6</v>
          </cell>
          <cell r="I3460">
            <v>3</v>
          </cell>
          <cell r="J3460">
            <v>3</v>
          </cell>
          <cell r="K3460">
            <v>3</v>
          </cell>
          <cell r="M3460" t="str">
            <v>IC</v>
          </cell>
          <cell r="N3460" t="str">
            <v>DFO</v>
          </cell>
          <cell r="P3460">
            <v>1</v>
          </cell>
          <cell r="Q3460">
            <v>1959</v>
          </cell>
          <cell r="R3460" t="str">
            <v>OP</v>
          </cell>
          <cell r="T3460" t="str">
            <v>N</v>
          </cell>
        </row>
        <row r="3461">
          <cell r="A3461" t="str">
            <v>MI</v>
          </cell>
          <cell r="B3461" t="str">
            <v>Montcalm</v>
          </cell>
          <cell r="C3461">
            <v>20910</v>
          </cell>
          <cell r="D3461" t="str">
            <v>Wolverine Pwr Supply Coop Inc</v>
          </cell>
          <cell r="E3461">
            <v>1881</v>
          </cell>
          <cell r="F3461" t="str">
            <v>Vestaburg</v>
          </cell>
          <cell r="G3461">
            <v>22</v>
          </cell>
          <cell r="H3461" t="str">
            <v>7</v>
          </cell>
          <cell r="I3461">
            <v>3</v>
          </cell>
          <cell r="J3461">
            <v>3</v>
          </cell>
          <cell r="K3461">
            <v>3</v>
          </cell>
          <cell r="M3461" t="str">
            <v>IC</v>
          </cell>
          <cell r="N3461" t="str">
            <v>DFO</v>
          </cell>
          <cell r="P3461">
            <v>1</v>
          </cell>
          <cell r="Q3461">
            <v>1960</v>
          </cell>
          <cell r="R3461" t="str">
            <v>OP</v>
          </cell>
          <cell r="T3461" t="str">
            <v>N</v>
          </cell>
        </row>
        <row r="3462">
          <cell r="A3462" t="str">
            <v>MI</v>
          </cell>
          <cell r="B3462" t="str">
            <v>Charlevoix</v>
          </cell>
          <cell r="C3462">
            <v>38084</v>
          </cell>
          <cell r="D3462" t="str">
            <v>Great Lakes Energy Coop</v>
          </cell>
          <cell r="E3462">
            <v>7831</v>
          </cell>
          <cell r="F3462" t="str">
            <v>Beaver Island</v>
          </cell>
          <cell r="G3462">
            <v>22</v>
          </cell>
          <cell r="H3462" t="str">
            <v>1</v>
          </cell>
          <cell r="I3462">
            <v>1.2</v>
          </cell>
          <cell r="J3462">
            <v>1</v>
          </cell>
          <cell r="K3462">
            <v>1</v>
          </cell>
          <cell r="M3462" t="str">
            <v>IC</v>
          </cell>
          <cell r="N3462" t="str">
            <v>DFO</v>
          </cell>
          <cell r="P3462">
            <v>9</v>
          </cell>
          <cell r="Q3462">
            <v>2000</v>
          </cell>
          <cell r="R3462" t="str">
            <v>SB</v>
          </cell>
          <cell r="T3462" t="str">
            <v>N</v>
          </cell>
        </row>
        <row r="3463">
          <cell r="A3463" t="str">
            <v>MI</v>
          </cell>
          <cell r="B3463" t="str">
            <v>Charlevoix</v>
          </cell>
          <cell r="C3463">
            <v>38084</v>
          </cell>
          <cell r="D3463" t="str">
            <v>Great Lakes Energy Coop</v>
          </cell>
          <cell r="E3463">
            <v>7831</v>
          </cell>
          <cell r="F3463" t="str">
            <v>Beaver Island</v>
          </cell>
          <cell r="G3463">
            <v>22</v>
          </cell>
          <cell r="H3463" t="str">
            <v>2</v>
          </cell>
          <cell r="I3463">
            <v>1.2</v>
          </cell>
          <cell r="J3463">
            <v>1</v>
          </cell>
          <cell r="K3463">
            <v>1</v>
          </cell>
          <cell r="M3463" t="str">
            <v>IC</v>
          </cell>
          <cell r="N3463" t="str">
            <v>DFO</v>
          </cell>
          <cell r="P3463">
            <v>9</v>
          </cell>
          <cell r="Q3463">
            <v>2000</v>
          </cell>
          <cell r="R3463" t="str">
            <v>SB</v>
          </cell>
          <cell r="T3463" t="str">
            <v>N</v>
          </cell>
        </row>
        <row r="3464">
          <cell r="A3464" t="str">
            <v>MI</v>
          </cell>
          <cell r="B3464" t="str">
            <v>Charlevoix</v>
          </cell>
          <cell r="C3464">
            <v>38084</v>
          </cell>
          <cell r="D3464" t="str">
            <v>Great Lakes Energy Coop</v>
          </cell>
          <cell r="E3464">
            <v>7831</v>
          </cell>
          <cell r="F3464" t="str">
            <v>Beaver Island</v>
          </cell>
          <cell r="G3464">
            <v>22</v>
          </cell>
          <cell r="H3464" t="str">
            <v>3</v>
          </cell>
          <cell r="I3464">
            <v>0.9</v>
          </cell>
          <cell r="J3464">
            <v>0.8</v>
          </cell>
          <cell r="K3464">
            <v>0.8</v>
          </cell>
          <cell r="M3464" t="str">
            <v>IC</v>
          </cell>
          <cell r="N3464" t="str">
            <v>DFO</v>
          </cell>
          <cell r="P3464">
            <v>1</v>
          </cell>
          <cell r="Q3464">
            <v>2001</v>
          </cell>
          <cell r="R3464" t="str">
            <v>SB</v>
          </cell>
          <cell r="T3464" t="str">
            <v>N</v>
          </cell>
        </row>
        <row r="3465">
          <cell r="A3465" t="str">
            <v>MI</v>
          </cell>
          <cell r="B3465" t="str">
            <v>Alpena</v>
          </cell>
          <cell r="C3465">
            <v>50047</v>
          </cell>
          <cell r="D3465" t="str">
            <v>Alpena Power Generation,  LLC</v>
          </cell>
          <cell r="E3465">
            <v>56286</v>
          </cell>
          <cell r="F3465" t="str">
            <v>Alpena Long Lake</v>
          </cell>
          <cell r="G3465">
            <v>22</v>
          </cell>
          <cell r="H3465" t="str">
            <v>LL1</v>
          </cell>
          <cell r="I3465">
            <v>1.8</v>
          </cell>
          <cell r="J3465">
            <v>1.8</v>
          </cell>
          <cell r="K3465">
            <v>1.8</v>
          </cell>
          <cell r="M3465" t="str">
            <v>IC</v>
          </cell>
          <cell r="N3465" t="str">
            <v>DFO</v>
          </cell>
          <cell r="P3465">
            <v>5</v>
          </cell>
          <cell r="Q3465">
            <v>2000</v>
          </cell>
          <cell r="R3465" t="str">
            <v>BU</v>
          </cell>
          <cell r="T3465" t="str">
            <v>Y</v>
          </cell>
        </row>
        <row r="3466">
          <cell r="A3466" t="str">
            <v>MI</v>
          </cell>
          <cell r="B3466" t="str">
            <v>Alpena</v>
          </cell>
          <cell r="C3466">
            <v>50047</v>
          </cell>
          <cell r="D3466" t="str">
            <v>Alpena Power Generation,  LLC</v>
          </cell>
          <cell r="E3466">
            <v>56286</v>
          </cell>
          <cell r="F3466" t="str">
            <v>Alpena Long Lake</v>
          </cell>
          <cell r="G3466">
            <v>22</v>
          </cell>
          <cell r="H3466" t="str">
            <v>LL2</v>
          </cell>
          <cell r="I3466">
            <v>1.8</v>
          </cell>
          <cell r="J3466">
            <v>1.8</v>
          </cell>
          <cell r="K3466">
            <v>1.8</v>
          </cell>
          <cell r="M3466" t="str">
            <v>IC</v>
          </cell>
          <cell r="N3466" t="str">
            <v>DFO</v>
          </cell>
          <cell r="P3466">
            <v>5</v>
          </cell>
          <cell r="Q3466">
            <v>2000</v>
          </cell>
          <cell r="R3466" t="str">
            <v>BU</v>
          </cell>
          <cell r="T3466" t="str">
            <v>Y</v>
          </cell>
        </row>
        <row r="3467">
          <cell r="A3467" t="str">
            <v>MI</v>
          </cell>
          <cell r="B3467" t="str">
            <v>Alpena</v>
          </cell>
          <cell r="C3467">
            <v>50047</v>
          </cell>
          <cell r="D3467" t="str">
            <v>Alpena Power Generation,  LLC</v>
          </cell>
          <cell r="E3467">
            <v>56286</v>
          </cell>
          <cell r="F3467" t="str">
            <v>Alpena Long Lake</v>
          </cell>
          <cell r="G3467">
            <v>22</v>
          </cell>
          <cell r="H3467" t="str">
            <v>LL3</v>
          </cell>
          <cell r="I3467">
            <v>1.8</v>
          </cell>
          <cell r="J3467">
            <v>1.8</v>
          </cell>
          <cell r="K3467">
            <v>1.8</v>
          </cell>
          <cell r="M3467" t="str">
            <v>IC</v>
          </cell>
          <cell r="N3467" t="str">
            <v>DFO</v>
          </cell>
          <cell r="P3467">
            <v>5</v>
          </cell>
          <cell r="Q3467">
            <v>2000</v>
          </cell>
          <cell r="R3467" t="str">
            <v>BU</v>
          </cell>
          <cell r="T3467" t="str">
            <v>Y</v>
          </cell>
        </row>
        <row r="3468">
          <cell r="A3468" t="str">
            <v>MI</v>
          </cell>
          <cell r="B3468" t="str">
            <v>Alpena</v>
          </cell>
          <cell r="C3468">
            <v>50047</v>
          </cell>
          <cell r="D3468" t="str">
            <v>Alpena Power Generation,  LLC</v>
          </cell>
          <cell r="E3468">
            <v>56286</v>
          </cell>
          <cell r="F3468" t="str">
            <v>Alpena Long Lake</v>
          </cell>
          <cell r="G3468">
            <v>22</v>
          </cell>
          <cell r="H3468" t="str">
            <v>LL4</v>
          </cell>
          <cell r="I3468">
            <v>1.8</v>
          </cell>
          <cell r="J3468">
            <v>1.8</v>
          </cell>
          <cell r="K3468">
            <v>1.8</v>
          </cell>
          <cell r="M3468" t="str">
            <v>IC</v>
          </cell>
          <cell r="N3468" t="str">
            <v>DFO</v>
          </cell>
          <cell r="P3468">
            <v>5</v>
          </cell>
          <cell r="Q3468">
            <v>2000</v>
          </cell>
          <cell r="R3468" t="str">
            <v>BU</v>
          </cell>
          <cell r="T3468" t="str">
            <v>Y</v>
          </cell>
        </row>
        <row r="3469">
          <cell r="A3469" t="str">
            <v>MI</v>
          </cell>
          <cell r="B3469" t="str">
            <v>Alpena</v>
          </cell>
          <cell r="C3469">
            <v>50047</v>
          </cell>
          <cell r="D3469" t="str">
            <v>Alpena Power Generation,  LLC</v>
          </cell>
          <cell r="E3469">
            <v>56286</v>
          </cell>
          <cell r="F3469" t="str">
            <v>Alpena Long Lake</v>
          </cell>
          <cell r="G3469">
            <v>22</v>
          </cell>
          <cell r="H3469" t="str">
            <v>LL5</v>
          </cell>
          <cell r="I3469">
            <v>1.8</v>
          </cell>
          <cell r="J3469">
            <v>1.8</v>
          </cell>
          <cell r="K3469">
            <v>1.8</v>
          </cell>
          <cell r="M3469" t="str">
            <v>IC</v>
          </cell>
          <cell r="N3469" t="str">
            <v>DFO</v>
          </cell>
          <cell r="P3469">
            <v>5</v>
          </cell>
          <cell r="Q3469">
            <v>2000</v>
          </cell>
          <cell r="R3469" t="str">
            <v>BU</v>
          </cell>
          <cell r="T3469" t="str">
            <v>Y</v>
          </cell>
        </row>
        <row r="3470">
          <cell r="A3470" t="str">
            <v>MN</v>
          </cell>
          <cell r="B3470" t="str">
            <v>Nobles</v>
          </cell>
          <cell r="C3470">
            <v>150</v>
          </cell>
          <cell r="D3470" t="str">
            <v>Adrian Public Utilities Comm</v>
          </cell>
          <cell r="E3470">
            <v>1956</v>
          </cell>
          <cell r="F3470" t="str">
            <v>Adrian</v>
          </cell>
          <cell r="G3470">
            <v>22</v>
          </cell>
          <cell r="H3470" t="str">
            <v>4</v>
          </cell>
          <cell r="I3470">
            <v>0.6</v>
          </cell>
          <cell r="J3470">
            <v>0.5</v>
          </cell>
          <cell r="K3470">
            <v>0.6</v>
          </cell>
          <cell r="M3470" t="str">
            <v>IC</v>
          </cell>
          <cell r="N3470" t="str">
            <v>DFO</v>
          </cell>
          <cell r="P3470">
            <v>88</v>
          </cell>
          <cell r="Q3470">
            <v>1954</v>
          </cell>
          <cell r="R3470" t="str">
            <v>OP</v>
          </cell>
          <cell r="T3470" t="str">
            <v>N</v>
          </cell>
        </row>
        <row r="3471">
          <cell r="A3471" t="str">
            <v>MN</v>
          </cell>
          <cell r="B3471" t="str">
            <v>Nobles</v>
          </cell>
          <cell r="C3471">
            <v>150</v>
          </cell>
          <cell r="D3471" t="str">
            <v>Adrian Public Utilities Comm</v>
          </cell>
          <cell r="E3471">
            <v>1956</v>
          </cell>
          <cell r="F3471" t="str">
            <v>Adrian</v>
          </cell>
          <cell r="G3471">
            <v>22</v>
          </cell>
          <cell r="H3471" t="str">
            <v>5</v>
          </cell>
          <cell r="I3471">
            <v>2</v>
          </cell>
          <cell r="J3471">
            <v>2</v>
          </cell>
          <cell r="K3471">
            <v>2</v>
          </cell>
          <cell r="M3471" t="str">
            <v>IC</v>
          </cell>
          <cell r="N3471" t="str">
            <v>DFO</v>
          </cell>
          <cell r="P3471">
            <v>5</v>
          </cell>
          <cell r="Q3471">
            <v>2005</v>
          </cell>
          <cell r="R3471" t="str">
            <v>OP</v>
          </cell>
          <cell r="T3471" t="str">
            <v>N</v>
          </cell>
        </row>
        <row r="3472">
          <cell r="A3472" t="str">
            <v>MN</v>
          </cell>
          <cell r="B3472" t="str">
            <v>Douglas</v>
          </cell>
          <cell r="C3472">
            <v>295</v>
          </cell>
          <cell r="D3472" t="str">
            <v>Alexandria City of</v>
          </cell>
          <cell r="E3472">
            <v>1958</v>
          </cell>
          <cell r="F3472" t="str">
            <v>Alexandria</v>
          </cell>
          <cell r="G3472">
            <v>22</v>
          </cell>
          <cell r="H3472" t="str">
            <v>IC1</v>
          </cell>
          <cell r="I3472">
            <v>1.2</v>
          </cell>
          <cell r="J3472">
            <v>0.8</v>
          </cell>
          <cell r="K3472">
            <v>0.8</v>
          </cell>
          <cell r="M3472" t="str">
            <v>IC</v>
          </cell>
          <cell r="N3472" t="str">
            <v>DFO</v>
          </cell>
          <cell r="P3472">
            <v>1</v>
          </cell>
          <cell r="Q3472">
            <v>1948</v>
          </cell>
          <cell r="R3472" t="str">
            <v>OP</v>
          </cell>
          <cell r="T3472" t="str">
            <v>N</v>
          </cell>
        </row>
        <row r="3473">
          <cell r="A3473" t="str">
            <v>MN</v>
          </cell>
          <cell r="B3473" t="str">
            <v>Douglas</v>
          </cell>
          <cell r="C3473">
            <v>295</v>
          </cell>
          <cell r="D3473" t="str">
            <v>Alexandria City of</v>
          </cell>
          <cell r="E3473">
            <v>1958</v>
          </cell>
          <cell r="F3473" t="str">
            <v>Alexandria</v>
          </cell>
          <cell r="G3473">
            <v>22</v>
          </cell>
          <cell r="H3473" t="str">
            <v>IC2</v>
          </cell>
          <cell r="I3473">
            <v>4</v>
          </cell>
          <cell r="J3473">
            <v>3.5</v>
          </cell>
          <cell r="K3473">
            <v>3.5</v>
          </cell>
          <cell r="M3473" t="str">
            <v>IC</v>
          </cell>
          <cell r="N3473" t="str">
            <v>DFO</v>
          </cell>
          <cell r="O3473" t="str">
            <v>NG</v>
          </cell>
          <cell r="P3473">
            <v>1</v>
          </cell>
          <cell r="Q3473">
            <v>1967</v>
          </cell>
          <cell r="R3473" t="str">
            <v>OP</v>
          </cell>
          <cell r="T3473" t="str">
            <v>N</v>
          </cell>
        </row>
        <row r="3474">
          <cell r="A3474" t="str">
            <v>MN</v>
          </cell>
          <cell r="B3474" t="str">
            <v>Douglas</v>
          </cell>
          <cell r="C3474">
            <v>295</v>
          </cell>
          <cell r="D3474" t="str">
            <v>Alexandria City of</v>
          </cell>
          <cell r="E3474">
            <v>1958</v>
          </cell>
          <cell r="F3474" t="str">
            <v>Alexandria</v>
          </cell>
          <cell r="G3474">
            <v>22</v>
          </cell>
          <cell r="H3474" t="str">
            <v>IC3</v>
          </cell>
          <cell r="I3474">
            <v>4</v>
          </cell>
          <cell r="J3474">
            <v>3.5</v>
          </cell>
          <cell r="K3474">
            <v>3.5</v>
          </cell>
          <cell r="M3474" t="str">
            <v>IC</v>
          </cell>
          <cell r="N3474" t="str">
            <v>DFO</v>
          </cell>
          <cell r="O3474" t="str">
            <v>NG</v>
          </cell>
          <cell r="P3474">
            <v>1</v>
          </cell>
          <cell r="Q3474">
            <v>1967</v>
          </cell>
          <cell r="R3474" t="str">
            <v>OP</v>
          </cell>
          <cell r="T3474" t="str">
            <v>N</v>
          </cell>
        </row>
        <row r="3475">
          <cell r="A3475" t="str">
            <v>MN</v>
          </cell>
          <cell r="B3475" t="str">
            <v>Swift</v>
          </cell>
          <cell r="C3475">
            <v>1573</v>
          </cell>
          <cell r="D3475" t="str">
            <v>Benson City of</v>
          </cell>
          <cell r="E3475">
            <v>1964</v>
          </cell>
          <cell r="F3475" t="str">
            <v>Benson City of</v>
          </cell>
          <cell r="G3475">
            <v>22</v>
          </cell>
          <cell r="H3475" t="str">
            <v>5</v>
          </cell>
          <cell r="I3475">
            <v>0.9</v>
          </cell>
          <cell r="J3475">
            <v>0.92</v>
          </cell>
          <cell r="K3475">
            <v>0.92</v>
          </cell>
          <cell r="M3475" t="str">
            <v>IC</v>
          </cell>
          <cell r="N3475" t="str">
            <v>DFO</v>
          </cell>
          <cell r="P3475">
            <v>0</v>
          </cell>
          <cell r="Q3475">
            <v>1948</v>
          </cell>
          <cell r="R3475" t="str">
            <v>OP</v>
          </cell>
          <cell r="T3475" t="str">
            <v>N</v>
          </cell>
        </row>
        <row r="3476">
          <cell r="A3476" t="str">
            <v>MN</v>
          </cell>
          <cell r="B3476" t="str">
            <v>Swift</v>
          </cell>
          <cell r="C3476">
            <v>1573</v>
          </cell>
          <cell r="D3476" t="str">
            <v>Benson City of</v>
          </cell>
          <cell r="E3476">
            <v>1964</v>
          </cell>
          <cell r="F3476" t="str">
            <v>Benson City of</v>
          </cell>
          <cell r="G3476">
            <v>22</v>
          </cell>
          <cell r="H3476" t="str">
            <v>6</v>
          </cell>
          <cell r="I3476">
            <v>1.3</v>
          </cell>
          <cell r="J3476">
            <v>1.2</v>
          </cell>
          <cell r="K3476">
            <v>1.2</v>
          </cell>
          <cell r="M3476" t="str">
            <v>IC</v>
          </cell>
          <cell r="N3476" t="str">
            <v>DFO</v>
          </cell>
          <cell r="P3476">
            <v>0</v>
          </cell>
          <cell r="Q3476">
            <v>1955</v>
          </cell>
          <cell r="R3476" t="str">
            <v>OP</v>
          </cell>
          <cell r="T3476" t="str">
            <v>N</v>
          </cell>
        </row>
        <row r="3477">
          <cell r="A3477" t="str">
            <v>MN</v>
          </cell>
          <cell r="B3477" t="str">
            <v>Swift</v>
          </cell>
          <cell r="C3477">
            <v>1573</v>
          </cell>
          <cell r="D3477" t="str">
            <v>Benson City of</v>
          </cell>
          <cell r="E3477">
            <v>1964</v>
          </cell>
          <cell r="F3477" t="str">
            <v>Benson City of</v>
          </cell>
          <cell r="G3477">
            <v>22</v>
          </cell>
          <cell r="H3477" t="str">
            <v>7</v>
          </cell>
          <cell r="I3477">
            <v>1.8</v>
          </cell>
          <cell r="J3477">
            <v>2</v>
          </cell>
          <cell r="K3477">
            <v>2</v>
          </cell>
          <cell r="M3477" t="str">
            <v>IC</v>
          </cell>
          <cell r="N3477" t="str">
            <v>DFO</v>
          </cell>
          <cell r="P3477">
            <v>5</v>
          </cell>
          <cell r="Q3477">
            <v>2002</v>
          </cell>
          <cell r="R3477" t="str">
            <v>OP</v>
          </cell>
          <cell r="T3477" t="str">
            <v>N</v>
          </cell>
        </row>
        <row r="3478">
          <cell r="A3478" t="str">
            <v>MN</v>
          </cell>
          <cell r="B3478" t="str">
            <v>Swift</v>
          </cell>
          <cell r="C3478">
            <v>1573</v>
          </cell>
          <cell r="D3478" t="str">
            <v>Benson City of</v>
          </cell>
          <cell r="E3478">
            <v>1964</v>
          </cell>
          <cell r="F3478" t="str">
            <v>Benson City of</v>
          </cell>
          <cell r="G3478">
            <v>22</v>
          </cell>
          <cell r="H3478" t="str">
            <v>8</v>
          </cell>
          <cell r="I3478">
            <v>1.8</v>
          </cell>
          <cell r="J3478">
            <v>2</v>
          </cell>
          <cell r="K3478">
            <v>2</v>
          </cell>
          <cell r="M3478" t="str">
            <v>IC</v>
          </cell>
          <cell r="N3478" t="str">
            <v>DFO</v>
          </cell>
          <cell r="P3478">
            <v>5</v>
          </cell>
          <cell r="Q3478">
            <v>2002</v>
          </cell>
          <cell r="R3478" t="str">
            <v>OP</v>
          </cell>
          <cell r="T3478" t="str">
            <v>N</v>
          </cell>
        </row>
        <row r="3479">
          <cell r="A3479" t="str">
            <v>MN</v>
          </cell>
          <cell r="B3479" t="str">
            <v>Swift</v>
          </cell>
          <cell r="C3479">
            <v>1573</v>
          </cell>
          <cell r="D3479" t="str">
            <v>Benson City of</v>
          </cell>
          <cell r="E3479">
            <v>1964</v>
          </cell>
          <cell r="F3479" t="str">
            <v>Benson City of</v>
          </cell>
          <cell r="G3479">
            <v>22</v>
          </cell>
          <cell r="H3479" t="str">
            <v>9</v>
          </cell>
          <cell r="I3479">
            <v>1.8</v>
          </cell>
          <cell r="J3479">
            <v>2</v>
          </cell>
          <cell r="K3479">
            <v>2</v>
          </cell>
          <cell r="M3479" t="str">
            <v>IC</v>
          </cell>
          <cell r="N3479" t="str">
            <v>DFO</v>
          </cell>
          <cell r="P3479">
            <v>5</v>
          </cell>
          <cell r="Q3479">
            <v>2002</v>
          </cell>
          <cell r="R3479" t="str">
            <v>OP</v>
          </cell>
          <cell r="T3479" t="str">
            <v>N</v>
          </cell>
        </row>
        <row r="3480">
          <cell r="A3480" t="str">
            <v>MN</v>
          </cell>
          <cell r="B3480" t="str">
            <v>Swift</v>
          </cell>
          <cell r="C3480">
            <v>1573</v>
          </cell>
          <cell r="D3480" t="str">
            <v>Benson City of</v>
          </cell>
          <cell r="E3480">
            <v>1964</v>
          </cell>
          <cell r="F3480" t="str">
            <v>Benson City of</v>
          </cell>
          <cell r="G3480">
            <v>22</v>
          </cell>
          <cell r="H3480" t="str">
            <v>10</v>
          </cell>
          <cell r="I3480">
            <v>1.8</v>
          </cell>
          <cell r="J3480">
            <v>2</v>
          </cell>
          <cell r="K3480">
            <v>2</v>
          </cell>
          <cell r="M3480" t="str">
            <v>IC</v>
          </cell>
          <cell r="N3480" t="str">
            <v>DFO</v>
          </cell>
          <cell r="P3480">
            <v>5</v>
          </cell>
          <cell r="Q3480">
            <v>2002</v>
          </cell>
          <cell r="R3480" t="str">
            <v>OP</v>
          </cell>
          <cell r="T3480" t="str">
            <v>N</v>
          </cell>
        </row>
        <row r="3481">
          <cell r="A3481" t="str">
            <v>MN</v>
          </cell>
          <cell r="B3481" t="str">
            <v>Swift</v>
          </cell>
          <cell r="C3481">
            <v>1573</v>
          </cell>
          <cell r="D3481" t="str">
            <v>Benson City of</v>
          </cell>
          <cell r="E3481">
            <v>1964</v>
          </cell>
          <cell r="F3481" t="str">
            <v>Benson City of</v>
          </cell>
          <cell r="G3481">
            <v>22</v>
          </cell>
          <cell r="H3481" t="str">
            <v>11</v>
          </cell>
          <cell r="I3481">
            <v>1.8</v>
          </cell>
          <cell r="J3481">
            <v>2</v>
          </cell>
          <cell r="K3481">
            <v>2</v>
          </cell>
          <cell r="M3481" t="str">
            <v>IC</v>
          </cell>
          <cell r="N3481" t="str">
            <v>DFO</v>
          </cell>
          <cell r="P3481">
            <v>5</v>
          </cell>
          <cell r="Q3481">
            <v>2002</v>
          </cell>
          <cell r="R3481" t="str">
            <v>OP</v>
          </cell>
          <cell r="T3481" t="str">
            <v>N</v>
          </cell>
        </row>
        <row r="3482">
          <cell r="A3482" t="str">
            <v>MN</v>
          </cell>
          <cell r="B3482" t="str">
            <v>Steele</v>
          </cell>
          <cell r="C3482">
            <v>1871</v>
          </cell>
          <cell r="D3482" t="str">
            <v>Blooming Prairie City of</v>
          </cell>
          <cell r="E3482">
            <v>1966</v>
          </cell>
          <cell r="F3482" t="str">
            <v>Blooming Prairie</v>
          </cell>
          <cell r="G3482">
            <v>22</v>
          </cell>
          <cell r="H3482" t="str">
            <v>2</v>
          </cell>
          <cell r="I3482">
            <v>0.7</v>
          </cell>
          <cell r="J3482">
            <v>0.7</v>
          </cell>
          <cell r="K3482">
            <v>0.7</v>
          </cell>
          <cell r="M3482" t="str">
            <v>IC</v>
          </cell>
          <cell r="N3482" t="str">
            <v>DFO</v>
          </cell>
          <cell r="P3482">
            <v>7</v>
          </cell>
          <cell r="Q3482">
            <v>1947</v>
          </cell>
          <cell r="R3482" t="str">
            <v>SB</v>
          </cell>
          <cell r="T3482" t="str">
            <v>N</v>
          </cell>
        </row>
        <row r="3483">
          <cell r="A3483" t="str">
            <v>MN</v>
          </cell>
          <cell r="B3483" t="str">
            <v>Steele</v>
          </cell>
          <cell r="C3483">
            <v>1871</v>
          </cell>
          <cell r="D3483" t="str">
            <v>Blooming Prairie City of</v>
          </cell>
          <cell r="E3483">
            <v>1966</v>
          </cell>
          <cell r="F3483" t="str">
            <v>Blooming Prairie</v>
          </cell>
          <cell r="G3483">
            <v>22</v>
          </cell>
          <cell r="H3483" t="str">
            <v>3</v>
          </cell>
          <cell r="I3483">
            <v>1.4</v>
          </cell>
          <cell r="J3483">
            <v>1</v>
          </cell>
          <cell r="K3483">
            <v>1</v>
          </cell>
          <cell r="M3483" t="str">
            <v>IC</v>
          </cell>
          <cell r="N3483" t="str">
            <v>DFO</v>
          </cell>
          <cell r="P3483">
            <v>5</v>
          </cell>
          <cell r="Q3483">
            <v>1957</v>
          </cell>
          <cell r="R3483" t="str">
            <v>OP</v>
          </cell>
          <cell r="T3483" t="str">
            <v>N</v>
          </cell>
        </row>
        <row r="3484">
          <cell r="A3484" t="str">
            <v>MN</v>
          </cell>
          <cell r="B3484" t="str">
            <v>Steele</v>
          </cell>
          <cell r="C3484">
            <v>1871</v>
          </cell>
          <cell r="D3484" t="str">
            <v>Blooming Prairie City of</v>
          </cell>
          <cell r="E3484">
            <v>1966</v>
          </cell>
          <cell r="F3484" t="str">
            <v>Blooming Prairie</v>
          </cell>
          <cell r="G3484">
            <v>22</v>
          </cell>
          <cell r="H3484" t="str">
            <v>4</v>
          </cell>
          <cell r="I3484">
            <v>1.2</v>
          </cell>
          <cell r="J3484">
            <v>1.33</v>
          </cell>
          <cell r="K3484">
            <v>1.33</v>
          </cell>
          <cell r="M3484" t="str">
            <v>IC</v>
          </cell>
          <cell r="N3484" t="str">
            <v>DFO</v>
          </cell>
          <cell r="P3484">
            <v>8</v>
          </cell>
          <cell r="Q3484">
            <v>1974</v>
          </cell>
          <cell r="R3484" t="str">
            <v>OP</v>
          </cell>
          <cell r="T3484" t="str">
            <v>N</v>
          </cell>
        </row>
        <row r="3485">
          <cell r="A3485" t="str">
            <v>MN</v>
          </cell>
          <cell r="B3485" t="str">
            <v>Steele</v>
          </cell>
          <cell r="C3485">
            <v>1871</v>
          </cell>
          <cell r="D3485" t="str">
            <v>Blooming Prairie City of</v>
          </cell>
          <cell r="E3485">
            <v>1966</v>
          </cell>
          <cell r="F3485" t="str">
            <v>Blooming Prairie</v>
          </cell>
          <cell r="G3485">
            <v>22</v>
          </cell>
          <cell r="H3485" t="str">
            <v>5</v>
          </cell>
          <cell r="I3485">
            <v>2.2999999999999998</v>
          </cell>
          <cell r="J3485">
            <v>2</v>
          </cell>
          <cell r="K3485">
            <v>2</v>
          </cell>
          <cell r="M3485" t="str">
            <v>IC</v>
          </cell>
          <cell r="N3485" t="str">
            <v>DFO</v>
          </cell>
          <cell r="P3485">
            <v>4</v>
          </cell>
          <cell r="Q3485">
            <v>2003</v>
          </cell>
          <cell r="R3485" t="str">
            <v>OP</v>
          </cell>
          <cell r="T3485" t="str">
            <v>N</v>
          </cell>
        </row>
        <row r="3486">
          <cell r="A3486" t="str">
            <v>MN</v>
          </cell>
          <cell r="B3486" t="str">
            <v>Faribault</v>
          </cell>
          <cell r="C3486">
            <v>1883</v>
          </cell>
          <cell r="D3486" t="str">
            <v>Blue Earth City of</v>
          </cell>
          <cell r="E3486">
            <v>1967</v>
          </cell>
          <cell r="F3486" t="str">
            <v>Blue Earth</v>
          </cell>
          <cell r="G3486">
            <v>22</v>
          </cell>
          <cell r="H3486" t="str">
            <v>IC1</v>
          </cell>
          <cell r="I3486">
            <v>1.5</v>
          </cell>
          <cell r="J3486">
            <v>1.5</v>
          </cell>
          <cell r="K3486">
            <v>1.5</v>
          </cell>
          <cell r="M3486" t="str">
            <v>IC</v>
          </cell>
          <cell r="N3486" t="str">
            <v>DFO</v>
          </cell>
          <cell r="O3486" t="str">
            <v>NG</v>
          </cell>
          <cell r="P3486">
            <v>11</v>
          </cell>
          <cell r="Q3486">
            <v>1960</v>
          </cell>
          <cell r="R3486" t="str">
            <v>OP</v>
          </cell>
          <cell r="T3486" t="str">
            <v>N</v>
          </cell>
        </row>
        <row r="3487">
          <cell r="A3487" t="str">
            <v>MN</v>
          </cell>
          <cell r="B3487" t="str">
            <v>Faribault</v>
          </cell>
          <cell r="C3487">
            <v>1883</v>
          </cell>
          <cell r="D3487" t="str">
            <v>Blue Earth City of</v>
          </cell>
          <cell r="E3487">
            <v>1967</v>
          </cell>
          <cell r="F3487" t="str">
            <v>Blue Earth</v>
          </cell>
          <cell r="G3487">
            <v>22</v>
          </cell>
          <cell r="H3487" t="str">
            <v>IC3</v>
          </cell>
          <cell r="I3487">
            <v>1.6</v>
          </cell>
          <cell r="J3487">
            <v>1.6</v>
          </cell>
          <cell r="K3487">
            <v>1.6</v>
          </cell>
          <cell r="M3487" t="str">
            <v>IC</v>
          </cell>
          <cell r="N3487" t="str">
            <v>DFO</v>
          </cell>
          <cell r="P3487">
            <v>11</v>
          </cell>
          <cell r="Q3487">
            <v>1993</v>
          </cell>
          <cell r="R3487" t="str">
            <v>OP</v>
          </cell>
          <cell r="T3487" t="str">
            <v>N</v>
          </cell>
        </row>
        <row r="3488">
          <cell r="A3488" t="str">
            <v>MN</v>
          </cell>
          <cell r="B3488" t="str">
            <v>Faribault</v>
          </cell>
          <cell r="C3488">
            <v>1883</v>
          </cell>
          <cell r="D3488" t="str">
            <v>Blue Earth City of</v>
          </cell>
          <cell r="E3488">
            <v>1967</v>
          </cell>
          <cell r="F3488" t="str">
            <v>Blue Earth</v>
          </cell>
          <cell r="G3488">
            <v>22</v>
          </cell>
          <cell r="H3488" t="str">
            <v>IC4</v>
          </cell>
          <cell r="I3488">
            <v>1.6</v>
          </cell>
          <cell r="J3488">
            <v>1.6</v>
          </cell>
          <cell r="K3488">
            <v>1.6</v>
          </cell>
          <cell r="M3488" t="str">
            <v>IC</v>
          </cell>
          <cell r="N3488" t="str">
            <v>DFO</v>
          </cell>
          <cell r="P3488">
            <v>11</v>
          </cell>
          <cell r="Q3488">
            <v>1993</v>
          </cell>
          <cell r="R3488" t="str">
            <v>OP</v>
          </cell>
          <cell r="T3488" t="str">
            <v>N</v>
          </cell>
        </row>
        <row r="3489">
          <cell r="A3489" t="str">
            <v>MN</v>
          </cell>
          <cell r="B3489" t="str">
            <v>Faribault</v>
          </cell>
          <cell r="C3489">
            <v>1883</v>
          </cell>
          <cell r="D3489" t="str">
            <v>Blue Earth City of</v>
          </cell>
          <cell r="E3489">
            <v>1967</v>
          </cell>
          <cell r="F3489" t="str">
            <v>Blue Earth</v>
          </cell>
          <cell r="G3489">
            <v>22</v>
          </cell>
          <cell r="H3489" t="str">
            <v>IC5</v>
          </cell>
          <cell r="I3489">
            <v>1.6</v>
          </cell>
          <cell r="J3489">
            <v>1.6</v>
          </cell>
          <cell r="K3489">
            <v>1.6</v>
          </cell>
          <cell r="M3489" t="str">
            <v>IC</v>
          </cell>
          <cell r="N3489" t="str">
            <v>DFO</v>
          </cell>
          <cell r="P3489">
            <v>11</v>
          </cell>
          <cell r="Q3489">
            <v>1993</v>
          </cell>
          <cell r="R3489" t="str">
            <v>OP</v>
          </cell>
          <cell r="T3489" t="str">
            <v>N</v>
          </cell>
        </row>
        <row r="3490">
          <cell r="A3490" t="str">
            <v>MN</v>
          </cell>
          <cell r="B3490" t="str">
            <v>Faribault</v>
          </cell>
          <cell r="C3490">
            <v>1883</v>
          </cell>
          <cell r="D3490" t="str">
            <v>Blue Earth City of</v>
          </cell>
          <cell r="E3490">
            <v>1967</v>
          </cell>
          <cell r="F3490" t="str">
            <v>Blue Earth</v>
          </cell>
          <cell r="G3490">
            <v>22</v>
          </cell>
          <cell r="H3490" t="str">
            <v>IC6</v>
          </cell>
          <cell r="I3490">
            <v>1.8</v>
          </cell>
          <cell r="J3490">
            <v>1.8</v>
          </cell>
          <cell r="K3490">
            <v>1.8</v>
          </cell>
          <cell r="M3490" t="str">
            <v>IC</v>
          </cell>
          <cell r="N3490" t="str">
            <v>DFO</v>
          </cell>
          <cell r="P3490">
            <v>2</v>
          </cell>
          <cell r="Q3490">
            <v>1996</v>
          </cell>
          <cell r="R3490" t="str">
            <v>OP</v>
          </cell>
          <cell r="T3490" t="str">
            <v>N</v>
          </cell>
        </row>
        <row r="3491">
          <cell r="A3491" t="str">
            <v>MN</v>
          </cell>
          <cell r="B3491" t="str">
            <v>Wright</v>
          </cell>
          <cell r="C3491">
            <v>5015</v>
          </cell>
          <cell r="D3491" t="str">
            <v>Delano City of</v>
          </cell>
          <cell r="E3491">
            <v>1969</v>
          </cell>
          <cell r="F3491" t="str">
            <v>Delano</v>
          </cell>
          <cell r="G3491">
            <v>22</v>
          </cell>
          <cell r="H3491" t="str">
            <v>1</v>
          </cell>
          <cell r="I3491">
            <v>1.1000000000000001</v>
          </cell>
          <cell r="J3491">
            <v>1.1000000000000001</v>
          </cell>
          <cell r="K3491">
            <v>1.1000000000000001</v>
          </cell>
          <cell r="M3491" t="str">
            <v>IC</v>
          </cell>
          <cell r="N3491" t="str">
            <v>DFO</v>
          </cell>
          <cell r="P3491">
            <v>4</v>
          </cell>
          <cell r="Q3491">
            <v>1951</v>
          </cell>
          <cell r="R3491" t="str">
            <v>OP</v>
          </cell>
          <cell r="T3491" t="str">
            <v>N</v>
          </cell>
        </row>
        <row r="3492">
          <cell r="A3492" t="str">
            <v>MN</v>
          </cell>
          <cell r="B3492" t="str">
            <v>Wright</v>
          </cell>
          <cell r="C3492">
            <v>5015</v>
          </cell>
          <cell r="D3492" t="str">
            <v>Delano City of</v>
          </cell>
          <cell r="E3492">
            <v>1969</v>
          </cell>
          <cell r="F3492" t="str">
            <v>Delano</v>
          </cell>
          <cell r="G3492">
            <v>22</v>
          </cell>
          <cell r="H3492" t="str">
            <v>5</v>
          </cell>
          <cell r="I3492">
            <v>0.8</v>
          </cell>
          <cell r="J3492">
            <v>0.8</v>
          </cell>
          <cell r="K3492">
            <v>0.8</v>
          </cell>
          <cell r="M3492" t="str">
            <v>IC</v>
          </cell>
          <cell r="N3492" t="str">
            <v>DFO</v>
          </cell>
          <cell r="P3492">
            <v>10</v>
          </cell>
          <cell r="Q3492">
            <v>1946</v>
          </cell>
          <cell r="R3492" t="str">
            <v>OP</v>
          </cell>
          <cell r="T3492" t="str">
            <v>N</v>
          </cell>
        </row>
        <row r="3493">
          <cell r="A3493" t="str">
            <v>MN</v>
          </cell>
          <cell r="B3493" t="str">
            <v>Wright</v>
          </cell>
          <cell r="C3493">
            <v>5015</v>
          </cell>
          <cell r="D3493" t="str">
            <v>Delano City of</v>
          </cell>
          <cell r="E3493">
            <v>1969</v>
          </cell>
          <cell r="F3493" t="str">
            <v>Delano</v>
          </cell>
          <cell r="G3493">
            <v>22</v>
          </cell>
          <cell r="H3493" t="str">
            <v>6</v>
          </cell>
          <cell r="I3493">
            <v>1.2</v>
          </cell>
          <cell r="J3493">
            <v>1.2</v>
          </cell>
          <cell r="K3493">
            <v>1.2</v>
          </cell>
          <cell r="M3493" t="str">
            <v>IC</v>
          </cell>
          <cell r="N3493" t="str">
            <v>DFO</v>
          </cell>
          <cell r="P3493">
            <v>8</v>
          </cell>
          <cell r="Q3493">
            <v>1989</v>
          </cell>
          <cell r="R3493" t="str">
            <v>OP</v>
          </cell>
          <cell r="T3493" t="str">
            <v>N</v>
          </cell>
        </row>
        <row r="3494">
          <cell r="A3494" t="str">
            <v>MN</v>
          </cell>
          <cell r="B3494" t="str">
            <v>Wright</v>
          </cell>
          <cell r="C3494">
            <v>5015</v>
          </cell>
          <cell r="D3494" t="str">
            <v>Delano City of</v>
          </cell>
          <cell r="E3494">
            <v>1969</v>
          </cell>
          <cell r="F3494" t="str">
            <v>Delano</v>
          </cell>
          <cell r="G3494">
            <v>22</v>
          </cell>
          <cell r="H3494" t="str">
            <v>7</v>
          </cell>
          <cell r="I3494">
            <v>3</v>
          </cell>
          <cell r="J3494">
            <v>3</v>
          </cell>
          <cell r="K3494">
            <v>3</v>
          </cell>
          <cell r="M3494" t="str">
            <v>IC</v>
          </cell>
          <cell r="N3494" t="str">
            <v>DFO</v>
          </cell>
          <cell r="P3494">
            <v>8</v>
          </cell>
          <cell r="Q3494">
            <v>1994</v>
          </cell>
          <cell r="R3494" t="str">
            <v>OP</v>
          </cell>
          <cell r="T3494" t="str">
            <v>N</v>
          </cell>
        </row>
        <row r="3495">
          <cell r="A3495" t="str">
            <v>MN</v>
          </cell>
          <cell r="B3495" t="str">
            <v>Wright</v>
          </cell>
          <cell r="C3495">
            <v>5015</v>
          </cell>
          <cell r="D3495" t="str">
            <v>Delano City of</v>
          </cell>
          <cell r="E3495">
            <v>1969</v>
          </cell>
          <cell r="F3495" t="str">
            <v>Delano</v>
          </cell>
          <cell r="G3495">
            <v>22</v>
          </cell>
          <cell r="H3495" t="str">
            <v>8</v>
          </cell>
          <cell r="I3495">
            <v>3.1</v>
          </cell>
          <cell r="J3495">
            <v>3.1</v>
          </cell>
          <cell r="K3495">
            <v>3.1</v>
          </cell>
          <cell r="M3495" t="str">
            <v>IC</v>
          </cell>
          <cell r="N3495" t="str">
            <v>DFO</v>
          </cell>
          <cell r="P3495">
            <v>6</v>
          </cell>
          <cell r="Q3495">
            <v>1999</v>
          </cell>
          <cell r="R3495" t="str">
            <v>OP</v>
          </cell>
          <cell r="T3495" t="str">
            <v>N</v>
          </cell>
        </row>
        <row r="3496">
          <cell r="A3496" t="str">
            <v>MN</v>
          </cell>
          <cell r="B3496" t="str">
            <v>Sherburne</v>
          </cell>
          <cell r="C3496">
            <v>5773</v>
          </cell>
          <cell r="D3496" t="str">
            <v>Elk River City of</v>
          </cell>
          <cell r="E3496">
            <v>1971</v>
          </cell>
          <cell r="F3496" t="str">
            <v>Elk River</v>
          </cell>
          <cell r="G3496">
            <v>22</v>
          </cell>
          <cell r="H3496" t="str">
            <v>1</v>
          </cell>
          <cell r="I3496">
            <v>0.5</v>
          </cell>
          <cell r="J3496">
            <v>0.5</v>
          </cell>
          <cell r="K3496">
            <v>0.5</v>
          </cell>
          <cell r="M3496" t="str">
            <v>IC</v>
          </cell>
          <cell r="N3496" t="str">
            <v>DFO</v>
          </cell>
          <cell r="P3496">
            <v>88</v>
          </cell>
          <cell r="Q3496">
            <v>1948</v>
          </cell>
          <cell r="R3496" t="str">
            <v>SB</v>
          </cell>
          <cell r="T3496" t="str">
            <v>N</v>
          </cell>
        </row>
        <row r="3497">
          <cell r="A3497" t="str">
            <v>MN</v>
          </cell>
          <cell r="B3497" t="str">
            <v>Sherburne</v>
          </cell>
          <cell r="C3497">
            <v>5773</v>
          </cell>
          <cell r="D3497" t="str">
            <v>Elk River City of</v>
          </cell>
          <cell r="E3497">
            <v>1971</v>
          </cell>
          <cell r="F3497" t="str">
            <v>Elk River</v>
          </cell>
          <cell r="G3497">
            <v>22</v>
          </cell>
          <cell r="H3497" t="str">
            <v>2</v>
          </cell>
          <cell r="I3497">
            <v>0.5</v>
          </cell>
          <cell r="J3497">
            <v>0.5</v>
          </cell>
          <cell r="K3497">
            <v>0.5</v>
          </cell>
          <cell r="M3497" t="str">
            <v>IC</v>
          </cell>
          <cell r="N3497" t="str">
            <v>DFO</v>
          </cell>
          <cell r="P3497">
            <v>88</v>
          </cell>
          <cell r="Q3497">
            <v>1948</v>
          </cell>
          <cell r="R3497" t="str">
            <v>SB</v>
          </cell>
          <cell r="T3497" t="str">
            <v>N</v>
          </cell>
        </row>
        <row r="3498">
          <cell r="A3498" t="str">
            <v>MN</v>
          </cell>
          <cell r="B3498" t="str">
            <v>Sherburne</v>
          </cell>
          <cell r="C3498">
            <v>5773</v>
          </cell>
          <cell r="D3498" t="str">
            <v>Elk River City of</v>
          </cell>
          <cell r="E3498">
            <v>1971</v>
          </cell>
          <cell r="F3498" t="str">
            <v>Elk River</v>
          </cell>
          <cell r="G3498">
            <v>22</v>
          </cell>
          <cell r="H3498" t="str">
            <v>3</v>
          </cell>
          <cell r="I3498">
            <v>3</v>
          </cell>
          <cell r="J3498">
            <v>3</v>
          </cell>
          <cell r="K3498">
            <v>3</v>
          </cell>
          <cell r="M3498" t="str">
            <v>IC</v>
          </cell>
          <cell r="N3498" t="str">
            <v>DFO</v>
          </cell>
          <cell r="O3498" t="str">
            <v>NG</v>
          </cell>
          <cell r="P3498">
            <v>88</v>
          </cell>
          <cell r="Q3498">
            <v>1962</v>
          </cell>
          <cell r="R3498" t="str">
            <v>SB</v>
          </cell>
          <cell r="T3498" t="str">
            <v>N</v>
          </cell>
        </row>
        <row r="3499">
          <cell r="A3499" t="str">
            <v>MN</v>
          </cell>
          <cell r="B3499" t="str">
            <v>Sherburne</v>
          </cell>
          <cell r="C3499">
            <v>5773</v>
          </cell>
          <cell r="D3499" t="str">
            <v>Elk River City of</v>
          </cell>
          <cell r="E3499">
            <v>1971</v>
          </cell>
          <cell r="F3499" t="str">
            <v>Elk River</v>
          </cell>
          <cell r="G3499">
            <v>22</v>
          </cell>
          <cell r="H3499" t="str">
            <v>4</v>
          </cell>
          <cell r="I3499">
            <v>5</v>
          </cell>
          <cell r="J3499">
            <v>5</v>
          </cell>
          <cell r="K3499">
            <v>5</v>
          </cell>
          <cell r="M3499" t="str">
            <v>IC</v>
          </cell>
          <cell r="N3499" t="str">
            <v>DFO</v>
          </cell>
          <cell r="O3499" t="str">
            <v>NG</v>
          </cell>
          <cell r="P3499">
            <v>88</v>
          </cell>
          <cell r="Q3499">
            <v>1972</v>
          </cell>
          <cell r="R3499" t="str">
            <v>SB</v>
          </cell>
          <cell r="T3499" t="str">
            <v>N</v>
          </cell>
        </row>
        <row r="3500">
          <cell r="A3500" t="str">
            <v>MN</v>
          </cell>
          <cell r="B3500" t="str">
            <v>Renville</v>
          </cell>
          <cell r="C3500">
            <v>6138</v>
          </cell>
          <cell r="D3500" t="str">
            <v>Fairfax City of</v>
          </cell>
          <cell r="E3500">
            <v>1972</v>
          </cell>
          <cell r="F3500" t="str">
            <v>Fairfax</v>
          </cell>
          <cell r="G3500">
            <v>22</v>
          </cell>
          <cell r="H3500" t="str">
            <v>2A</v>
          </cell>
          <cell r="I3500">
            <v>2</v>
          </cell>
          <cell r="J3500">
            <v>1.9</v>
          </cell>
          <cell r="K3500">
            <v>1.9</v>
          </cell>
          <cell r="M3500" t="str">
            <v>IC</v>
          </cell>
          <cell r="N3500" t="str">
            <v>DFO</v>
          </cell>
          <cell r="P3500">
            <v>8</v>
          </cell>
          <cell r="Q3500">
            <v>2001</v>
          </cell>
          <cell r="R3500" t="str">
            <v>SB</v>
          </cell>
          <cell r="T3500" t="str">
            <v>N</v>
          </cell>
        </row>
        <row r="3501">
          <cell r="A3501" t="str">
            <v>MN</v>
          </cell>
          <cell r="B3501" t="str">
            <v>Martin</v>
          </cell>
          <cell r="C3501">
            <v>6151</v>
          </cell>
          <cell r="D3501" t="str">
            <v>Fairmont Public Utilities Comm</v>
          </cell>
          <cell r="E3501">
            <v>1973</v>
          </cell>
          <cell r="F3501" t="str">
            <v>Fairmont</v>
          </cell>
          <cell r="G3501">
            <v>22</v>
          </cell>
          <cell r="H3501" t="str">
            <v>6</v>
          </cell>
          <cell r="I3501">
            <v>6.5</v>
          </cell>
          <cell r="J3501">
            <v>6.53</v>
          </cell>
          <cell r="K3501">
            <v>6.53</v>
          </cell>
          <cell r="M3501" t="str">
            <v>IC</v>
          </cell>
          <cell r="N3501" t="str">
            <v>DFO</v>
          </cell>
          <cell r="O3501" t="str">
            <v>NG</v>
          </cell>
          <cell r="P3501">
            <v>1</v>
          </cell>
          <cell r="Q3501">
            <v>1975</v>
          </cell>
          <cell r="R3501" t="str">
            <v>OP</v>
          </cell>
          <cell r="T3501" t="str">
            <v>N</v>
          </cell>
        </row>
        <row r="3502">
          <cell r="A3502" t="str">
            <v>MN</v>
          </cell>
          <cell r="B3502" t="str">
            <v>Martin</v>
          </cell>
          <cell r="C3502">
            <v>6151</v>
          </cell>
          <cell r="D3502" t="str">
            <v>Fairmont Public Utilities Comm</v>
          </cell>
          <cell r="E3502">
            <v>1973</v>
          </cell>
          <cell r="F3502" t="str">
            <v>Fairmont</v>
          </cell>
          <cell r="G3502">
            <v>22</v>
          </cell>
          <cell r="H3502" t="str">
            <v>7</v>
          </cell>
          <cell r="I3502">
            <v>6.5</v>
          </cell>
          <cell r="J3502">
            <v>6.73</v>
          </cell>
          <cell r="K3502">
            <v>6.73</v>
          </cell>
          <cell r="M3502" t="str">
            <v>IC</v>
          </cell>
          <cell r="N3502" t="str">
            <v>DFO</v>
          </cell>
          <cell r="O3502" t="str">
            <v>NG</v>
          </cell>
          <cell r="P3502">
            <v>1</v>
          </cell>
          <cell r="Q3502">
            <v>1975</v>
          </cell>
          <cell r="R3502" t="str">
            <v>OP</v>
          </cell>
          <cell r="T3502" t="str">
            <v>N</v>
          </cell>
        </row>
        <row r="3503">
          <cell r="A3503" t="str">
            <v>MN</v>
          </cell>
          <cell r="B3503" t="str">
            <v>Olmsted</v>
          </cell>
          <cell r="C3503">
            <v>6738</v>
          </cell>
          <cell r="D3503" t="str">
            <v>Franklin Heating Station</v>
          </cell>
          <cell r="E3503">
            <v>54224</v>
          </cell>
          <cell r="F3503" t="str">
            <v>Franklin Heating Station</v>
          </cell>
          <cell r="G3503">
            <v>622</v>
          </cell>
          <cell r="H3503" t="str">
            <v>EG1</v>
          </cell>
          <cell r="I3503">
            <v>2</v>
          </cell>
          <cell r="J3503">
            <v>2</v>
          </cell>
          <cell r="K3503">
            <v>2</v>
          </cell>
          <cell r="M3503" t="str">
            <v>IC</v>
          </cell>
          <cell r="N3503" t="str">
            <v>DFO</v>
          </cell>
          <cell r="P3503">
            <v>6</v>
          </cell>
          <cell r="Q3503">
            <v>2001</v>
          </cell>
          <cell r="R3503" t="str">
            <v>SB</v>
          </cell>
          <cell r="T3503" t="str">
            <v>Y</v>
          </cell>
        </row>
        <row r="3504">
          <cell r="A3504" t="str">
            <v>MN</v>
          </cell>
          <cell r="B3504" t="str">
            <v>Olmsted</v>
          </cell>
          <cell r="C3504">
            <v>6738</v>
          </cell>
          <cell r="D3504" t="str">
            <v>Franklin Heating Station</v>
          </cell>
          <cell r="E3504">
            <v>54224</v>
          </cell>
          <cell r="F3504" t="str">
            <v>Franklin Heating Station</v>
          </cell>
          <cell r="G3504">
            <v>622</v>
          </cell>
          <cell r="H3504" t="str">
            <v>EG2</v>
          </cell>
          <cell r="I3504">
            <v>2</v>
          </cell>
          <cell r="J3504">
            <v>2</v>
          </cell>
          <cell r="K3504">
            <v>2</v>
          </cell>
          <cell r="M3504" t="str">
            <v>IC</v>
          </cell>
          <cell r="N3504" t="str">
            <v>DFO</v>
          </cell>
          <cell r="P3504">
            <v>6</v>
          </cell>
          <cell r="Q3504">
            <v>2001</v>
          </cell>
          <cell r="R3504" t="str">
            <v>SB</v>
          </cell>
          <cell r="T3504" t="str">
            <v>Y</v>
          </cell>
        </row>
        <row r="3505">
          <cell r="A3505" t="str">
            <v>MN</v>
          </cell>
          <cell r="B3505" t="str">
            <v>Olmsted</v>
          </cell>
          <cell r="C3505">
            <v>6738</v>
          </cell>
          <cell r="D3505" t="str">
            <v>Franklin Heating Station</v>
          </cell>
          <cell r="E3505">
            <v>54224</v>
          </cell>
          <cell r="F3505" t="str">
            <v>Franklin Heating Station</v>
          </cell>
          <cell r="G3505">
            <v>622</v>
          </cell>
          <cell r="H3505" t="str">
            <v>EG3</v>
          </cell>
          <cell r="I3505">
            <v>2</v>
          </cell>
          <cell r="J3505">
            <v>2</v>
          </cell>
          <cell r="K3505">
            <v>2</v>
          </cell>
          <cell r="M3505" t="str">
            <v>IC</v>
          </cell>
          <cell r="N3505" t="str">
            <v>DFO</v>
          </cell>
          <cell r="P3505">
            <v>6</v>
          </cell>
          <cell r="Q3505">
            <v>2001</v>
          </cell>
          <cell r="R3505" t="str">
            <v>SB</v>
          </cell>
          <cell r="T3505" t="str">
            <v>Y</v>
          </cell>
        </row>
        <row r="3506">
          <cell r="A3506" t="str">
            <v>MN</v>
          </cell>
          <cell r="B3506" t="str">
            <v>McLeod</v>
          </cell>
          <cell r="C3506">
            <v>7292</v>
          </cell>
          <cell r="D3506" t="str">
            <v>Glencoe Light &amp; Power Comm</v>
          </cell>
          <cell r="E3506">
            <v>1975</v>
          </cell>
          <cell r="F3506" t="str">
            <v>Glencoe</v>
          </cell>
          <cell r="G3506">
            <v>22</v>
          </cell>
          <cell r="H3506" t="str">
            <v>10</v>
          </cell>
          <cell r="I3506">
            <v>7</v>
          </cell>
          <cell r="J3506">
            <v>5.6</v>
          </cell>
          <cell r="K3506">
            <v>5.6</v>
          </cell>
          <cell r="M3506" t="str">
            <v>IC</v>
          </cell>
          <cell r="N3506" t="str">
            <v>DFO</v>
          </cell>
          <cell r="P3506">
            <v>10</v>
          </cell>
          <cell r="Q3506">
            <v>1985</v>
          </cell>
          <cell r="R3506" t="str">
            <v>OP</v>
          </cell>
          <cell r="T3506" t="str">
            <v>N</v>
          </cell>
        </row>
        <row r="3507">
          <cell r="A3507" t="str">
            <v>MN</v>
          </cell>
          <cell r="B3507" t="str">
            <v>McLeod</v>
          </cell>
          <cell r="C3507">
            <v>7292</v>
          </cell>
          <cell r="D3507" t="str">
            <v>Glencoe Light &amp; Power Comm</v>
          </cell>
          <cell r="E3507">
            <v>1975</v>
          </cell>
          <cell r="F3507" t="str">
            <v>Glencoe</v>
          </cell>
          <cell r="G3507">
            <v>22</v>
          </cell>
          <cell r="H3507" t="str">
            <v>11</v>
          </cell>
          <cell r="I3507">
            <v>4.8</v>
          </cell>
          <cell r="J3507">
            <v>4.8</v>
          </cell>
          <cell r="K3507">
            <v>4.8</v>
          </cell>
          <cell r="M3507" t="str">
            <v>IC</v>
          </cell>
          <cell r="N3507" t="str">
            <v>DFO</v>
          </cell>
          <cell r="P3507">
            <v>6</v>
          </cell>
          <cell r="Q3507">
            <v>1998</v>
          </cell>
          <cell r="R3507" t="str">
            <v>OP</v>
          </cell>
          <cell r="T3507" t="str">
            <v>N</v>
          </cell>
        </row>
        <row r="3508">
          <cell r="A3508" t="str">
            <v>MN</v>
          </cell>
          <cell r="B3508" t="str">
            <v>McLeod</v>
          </cell>
          <cell r="C3508">
            <v>7292</v>
          </cell>
          <cell r="D3508" t="str">
            <v>Glencoe Light &amp; Power Comm</v>
          </cell>
          <cell r="E3508">
            <v>1975</v>
          </cell>
          <cell r="F3508" t="str">
            <v>Glencoe</v>
          </cell>
          <cell r="G3508">
            <v>22</v>
          </cell>
          <cell r="H3508" t="str">
            <v>12</v>
          </cell>
          <cell r="I3508">
            <v>4.8</v>
          </cell>
          <cell r="J3508">
            <v>4.8</v>
          </cell>
          <cell r="K3508">
            <v>4.8</v>
          </cell>
          <cell r="M3508" t="str">
            <v>IC</v>
          </cell>
          <cell r="N3508" t="str">
            <v>DFO</v>
          </cell>
          <cell r="P3508">
            <v>7</v>
          </cell>
          <cell r="Q3508">
            <v>1998</v>
          </cell>
          <cell r="R3508" t="str">
            <v>OP</v>
          </cell>
          <cell r="T3508" t="str">
            <v>N</v>
          </cell>
        </row>
        <row r="3509">
          <cell r="A3509" t="str">
            <v>MN</v>
          </cell>
          <cell r="B3509" t="str">
            <v>Cook</v>
          </cell>
          <cell r="C3509">
            <v>7487</v>
          </cell>
          <cell r="D3509" t="str">
            <v>Grand Marais City of</v>
          </cell>
          <cell r="E3509">
            <v>1976</v>
          </cell>
          <cell r="F3509" t="str">
            <v>Grand Marais</v>
          </cell>
          <cell r="G3509">
            <v>22</v>
          </cell>
          <cell r="H3509" t="str">
            <v>7</v>
          </cell>
          <cell r="I3509">
            <v>2.7</v>
          </cell>
          <cell r="J3509">
            <v>2.48</v>
          </cell>
          <cell r="K3509">
            <v>2.48</v>
          </cell>
          <cell r="M3509" t="str">
            <v>IC</v>
          </cell>
          <cell r="N3509" t="str">
            <v>DFO</v>
          </cell>
          <cell r="P3509">
            <v>2</v>
          </cell>
          <cell r="Q3509">
            <v>2004</v>
          </cell>
          <cell r="R3509" t="str">
            <v>OP</v>
          </cell>
          <cell r="T3509" t="str">
            <v>N</v>
          </cell>
        </row>
        <row r="3510">
          <cell r="A3510" t="str">
            <v>MN</v>
          </cell>
          <cell r="B3510" t="str">
            <v>Cook</v>
          </cell>
          <cell r="C3510">
            <v>7487</v>
          </cell>
          <cell r="D3510" t="str">
            <v>Grand Marais City of</v>
          </cell>
          <cell r="E3510">
            <v>1976</v>
          </cell>
          <cell r="F3510" t="str">
            <v>Grand Marais</v>
          </cell>
          <cell r="G3510">
            <v>22</v>
          </cell>
          <cell r="H3510" t="str">
            <v>8</v>
          </cell>
          <cell r="I3510">
            <v>2</v>
          </cell>
          <cell r="J3510">
            <v>1.8</v>
          </cell>
          <cell r="K3510">
            <v>1.8</v>
          </cell>
          <cell r="M3510" t="str">
            <v>IC</v>
          </cell>
          <cell r="N3510" t="str">
            <v>DFO</v>
          </cell>
          <cell r="P3510">
            <v>2</v>
          </cell>
          <cell r="Q3510">
            <v>2004</v>
          </cell>
          <cell r="R3510" t="str">
            <v>OP</v>
          </cell>
          <cell r="T3510" t="str">
            <v>N</v>
          </cell>
        </row>
        <row r="3511">
          <cell r="A3511" t="str">
            <v>MN</v>
          </cell>
          <cell r="B3511" t="str">
            <v>Cook</v>
          </cell>
          <cell r="C3511">
            <v>7487</v>
          </cell>
          <cell r="D3511" t="str">
            <v>Grand Marais City of</v>
          </cell>
          <cell r="E3511">
            <v>1976</v>
          </cell>
          <cell r="F3511" t="str">
            <v>Grand Marais</v>
          </cell>
          <cell r="G3511">
            <v>22</v>
          </cell>
          <cell r="H3511" t="str">
            <v>9</v>
          </cell>
          <cell r="I3511">
            <v>2</v>
          </cell>
          <cell r="J3511">
            <v>1.8</v>
          </cell>
          <cell r="K3511">
            <v>1.8</v>
          </cell>
          <cell r="M3511" t="str">
            <v>IC</v>
          </cell>
          <cell r="N3511" t="str">
            <v>DFO</v>
          </cell>
          <cell r="P3511">
            <v>2</v>
          </cell>
          <cell r="Q3511">
            <v>2004</v>
          </cell>
          <cell r="R3511" t="str">
            <v>OP</v>
          </cell>
          <cell r="T3511" t="str">
            <v>N</v>
          </cell>
        </row>
        <row r="3512">
          <cell r="A3512" t="str">
            <v>MN</v>
          </cell>
          <cell r="B3512" t="str">
            <v>Yellow Medicine</v>
          </cell>
          <cell r="C3512">
            <v>7494</v>
          </cell>
          <cell r="D3512" t="str">
            <v>Granite Falls City of</v>
          </cell>
          <cell r="E3512">
            <v>7977</v>
          </cell>
          <cell r="F3512" t="str">
            <v>Granite Falls 2</v>
          </cell>
          <cell r="G3512">
            <v>22</v>
          </cell>
          <cell r="H3512" t="str">
            <v>1</v>
          </cell>
          <cell r="I3512">
            <v>2</v>
          </cell>
          <cell r="J3512">
            <v>2</v>
          </cell>
          <cell r="K3512">
            <v>2</v>
          </cell>
          <cell r="M3512" t="str">
            <v>IC</v>
          </cell>
          <cell r="N3512" t="str">
            <v>DFO</v>
          </cell>
          <cell r="P3512">
            <v>5</v>
          </cell>
          <cell r="Q3512">
            <v>2003</v>
          </cell>
          <cell r="R3512" t="str">
            <v>SB</v>
          </cell>
          <cell r="T3512" t="str">
            <v>N</v>
          </cell>
        </row>
        <row r="3513">
          <cell r="A3513" t="str">
            <v>MN</v>
          </cell>
          <cell r="B3513" t="str">
            <v>Yellow Medicine</v>
          </cell>
          <cell r="C3513">
            <v>7494</v>
          </cell>
          <cell r="D3513" t="str">
            <v>Granite Falls City of</v>
          </cell>
          <cell r="E3513">
            <v>7977</v>
          </cell>
          <cell r="F3513" t="str">
            <v>Granite Falls 2</v>
          </cell>
          <cell r="G3513">
            <v>22</v>
          </cell>
          <cell r="H3513" t="str">
            <v>2</v>
          </cell>
          <cell r="I3513">
            <v>2</v>
          </cell>
          <cell r="J3513">
            <v>2</v>
          </cell>
          <cell r="K3513">
            <v>2</v>
          </cell>
          <cell r="M3513" t="str">
            <v>IC</v>
          </cell>
          <cell r="N3513" t="str">
            <v>DFO</v>
          </cell>
          <cell r="P3513">
            <v>5</v>
          </cell>
          <cell r="Q3513">
            <v>2003</v>
          </cell>
          <cell r="R3513" t="str">
            <v>SB</v>
          </cell>
          <cell r="T3513" t="str">
            <v>N</v>
          </cell>
        </row>
        <row r="3514">
          <cell r="A3514" t="str">
            <v>MN</v>
          </cell>
          <cell r="B3514" t="str">
            <v>Yellow Medicine</v>
          </cell>
          <cell r="C3514">
            <v>7494</v>
          </cell>
          <cell r="D3514" t="str">
            <v>Granite Falls City of</v>
          </cell>
          <cell r="E3514">
            <v>7977</v>
          </cell>
          <cell r="F3514" t="str">
            <v>Granite Falls 2</v>
          </cell>
          <cell r="G3514">
            <v>22</v>
          </cell>
          <cell r="H3514" t="str">
            <v>3</v>
          </cell>
          <cell r="I3514">
            <v>2</v>
          </cell>
          <cell r="J3514">
            <v>2</v>
          </cell>
          <cell r="K3514">
            <v>2</v>
          </cell>
          <cell r="M3514" t="str">
            <v>IC</v>
          </cell>
          <cell r="N3514" t="str">
            <v>DFO</v>
          </cell>
          <cell r="P3514">
            <v>5</v>
          </cell>
          <cell r="Q3514">
            <v>2003</v>
          </cell>
          <cell r="R3514" t="str">
            <v>SB</v>
          </cell>
          <cell r="T3514" t="str">
            <v>N</v>
          </cell>
        </row>
        <row r="3515">
          <cell r="A3515" t="str">
            <v>MN</v>
          </cell>
          <cell r="B3515" t="str">
            <v>Martin</v>
          </cell>
          <cell r="C3515">
            <v>7570</v>
          </cell>
          <cell r="D3515" t="str">
            <v>Great River Energy</v>
          </cell>
          <cell r="E3515">
            <v>7925</v>
          </cell>
          <cell r="F3515" t="str">
            <v>Lakefield Junction</v>
          </cell>
          <cell r="G3515">
            <v>22</v>
          </cell>
          <cell r="H3515" t="str">
            <v>7</v>
          </cell>
          <cell r="I3515">
            <v>2</v>
          </cell>
          <cell r="J3515">
            <v>2</v>
          </cell>
          <cell r="K3515">
            <v>2</v>
          </cell>
          <cell r="M3515" t="str">
            <v>IC</v>
          </cell>
          <cell r="N3515" t="str">
            <v>DFO</v>
          </cell>
          <cell r="P3515">
            <v>4</v>
          </cell>
          <cell r="Q3515">
            <v>2002</v>
          </cell>
          <cell r="R3515" t="str">
            <v>OP</v>
          </cell>
          <cell r="T3515" t="str">
            <v>N</v>
          </cell>
        </row>
        <row r="3516">
          <cell r="A3516" t="str">
            <v>MN</v>
          </cell>
          <cell r="B3516" t="str">
            <v>Norman</v>
          </cell>
          <cell r="C3516">
            <v>7969</v>
          </cell>
          <cell r="D3516" t="str">
            <v>Halstad City of</v>
          </cell>
          <cell r="E3516">
            <v>8105</v>
          </cell>
          <cell r="F3516" t="str">
            <v>Halstad</v>
          </cell>
          <cell r="G3516">
            <v>22</v>
          </cell>
          <cell r="H3516" t="str">
            <v>1</v>
          </cell>
          <cell r="I3516">
            <v>0.6</v>
          </cell>
          <cell r="J3516">
            <v>0.6</v>
          </cell>
          <cell r="K3516">
            <v>0.6</v>
          </cell>
          <cell r="M3516" t="str">
            <v>IC</v>
          </cell>
          <cell r="N3516" t="str">
            <v>DFO</v>
          </cell>
          <cell r="P3516">
            <v>1</v>
          </cell>
          <cell r="Q3516">
            <v>1955</v>
          </cell>
          <cell r="R3516" t="str">
            <v>SB</v>
          </cell>
          <cell r="T3516" t="str">
            <v>N</v>
          </cell>
        </row>
        <row r="3517">
          <cell r="A3517" t="str">
            <v>MN</v>
          </cell>
          <cell r="B3517" t="str">
            <v>Norman</v>
          </cell>
          <cell r="C3517">
            <v>7969</v>
          </cell>
          <cell r="D3517" t="str">
            <v>Halstad City of</v>
          </cell>
          <cell r="E3517">
            <v>8105</v>
          </cell>
          <cell r="F3517" t="str">
            <v>Halstad</v>
          </cell>
          <cell r="G3517">
            <v>22</v>
          </cell>
          <cell r="H3517" t="str">
            <v>2</v>
          </cell>
          <cell r="I3517">
            <v>0.3</v>
          </cell>
          <cell r="J3517">
            <v>0.3</v>
          </cell>
          <cell r="K3517">
            <v>0.3</v>
          </cell>
          <cell r="M3517" t="str">
            <v>IC</v>
          </cell>
          <cell r="N3517" t="str">
            <v>DFO</v>
          </cell>
          <cell r="P3517">
            <v>1</v>
          </cell>
          <cell r="Q3517">
            <v>1940</v>
          </cell>
          <cell r="R3517" t="str">
            <v>SB</v>
          </cell>
          <cell r="T3517" t="str">
            <v>N</v>
          </cell>
        </row>
        <row r="3518">
          <cell r="A3518" t="str">
            <v>MN</v>
          </cell>
          <cell r="B3518" t="str">
            <v>Norman</v>
          </cell>
          <cell r="C3518">
            <v>7969</v>
          </cell>
          <cell r="D3518" t="str">
            <v>Halstad City of</v>
          </cell>
          <cell r="E3518">
            <v>8105</v>
          </cell>
          <cell r="F3518" t="str">
            <v>Halstad</v>
          </cell>
          <cell r="G3518">
            <v>22</v>
          </cell>
          <cell r="H3518" t="str">
            <v>3</v>
          </cell>
          <cell r="I3518">
            <v>0.2</v>
          </cell>
          <cell r="J3518">
            <v>0.1</v>
          </cell>
          <cell r="K3518">
            <v>0.2</v>
          </cell>
          <cell r="M3518" t="str">
            <v>IC</v>
          </cell>
          <cell r="N3518" t="str">
            <v>DFO</v>
          </cell>
          <cell r="P3518">
            <v>1</v>
          </cell>
          <cell r="Q3518">
            <v>1947</v>
          </cell>
          <cell r="R3518" t="str">
            <v>SB</v>
          </cell>
          <cell r="T3518" t="str">
            <v>N</v>
          </cell>
        </row>
        <row r="3519">
          <cell r="A3519" t="str">
            <v>MN</v>
          </cell>
          <cell r="B3519" t="str">
            <v>Clay</v>
          </cell>
          <cell r="C3519">
            <v>8307</v>
          </cell>
          <cell r="D3519" t="str">
            <v>Hawley Public Utilities Comm</v>
          </cell>
          <cell r="E3519">
            <v>1978</v>
          </cell>
          <cell r="F3519" t="str">
            <v>Hawley</v>
          </cell>
          <cell r="G3519">
            <v>22</v>
          </cell>
          <cell r="H3519" t="str">
            <v>1</v>
          </cell>
          <cell r="I3519">
            <v>0.1</v>
          </cell>
          <cell r="J3519">
            <v>0.1</v>
          </cell>
          <cell r="K3519">
            <v>0.1</v>
          </cell>
          <cell r="M3519" t="str">
            <v>IC</v>
          </cell>
          <cell r="N3519" t="str">
            <v>DFO</v>
          </cell>
          <cell r="P3519">
            <v>88</v>
          </cell>
          <cell r="Q3519">
            <v>1932</v>
          </cell>
          <cell r="R3519" t="str">
            <v>OP</v>
          </cell>
          <cell r="T3519" t="str">
            <v>N</v>
          </cell>
        </row>
        <row r="3520">
          <cell r="A3520" t="str">
            <v>MN</v>
          </cell>
          <cell r="B3520" t="str">
            <v>Clay</v>
          </cell>
          <cell r="C3520">
            <v>8307</v>
          </cell>
          <cell r="D3520" t="str">
            <v>Hawley Public Utilities Comm</v>
          </cell>
          <cell r="E3520">
            <v>1978</v>
          </cell>
          <cell r="F3520" t="str">
            <v>Hawley</v>
          </cell>
          <cell r="G3520">
            <v>22</v>
          </cell>
          <cell r="H3520" t="str">
            <v>2</v>
          </cell>
          <cell r="I3520">
            <v>0.6</v>
          </cell>
          <cell r="J3520">
            <v>0.6</v>
          </cell>
          <cell r="K3520">
            <v>0.6</v>
          </cell>
          <cell r="M3520" t="str">
            <v>IC</v>
          </cell>
          <cell r="N3520" t="str">
            <v>DFO</v>
          </cell>
          <cell r="O3520" t="str">
            <v>NG</v>
          </cell>
          <cell r="P3520">
            <v>88</v>
          </cell>
          <cell r="Q3520">
            <v>1957</v>
          </cell>
          <cell r="R3520" t="str">
            <v>OP</v>
          </cell>
          <cell r="T3520" t="str">
            <v>N</v>
          </cell>
        </row>
        <row r="3521">
          <cell r="A3521" t="str">
            <v>MN</v>
          </cell>
          <cell r="B3521" t="str">
            <v>Clay</v>
          </cell>
          <cell r="C3521">
            <v>8307</v>
          </cell>
          <cell r="D3521" t="str">
            <v>Hawley Public Utilities Comm</v>
          </cell>
          <cell r="E3521">
            <v>1978</v>
          </cell>
          <cell r="F3521" t="str">
            <v>Hawley</v>
          </cell>
          <cell r="G3521">
            <v>22</v>
          </cell>
          <cell r="H3521" t="str">
            <v>3</v>
          </cell>
          <cell r="I3521">
            <v>0.1</v>
          </cell>
          <cell r="J3521">
            <v>0.1</v>
          </cell>
          <cell r="K3521">
            <v>0.1</v>
          </cell>
          <cell r="M3521" t="str">
            <v>IC</v>
          </cell>
          <cell r="N3521" t="str">
            <v>DFO</v>
          </cell>
          <cell r="P3521">
            <v>88</v>
          </cell>
          <cell r="Q3521">
            <v>1938</v>
          </cell>
          <cell r="R3521" t="str">
            <v>OP</v>
          </cell>
          <cell r="T3521" t="str">
            <v>N</v>
          </cell>
        </row>
        <row r="3522">
          <cell r="A3522" t="str">
            <v>MN</v>
          </cell>
          <cell r="B3522" t="str">
            <v>Clay</v>
          </cell>
          <cell r="C3522">
            <v>8307</v>
          </cell>
          <cell r="D3522" t="str">
            <v>Hawley Public Utilities Comm</v>
          </cell>
          <cell r="E3522">
            <v>1978</v>
          </cell>
          <cell r="F3522" t="str">
            <v>Hawley</v>
          </cell>
          <cell r="G3522">
            <v>22</v>
          </cell>
          <cell r="H3522" t="str">
            <v>4</v>
          </cell>
          <cell r="I3522">
            <v>0.3</v>
          </cell>
          <cell r="J3522">
            <v>0.3</v>
          </cell>
          <cell r="K3522">
            <v>0.3</v>
          </cell>
          <cell r="M3522" t="str">
            <v>IC</v>
          </cell>
          <cell r="N3522" t="str">
            <v>DFO</v>
          </cell>
          <cell r="P3522">
            <v>88</v>
          </cell>
          <cell r="Q3522">
            <v>1946</v>
          </cell>
          <cell r="R3522" t="str">
            <v>OP</v>
          </cell>
          <cell r="T3522" t="str">
            <v>N</v>
          </cell>
        </row>
        <row r="3523">
          <cell r="A3523" t="str">
            <v>MN</v>
          </cell>
          <cell r="B3523" t="str">
            <v>Clay</v>
          </cell>
          <cell r="C3523">
            <v>8307</v>
          </cell>
          <cell r="D3523" t="str">
            <v>Hawley Public Utilities Comm</v>
          </cell>
          <cell r="E3523">
            <v>1978</v>
          </cell>
          <cell r="F3523" t="str">
            <v>Hawley</v>
          </cell>
          <cell r="G3523">
            <v>22</v>
          </cell>
          <cell r="H3523" t="str">
            <v>5</v>
          </cell>
          <cell r="I3523">
            <v>0.3</v>
          </cell>
          <cell r="J3523">
            <v>0.3</v>
          </cell>
          <cell r="K3523">
            <v>0.3</v>
          </cell>
          <cell r="M3523" t="str">
            <v>IC</v>
          </cell>
          <cell r="N3523" t="str">
            <v>DFO</v>
          </cell>
          <cell r="P3523">
            <v>88</v>
          </cell>
          <cell r="Q3523">
            <v>1949</v>
          </cell>
          <cell r="R3523" t="str">
            <v>OP</v>
          </cell>
          <cell r="T3523" t="str">
            <v>N</v>
          </cell>
        </row>
        <row r="3524">
          <cell r="A3524" t="str">
            <v>MN</v>
          </cell>
          <cell r="B3524" t="str">
            <v>McLeod</v>
          </cell>
          <cell r="C3524">
            <v>9130</v>
          </cell>
          <cell r="D3524" t="str">
            <v>Hutchinson Utilities Comm</v>
          </cell>
          <cell r="E3524">
            <v>1980</v>
          </cell>
          <cell r="F3524" t="str">
            <v>Hutchinson Plant #1</v>
          </cell>
          <cell r="G3524">
            <v>22</v>
          </cell>
          <cell r="H3524" t="str">
            <v>5</v>
          </cell>
          <cell r="I3524">
            <v>2.1</v>
          </cell>
          <cell r="J3524">
            <v>1.7</v>
          </cell>
          <cell r="K3524">
            <v>1.7</v>
          </cell>
          <cell r="M3524" t="str">
            <v>IC</v>
          </cell>
          <cell r="N3524" t="str">
            <v>DFO</v>
          </cell>
          <cell r="P3524">
            <v>1</v>
          </cell>
          <cell r="Q3524">
            <v>1941</v>
          </cell>
          <cell r="R3524" t="str">
            <v>OP</v>
          </cell>
          <cell r="T3524" t="str">
            <v>N</v>
          </cell>
        </row>
        <row r="3525">
          <cell r="A3525" t="str">
            <v>MN</v>
          </cell>
          <cell r="B3525" t="str">
            <v>McLeod</v>
          </cell>
          <cell r="C3525">
            <v>9130</v>
          </cell>
          <cell r="D3525" t="str">
            <v>Hutchinson Utilities Comm</v>
          </cell>
          <cell r="E3525">
            <v>1980</v>
          </cell>
          <cell r="F3525" t="str">
            <v>Hutchinson Plant #1</v>
          </cell>
          <cell r="G3525">
            <v>22</v>
          </cell>
          <cell r="H3525" t="str">
            <v>6</v>
          </cell>
          <cell r="I3525">
            <v>2.1</v>
          </cell>
          <cell r="J3525">
            <v>1.7</v>
          </cell>
          <cell r="K3525">
            <v>1.7</v>
          </cell>
          <cell r="M3525" t="str">
            <v>IC</v>
          </cell>
          <cell r="N3525" t="str">
            <v>DFO</v>
          </cell>
          <cell r="P3525">
            <v>1</v>
          </cell>
          <cell r="Q3525">
            <v>1947</v>
          </cell>
          <cell r="R3525" t="str">
            <v>OP</v>
          </cell>
          <cell r="T3525" t="str">
            <v>N</v>
          </cell>
        </row>
        <row r="3526">
          <cell r="A3526" t="str">
            <v>MN</v>
          </cell>
          <cell r="B3526" t="str">
            <v>Rock</v>
          </cell>
          <cell r="C3526">
            <v>9417</v>
          </cell>
          <cell r="D3526" t="str">
            <v>Interstate Power and Light Co</v>
          </cell>
          <cell r="E3526">
            <v>1889</v>
          </cell>
          <cell r="F3526" t="str">
            <v>Hills</v>
          </cell>
          <cell r="G3526">
            <v>22</v>
          </cell>
          <cell r="H3526" t="str">
            <v>1</v>
          </cell>
          <cell r="I3526">
            <v>2</v>
          </cell>
          <cell r="J3526">
            <v>2</v>
          </cell>
          <cell r="K3526">
            <v>2</v>
          </cell>
          <cell r="M3526" t="str">
            <v>IC</v>
          </cell>
          <cell r="N3526" t="str">
            <v>DFO</v>
          </cell>
          <cell r="P3526">
            <v>1</v>
          </cell>
          <cell r="Q3526">
            <v>1996</v>
          </cell>
          <cell r="R3526" t="str">
            <v>OP</v>
          </cell>
          <cell r="S3526">
            <v>0</v>
          </cell>
          <cell r="T3526" t="str">
            <v>N</v>
          </cell>
        </row>
        <row r="3527">
          <cell r="A3527" t="str">
            <v>MN</v>
          </cell>
          <cell r="B3527" t="str">
            <v>Rock</v>
          </cell>
          <cell r="C3527">
            <v>9417</v>
          </cell>
          <cell r="D3527" t="str">
            <v>Interstate Power and Light Co</v>
          </cell>
          <cell r="E3527">
            <v>1889</v>
          </cell>
          <cell r="F3527" t="str">
            <v>Hills</v>
          </cell>
          <cell r="G3527">
            <v>22</v>
          </cell>
          <cell r="H3527" t="str">
            <v>2</v>
          </cell>
          <cell r="I3527">
            <v>2</v>
          </cell>
          <cell r="J3527">
            <v>1.9</v>
          </cell>
          <cell r="K3527">
            <v>1.9</v>
          </cell>
          <cell r="M3527" t="str">
            <v>IC</v>
          </cell>
          <cell r="N3527" t="str">
            <v>DFO</v>
          </cell>
          <cell r="P3527">
            <v>1</v>
          </cell>
          <cell r="Q3527">
            <v>1960</v>
          </cell>
          <cell r="R3527" t="str">
            <v>OP</v>
          </cell>
          <cell r="S3527">
            <v>0</v>
          </cell>
          <cell r="T3527" t="str">
            <v>N</v>
          </cell>
        </row>
        <row r="3528">
          <cell r="A3528" t="str">
            <v>MN</v>
          </cell>
          <cell r="B3528" t="str">
            <v>Waseca</v>
          </cell>
          <cell r="C3528">
            <v>9650</v>
          </cell>
          <cell r="D3528" t="str">
            <v>Janesville City of</v>
          </cell>
          <cell r="E3528">
            <v>1982</v>
          </cell>
          <cell r="F3528" t="str">
            <v>Janesville</v>
          </cell>
          <cell r="G3528">
            <v>22</v>
          </cell>
          <cell r="H3528" t="str">
            <v>1</v>
          </cell>
          <cell r="I3528">
            <v>1.1000000000000001</v>
          </cell>
          <cell r="J3528">
            <v>0.9</v>
          </cell>
          <cell r="K3528">
            <v>1</v>
          </cell>
          <cell r="M3528" t="str">
            <v>IC</v>
          </cell>
          <cell r="N3528" t="str">
            <v>DFO</v>
          </cell>
          <cell r="O3528" t="str">
            <v>NG</v>
          </cell>
          <cell r="P3528">
            <v>5</v>
          </cell>
          <cell r="Q3528">
            <v>1965</v>
          </cell>
          <cell r="R3528" t="str">
            <v>OP</v>
          </cell>
          <cell r="T3528" t="str">
            <v>N</v>
          </cell>
        </row>
        <row r="3529">
          <cell r="A3529" t="str">
            <v>MN</v>
          </cell>
          <cell r="B3529" t="str">
            <v>Waseca</v>
          </cell>
          <cell r="C3529">
            <v>9650</v>
          </cell>
          <cell r="D3529" t="str">
            <v>Janesville City of</v>
          </cell>
          <cell r="E3529">
            <v>1982</v>
          </cell>
          <cell r="F3529" t="str">
            <v>Janesville</v>
          </cell>
          <cell r="G3529">
            <v>22</v>
          </cell>
          <cell r="H3529" t="str">
            <v>2</v>
          </cell>
          <cell r="I3529">
            <v>1.3</v>
          </cell>
          <cell r="J3529">
            <v>1.1000000000000001</v>
          </cell>
          <cell r="K3529">
            <v>1.2</v>
          </cell>
          <cell r="M3529" t="str">
            <v>IC</v>
          </cell>
          <cell r="N3529" t="str">
            <v>DFO</v>
          </cell>
          <cell r="O3529" t="str">
            <v>NG</v>
          </cell>
          <cell r="P3529">
            <v>5</v>
          </cell>
          <cell r="Q3529">
            <v>1972</v>
          </cell>
          <cell r="R3529" t="str">
            <v>OP</v>
          </cell>
          <cell r="T3529" t="str">
            <v>N</v>
          </cell>
        </row>
        <row r="3530">
          <cell r="A3530" t="str">
            <v>MN</v>
          </cell>
          <cell r="B3530" t="str">
            <v>Waseca</v>
          </cell>
          <cell r="C3530">
            <v>9650</v>
          </cell>
          <cell r="D3530" t="str">
            <v>Janesville City of</v>
          </cell>
          <cell r="E3530">
            <v>1982</v>
          </cell>
          <cell r="F3530" t="str">
            <v>Janesville</v>
          </cell>
          <cell r="G3530">
            <v>22</v>
          </cell>
          <cell r="H3530" t="str">
            <v>3</v>
          </cell>
          <cell r="I3530">
            <v>0.7</v>
          </cell>
          <cell r="J3530">
            <v>0.5</v>
          </cell>
          <cell r="K3530">
            <v>0.6</v>
          </cell>
          <cell r="M3530" t="str">
            <v>IC</v>
          </cell>
          <cell r="N3530" t="str">
            <v>DFO</v>
          </cell>
          <cell r="O3530" t="str">
            <v>NG</v>
          </cell>
          <cell r="P3530">
            <v>5</v>
          </cell>
          <cell r="Q3530">
            <v>1955</v>
          </cell>
          <cell r="R3530" t="str">
            <v>OP</v>
          </cell>
          <cell r="T3530" t="str">
            <v>N</v>
          </cell>
        </row>
        <row r="3531">
          <cell r="A3531" t="str">
            <v>MN</v>
          </cell>
          <cell r="B3531" t="str">
            <v>Waseca</v>
          </cell>
          <cell r="C3531">
            <v>9650</v>
          </cell>
          <cell r="D3531" t="str">
            <v>Janesville City of</v>
          </cell>
          <cell r="E3531">
            <v>1982</v>
          </cell>
          <cell r="F3531" t="str">
            <v>Janesville</v>
          </cell>
          <cell r="G3531">
            <v>22</v>
          </cell>
          <cell r="H3531" t="str">
            <v>4</v>
          </cell>
          <cell r="I3531">
            <v>1.8</v>
          </cell>
          <cell r="J3531">
            <v>1.8</v>
          </cell>
          <cell r="K3531">
            <v>1.8</v>
          </cell>
          <cell r="M3531" t="str">
            <v>IC</v>
          </cell>
          <cell r="N3531" t="str">
            <v>DFO</v>
          </cell>
          <cell r="P3531">
            <v>12</v>
          </cell>
          <cell r="Q3531">
            <v>1998</v>
          </cell>
          <cell r="R3531" t="str">
            <v>OP</v>
          </cell>
          <cell r="T3531" t="str">
            <v>N</v>
          </cell>
        </row>
        <row r="3532">
          <cell r="A3532" t="str">
            <v>MN</v>
          </cell>
          <cell r="B3532" t="str">
            <v>Goodhue</v>
          </cell>
          <cell r="C3532">
            <v>10179</v>
          </cell>
          <cell r="D3532" t="str">
            <v>Kenyon Municipal Utilities</v>
          </cell>
          <cell r="E3532">
            <v>1983</v>
          </cell>
          <cell r="F3532" t="str">
            <v>Kenyon Municipal</v>
          </cell>
          <cell r="G3532">
            <v>22</v>
          </cell>
          <cell r="H3532" t="str">
            <v>5</v>
          </cell>
          <cell r="I3532">
            <v>1.8</v>
          </cell>
          <cell r="J3532">
            <v>1.8</v>
          </cell>
          <cell r="K3532">
            <v>1.8</v>
          </cell>
          <cell r="M3532" t="str">
            <v>IC</v>
          </cell>
          <cell r="N3532" t="str">
            <v>DFO</v>
          </cell>
          <cell r="P3532">
            <v>8</v>
          </cell>
          <cell r="Q3532">
            <v>1997</v>
          </cell>
          <cell r="R3532" t="str">
            <v>OP</v>
          </cell>
          <cell r="T3532" t="str">
            <v>N</v>
          </cell>
        </row>
        <row r="3533">
          <cell r="A3533" t="str">
            <v>MN</v>
          </cell>
          <cell r="B3533" t="str">
            <v>Goodhue</v>
          </cell>
          <cell r="C3533">
            <v>10179</v>
          </cell>
          <cell r="D3533" t="str">
            <v>Kenyon Municipal Utilities</v>
          </cell>
          <cell r="E3533">
            <v>1983</v>
          </cell>
          <cell r="F3533" t="str">
            <v>Kenyon Municipal</v>
          </cell>
          <cell r="G3533">
            <v>22</v>
          </cell>
          <cell r="H3533" t="str">
            <v>6</v>
          </cell>
          <cell r="I3533">
            <v>1.8</v>
          </cell>
          <cell r="J3533">
            <v>1.8</v>
          </cell>
          <cell r="K3533">
            <v>1.8</v>
          </cell>
          <cell r="M3533" t="str">
            <v>IC</v>
          </cell>
          <cell r="N3533" t="str">
            <v>DFO</v>
          </cell>
          <cell r="P3533">
            <v>8</v>
          </cell>
          <cell r="Q3533">
            <v>1997</v>
          </cell>
          <cell r="R3533" t="str">
            <v>OP</v>
          </cell>
          <cell r="T3533" t="str">
            <v>N</v>
          </cell>
        </row>
        <row r="3534">
          <cell r="A3534" t="str">
            <v>MN</v>
          </cell>
          <cell r="B3534" t="str">
            <v>Goodhue</v>
          </cell>
          <cell r="C3534">
            <v>10179</v>
          </cell>
          <cell r="D3534" t="str">
            <v>Kenyon Municipal Utilities</v>
          </cell>
          <cell r="E3534">
            <v>1983</v>
          </cell>
          <cell r="F3534" t="str">
            <v>Kenyon Municipal</v>
          </cell>
          <cell r="G3534">
            <v>22</v>
          </cell>
          <cell r="H3534" t="str">
            <v>7</v>
          </cell>
          <cell r="I3534">
            <v>1.8</v>
          </cell>
          <cell r="J3534">
            <v>1.8</v>
          </cell>
          <cell r="K3534">
            <v>1.8</v>
          </cell>
          <cell r="M3534" t="str">
            <v>IC</v>
          </cell>
          <cell r="N3534" t="str">
            <v>DFO</v>
          </cell>
          <cell r="P3534">
            <v>8</v>
          </cell>
          <cell r="Q3534">
            <v>1997</v>
          </cell>
          <cell r="R3534" t="str">
            <v>OP</v>
          </cell>
          <cell r="T3534" t="str">
            <v>N</v>
          </cell>
        </row>
        <row r="3535">
          <cell r="A3535" t="str">
            <v>MN</v>
          </cell>
          <cell r="B3535" t="str">
            <v>Blue Earth</v>
          </cell>
          <cell r="C3535">
            <v>10596</v>
          </cell>
          <cell r="D3535" t="str">
            <v>Lake Crystal City of</v>
          </cell>
          <cell r="E3535">
            <v>1985</v>
          </cell>
          <cell r="F3535" t="str">
            <v>Lake Crystal</v>
          </cell>
          <cell r="G3535">
            <v>22</v>
          </cell>
          <cell r="H3535" t="str">
            <v>1</v>
          </cell>
          <cell r="I3535">
            <v>0.6</v>
          </cell>
          <cell r="J3535">
            <v>0.6</v>
          </cell>
          <cell r="K3535">
            <v>0.6</v>
          </cell>
          <cell r="M3535" t="str">
            <v>IC</v>
          </cell>
          <cell r="N3535" t="str">
            <v>DFO</v>
          </cell>
          <cell r="O3535" t="str">
            <v>NG</v>
          </cell>
          <cell r="P3535">
            <v>5</v>
          </cell>
          <cell r="Q3535">
            <v>1952</v>
          </cell>
          <cell r="R3535" t="str">
            <v>OP</v>
          </cell>
          <cell r="T3535" t="str">
            <v>N</v>
          </cell>
        </row>
        <row r="3536">
          <cell r="A3536" t="str">
            <v>MN</v>
          </cell>
          <cell r="B3536" t="str">
            <v>Blue Earth</v>
          </cell>
          <cell r="C3536">
            <v>10596</v>
          </cell>
          <cell r="D3536" t="str">
            <v>Lake Crystal City of</v>
          </cell>
          <cell r="E3536">
            <v>1985</v>
          </cell>
          <cell r="F3536" t="str">
            <v>Lake Crystal</v>
          </cell>
          <cell r="G3536">
            <v>22</v>
          </cell>
          <cell r="H3536" t="str">
            <v>3</v>
          </cell>
          <cell r="I3536">
            <v>2</v>
          </cell>
          <cell r="J3536">
            <v>2</v>
          </cell>
          <cell r="K3536">
            <v>2</v>
          </cell>
          <cell r="M3536" t="str">
            <v>IC</v>
          </cell>
          <cell r="N3536" t="str">
            <v>DFO</v>
          </cell>
          <cell r="O3536" t="str">
            <v>NG</v>
          </cell>
          <cell r="P3536">
            <v>5</v>
          </cell>
          <cell r="Q3536">
            <v>1971</v>
          </cell>
          <cell r="R3536" t="str">
            <v>OP</v>
          </cell>
          <cell r="T3536" t="str">
            <v>N</v>
          </cell>
        </row>
        <row r="3537">
          <cell r="A3537" t="str">
            <v>MN</v>
          </cell>
          <cell r="B3537" t="str">
            <v>Blue Earth</v>
          </cell>
          <cell r="C3537">
            <v>10596</v>
          </cell>
          <cell r="D3537" t="str">
            <v>Lake Crystal City of</v>
          </cell>
          <cell r="E3537">
            <v>1985</v>
          </cell>
          <cell r="F3537" t="str">
            <v>Lake Crystal</v>
          </cell>
          <cell r="G3537">
            <v>22</v>
          </cell>
          <cell r="H3537" t="str">
            <v>4</v>
          </cell>
          <cell r="I3537">
            <v>1.2</v>
          </cell>
          <cell r="J3537">
            <v>1.2</v>
          </cell>
          <cell r="K3537">
            <v>1.2</v>
          </cell>
          <cell r="M3537" t="str">
            <v>IC</v>
          </cell>
          <cell r="N3537" t="str">
            <v>DFO</v>
          </cell>
          <cell r="O3537" t="str">
            <v>NG</v>
          </cell>
          <cell r="P3537">
            <v>5</v>
          </cell>
          <cell r="Q3537">
            <v>1955</v>
          </cell>
          <cell r="R3537" t="str">
            <v>OP</v>
          </cell>
          <cell r="T3537" t="str">
            <v>N</v>
          </cell>
        </row>
        <row r="3538">
          <cell r="A3538" t="str">
            <v>MN</v>
          </cell>
          <cell r="B3538" t="str">
            <v>Blue Earth</v>
          </cell>
          <cell r="C3538">
            <v>10596</v>
          </cell>
          <cell r="D3538" t="str">
            <v>Lake Crystal City of</v>
          </cell>
          <cell r="E3538">
            <v>1985</v>
          </cell>
          <cell r="F3538" t="str">
            <v>Lake Crystal</v>
          </cell>
          <cell r="G3538">
            <v>22</v>
          </cell>
          <cell r="H3538" t="str">
            <v>5</v>
          </cell>
          <cell r="I3538">
            <v>2</v>
          </cell>
          <cell r="J3538">
            <v>2</v>
          </cell>
          <cell r="K3538">
            <v>2</v>
          </cell>
          <cell r="M3538" t="str">
            <v>IC</v>
          </cell>
          <cell r="N3538" t="str">
            <v>DFO</v>
          </cell>
          <cell r="P3538">
            <v>11</v>
          </cell>
          <cell r="Q3538">
            <v>1999</v>
          </cell>
          <cell r="R3538" t="str">
            <v>OP</v>
          </cell>
          <cell r="T3538" t="str">
            <v>N</v>
          </cell>
        </row>
        <row r="3539">
          <cell r="A3539" t="str">
            <v>MN</v>
          </cell>
          <cell r="B3539" t="str">
            <v>Jackson</v>
          </cell>
          <cell r="C3539">
            <v>10622</v>
          </cell>
          <cell r="D3539" t="str">
            <v>Lakefield City of</v>
          </cell>
          <cell r="E3539">
            <v>7415</v>
          </cell>
          <cell r="F3539" t="str">
            <v>Lakefield Utilities</v>
          </cell>
          <cell r="G3539">
            <v>22</v>
          </cell>
          <cell r="H3539" t="str">
            <v>5</v>
          </cell>
          <cell r="I3539">
            <v>1.2</v>
          </cell>
          <cell r="J3539">
            <v>1</v>
          </cell>
          <cell r="K3539">
            <v>1</v>
          </cell>
          <cell r="M3539" t="str">
            <v>IC</v>
          </cell>
          <cell r="N3539" t="str">
            <v>DFO</v>
          </cell>
          <cell r="P3539">
            <v>2</v>
          </cell>
          <cell r="Q3539">
            <v>1985</v>
          </cell>
          <cell r="R3539" t="str">
            <v>OP</v>
          </cell>
          <cell r="T3539" t="str">
            <v>N</v>
          </cell>
        </row>
        <row r="3540">
          <cell r="A3540" t="str">
            <v>MN</v>
          </cell>
          <cell r="B3540" t="str">
            <v>Jackson</v>
          </cell>
          <cell r="C3540">
            <v>10622</v>
          </cell>
          <cell r="D3540" t="str">
            <v>Lakefield City of</v>
          </cell>
          <cell r="E3540">
            <v>7415</v>
          </cell>
          <cell r="F3540" t="str">
            <v>Lakefield Utilities</v>
          </cell>
          <cell r="G3540">
            <v>22</v>
          </cell>
          <cell r="H3540" t="str">
            <v>6</v>
          </cell>
          <cell r="I3540">
            <v>2.2000000000000002</v>
          </cell>
          <cell r="J3540">
            <v>2</v>
          </cell>
          <cell r="K3540">
            <v>2</v>
          </cell>
          <cell r="M3540" t="str">
            <v>IC</v>
          </cell>
          <cell r="N3540" t="str">
            <v>DFO</v>
          </cell>
          <cell r="P3540">
            <v>6</v>
          </cell>
          <cell r="Q3540">
            <v>2003</v>
          </cell>
          <cell r="R3540" t="str">
            <v>OP</v>
          </cell>
          <cell r="T3540" t="str">
            <v>N</v>
          </cell>
        </row>
        <row r="3541">
          <cell r="A3541" t="str">
            <v>MN</v>
          </cell>
          <cell r="B3541" t="str">
            <v>Fillmore</v>
          </cell>
          <cell r="C3541">
            <v>10685</v>
          </cell>
          <cell r="D3541" t="str">
            <v>Lanesboro Public Utility Comm</v>
          </cell>
          <cell r="E3541">
            <v>1987</v>
          </cell>
          <cell r="F3541" t="str">
            <v>Lanesboro</v>
          </cell>
          <cell r="G3541">
            <v>22</v>
          </cell>
          <cell r="H3541" t="str">
            <v>3</v>
          </cell>
          <cell r="I3541">
            <v>1</v>
          </cell>
          <cell r="J3541">
            <v>0.8</v>
          </cell>
          <cell r="K3541">
            <v>0.8</v>
          </cell>
          <cell r="M3541" t="str">
            <v>IC</v>
          </cell>
          <cell r="N3541" t="str">
            <v>DFO</v>
          </cell>
          <cell r="P3541">
            <v>1</v>
          </cell>
          <cell r="Q3541">
            <v>1928</v>
          </cell>
          <cell r="R3541" t="str">
            <v>OP</v>
          </cell>
          <cell r="T3541" t="str">
            <v>N</v>
          </cell>
        </row>
        <row r="3542">
          <cell r="A3542" t="str">
            <v>MN</v>
          </cell>
          <cell r="B3542" t="str">
            <v>Fillmore</v>
          </cell>
          <cell r="C3542">
            <v>10685</v>
          </cell>
          <cell r="D3542" t="str">
            <v>Lanesboro Public Utility Comm</v>
          </cell>
          <cell r="E3542">
            <v>1987</v>
          </cell>
          <cell r="F3542" t="str">
            <v>Lanesboro</v>
          </cell>
          <cell r="G3542">
            <v>22</v>
          </cell>
          <cell r="H3542" t="str">
            <v>4</v>
          </cell>
          <cell r="I3542">
            <v>2.2999999999999998</v>
          </cell>
          <cell r="J3542">
            <v>2.1</v>
          </cell>
          <cell r="K3542">
            <v>2.1</v>
          </cell>
          <cell r="M3542" t="str">
            <v>IC</v>
          </cell>
          <cell r="N3542" t="str">
            <v>DFO</v>
          </cell>
          <cell r="P3542">
            <v>6</v>
          </cell>
          <cell r="Q3542">
            <v>2004</v>
          </cell>
          <cell r="R3542" t="str">
            <v>OP</v>
          </cell>
          <cell r="T3542" t="str">
            <v>N</v>
          </cell>
        </row>
        <row r="3543">
          <cell r="A3543" t="str">
            <v>MN</v>
          </cell>
          <cell r="B3543" t="str">
            <v>Meeker</v>
          </cell>
          <cell r="C3543">
            <v>11064</v>
          </cell>
          <cell r="D3543" t="str">
            <v>Litchfield Public Utility Comm</v>
          </cell>
          <cell r="E3543">
            <v>1989</v>
          </cell>
          <cell r="F3543" t="str">
            <v>Litchfield</v>
          </cell>
          <cell r="G3543">
            <v>22</v>
          </cell>
          <cell r="H3543" t="str">
            <v>5</v>
          </cell>
          <cell r="I3543">
            <v>2.1</v>
          </cell>
          <cell r="J3543">
            <v>2.1</v>
          </cell>
          <cell r="K3543">
            <v>2.1</v>
          </cell>
          <cell r="M3543" t="str">
            <v>IC</v>
          </cell>
          <cell r="N3543" t="str">
            <v>DFO</v>
          </cell>
          <cell r="O3543" t="str">
            <v>NG</v>
          </cell>
          <cell r="P3543">
            <v>9</v>
          </cell>
          <cell r="Q3543">
            <v>1963</v>
          </cell>
          <cell r="R3543" t="str">
            <v>SB</v>
          </cell>
          <cell r="T3543" t="str">
            <v>N</v>
          </cell>
        </row>
        <row r="3544">
          <cell r="A3544" t="str">
            <v>MN</v>
          </cell>
          <cell r="B3544" t="str">
            <v>Meeker</v>
          </cell>
          <cell r="C3544">
            <v>11064</v>
          </cell>
          <cell r="D3544" t="str">
            <v>Litchfield Public Utility Comm</v>
          </cell>
          <cell r="E3544">
            <v>1989</v>
          </cell>
          <cell r="F3544" t="str">
            <v>Litchfield</v>
          </cell>
          <cell r="G3544">
            <v>22</v>
          </cell>
          <cell r="H3544" t="str">
            <v>6</v>
          </cell>
          <cell r="I3544">
            <v>2.1</v>
          </cell>
          <cell r="J3544">
            <v>2.1</v>
          </cell>
          <cell r="K3544">
            <v>2.1</v>
          </cell>
          <cell r="M3544" t="str">
            <v>IC</v>
          </cell>
          <cell r="N3544" t="str">
            <v>DFO</v>
          </cell>
          <cell r="O3544" t="str">
            <v>NG</v>
          </cell>
          <cell r="P3544">
            <v>10</v>
          </cell>
          <cell r="Q3544">
            <v>1963</v>
          </cell>
          <cell r="R3544" t="str">
            <v>SB</v>
          </cell>
          <cell r="T3544" t="str">
            <v>N</v>
          </cell>
        </row>
        <row r="3545">
          <cell r="A3545" t="str">
            <v>MN</v>
          </cell>
          <cell r="B3545" t="str">
            <v>Rock</v>
          </cell>
          <cell r="C3545">
            <v>11332</v>
          </cell>
          <cell r="D3545" t="str">
            <v>Luverne City of</v>
          </cell>
          <cell r="E3545">
            <v>1990</v>
          </cell>
          <cell r="F3545" t="str">
            <v>Luverne</v>
          </cell>
          <cell r="G3545">
            <v>22</v>
          </cell>
          <cell r="H3545" t="str">
            <v>4C</v>
          </cell>
          <cell r="I3545">
            <v>3.5</v>
          </cell>
          <cell r="J3545">
            <v>3.5</v>
          </cell>
          <cell r="K3545">
            <v>3.5</v>
          </cell>
          <cell r="M3545" t="str">
            <v>IC</v>
          </cell>
          <cell r="N3545" t="str">
            <v>DFO</v>
          </cell>
          <cell r="O3545" t="str">
            <v>NG</v>
          </cell>
          <cell r="P3545">
            <v>5</v>
          </cell>
          <cell r="Q3545">
            <v>1967</v>
          </cell>
          <cell r="R3545" t="str">
            <v>OP</v>
          </cell>
          <cell r="T3545" t="str">
            <v>N</v>
          </cell>
        </row>
        <row r="3546">
          <cell r="A3546" t="str">
            <v>MN</v>
          </cell>
          <cell r="B3546" t="str">
            <v>Stearns</v>
          </cell>
          <cell r="C3546">
            <v>12286</v>
          </cell>
          <cell r="D3546" t="str">
            <v>Melrose Public Utilities</v>
          </cell>
          <cell r="E3546">
            <v>1994</v>
          </cell>
          <cell r="F3546" t="str">
            <v>Melrose</v>
          </cell>
          <cell r="G3546">
            <v>22</v>
          </cell>
          <cell r="H3546" t="str">
            <v>1</v>
          </cell>
          <cell r="I3546">
            <v>1</v>
          </cell>
          <cell r="J3546">
            <v>0.8</v>
          </cell>
          <cell r="K3546">
            <v>0.8</v>
          </cell>
          <cell r="M3546" t="str">
            <v>IC</v>
          </cell>
          <cell r="N3546" t="str">
            <v>DFO</v>
          </cell>
          <cell r="P3546">
            <v>7</v>
          </cell>
          <cell r="Q3546">
            <v>1945</v>
          </cell>
          <cell r="R3546" t="str">
            <v>OP</v>
          </cell>
          <cell r="T3546" t="str">
            <v>N</v>
          </cell>
        </row>
        <row r="3547">
          <cell r="A3547" t="str">
            <v>MN</v>
          </cell>
          <cell r="B3547" t="str">
            <v>Stearns</v>
          </cell>
          <cell r="C3547">
            <v>12286</v>
          </cell>
          <cell r="D3547" t="str">
            <v>Melrose Public Utilities</v>
          </cell>
          <cell r="E3547">
            <v>1994</v>
          </cell>
          <cell r="F3547" t="str">
            <v>Melrose</v>
          </cell>
          <cell r="G3547">
            <v>22</v>
          </cell>
          <cell r="H3547" t="str">
            <v>2</v>
          </cell>
          <cell r="I3547">
            <v>1.1000000000000001</v>
          </cell>
          <cell r="J3547">
            <v>1.1000000000000001</v>
          </cell>
          <cell r="K3547">
            <v>1.1000000000000001</v>
          </cell>
          <cell r="M3547" t="str">
            <v>IC</v>
          </cell>
          <cell r="N3547" t="str">
            <v>DFO</v>
          </cell>
          <cell r="P3547">
            <v>7</v>
          </cell>
          <cell r="Q3547">
            <v>1948</v>
          </cell>
          <cell r="R3547" t="str">
            <v>OP</v>
          </cell>
          <cell r="T3547" t="str">
            <v>N</v>
          </cell>
        </row>
        <row r="3548">
          <cell r="A3548" t="str">
            <v>MN</v>
          </cell>
          <cell r="B3548" t="str">
            <v>Stearns</v>
          </cell>
          <cell r="C3548">
            <v>12286</v>
          </cell>
          <cell r="D3548" t="str">
            <v>Melrose Public Utilities</v>
          </cell>
          <cell r="E3548">
            <v>1994</v>
          </cell>
          <cell r="F3548" t="str">
            <v>Melrose</v>
          </cell>
          <cell r="G3548">
            <v>22</v>
          </cell>
          <cell r="H3548" t="str">
            <v>3</v>
          </cell>
          <cell r="I3548">
            <v>3.1</v>
          </cell>
          <cell r="J3548">
            <v>3.05</v>
          </cell>
          <cell r="K3548">
            <v>3.05</v>
          </cell>
          <cell r="M3548" t="str">
            <v>IC</v>
          </cell>
          <cell r="N3548" t="str">
            <v>DFO</v>
          </cell>
          <cell r="O3548" t="str">
            <v>NG</v>
          </cell>
          <cell r="P3548">
            <v>7</v>
          </cell>
          <cell r="Q3548">
            <v>1969</v>
          </cell>
          <cell r="R3548" t="str">
            <v>OP</v>
          </cell>
          <cell r="T3548" t="str">
            <v>N</v>
          </cell>
        </row>
        <row r="3549">
          <cell r="A3549" t="str">
            <v>MN</v>
          </cell>
          <cell r="B3549" t="str">
            <v>Stearns</v>
          </cell>
          <cell r="C3549">
            <v>12286</v>
          </cell>
          <cell r="D3549" t="str">
            <v>Melrose Public Utilities</v>
          </cell>
          <cell r="E3549">
            <v>1994</v>
          </cell>
          <cell r="F3549" t="str">
            <v>Melrose</v>
          </cell>
          <cell r="G3549">
            <v>22</v>
          </cell>
          <cell r="H3549" t="str">
            <v>4</v>
          </cell>
          <cell r="I3549">
            <v>3</v>
          </cell>
          <cell r="J3549">
            <v>3.05</v>
          </cell>
          <cell r="K3549">
            <v>3.05</v>
          </cell>
          <cell r="M3549" t="str">
            <v>IC</v>
          </cell>
          <cell r="N3549" t="str">
            <v>DFO</v>
          </cell>
          <cell r="O3549" t="str">
            <v>NG</v>
          </cell>
          <cell r="P3549">
            <v>1</v>
          </cell>
          <cell r="Q3549">
            <v>1969</v>
          </cell>
          <cell r="R3549" t="str">
            <v>OP</v>
          </cell>
          <cell r="T3549" t="str">
            <v>N</v>
          </cell>
        </row>
        <row r="3550">
          <cell r="A3550" t="str">
            <v>MN</v>
          </cell>
          <cell r="B3550" t="str">
            <v>Itasca</v>
          </cell>
          <cell r="C3550">
            <v>12647</v>
          </cell>
          <cell r="D3550" t="str">
            <v>Minnesota Power Inc</v>
          </cell>
          <cell r="E3550">
            <v>1893</v>
          </cell>
          <cell r="F3550" t="str">
            <v>Clay Boswell</v>
          </cell>
          <cell r="G3550">
            <v>22</v>
          </cell>
          <cell r="H3550" t="str">
            <v>D4</v>
          </cell>
          <cell r="I3550">
            <v>0.8</v>
          </cell>
          <cell r="J3550">
            <v>0.77</v>
          </cell>
          <cell r="K3550">
            <v>0.77</v>
          </cell>
          <cell r="M3550" t="str">
            <v>IC</v>
          </cell>
          <cell r="N3550" t="str">
            <v>DFO</v>
          </cell>
          <cell r="P3550">
            <v>4</v>
          </cell>
          <cell r="Q3550">
            <v>1980</v>
          </cell>
          <cell r="R3550" t="str">
            <v>OP</v>
          </cell>
          <cell r="T3550" t="str">
            <v>N</v>
          </cell>
        </row>
        <row r="3551">
          <cell r="A3551" t="str">
            <v>MN</v>
          </cell>
          <cell r="B3551" t="str">
            <v>Carlton</v>
          </cell>
          <cell r="C3551">
            <v>12897</v>
          </cell>
          <cell r="D3551" t="str">
            <v>Moose Lake Water &amp; Light Comm</v>
          </cell>
          <cell r="E3551">
            <v>1996</v>
          </cell>
          <cell r="F3551" t="str">
            <v>Moose Lake</v>
          </cell>
          <cell r="G3551">
            <v>22</v>
          </cell>
          <cell r="H3551" t="str">
            <v>1</v>
          </cell>
          <cell r="I3551">
            <v>1.3</v>
          </cell>
          <cell r="J3551">
            <v>1.3</v>
          </cell>
          <cell r="K3551">
            <v>1.3</v>
          </cell>
          <cell r="M3551" t="str">
            <v>IC</v>
          </cell>
          <cell r="N3551" t="str">
            <v>DFO</v>
          </cell>
          <cell r="O3551" t="str">
            <v>NG</v>
          </cell>
          <cell r="P3551">
            <v>7</v>
          </cell>
          <cell r="Q3551">
            <v>1973</v>
          </cell>
          <cell r="R3551" t="str">
            <v>OP</v>
          </cell>
          <cell r="T3551" t="str">
            <v>N</v>
          </cell>
        </row>
        <row r="3552">
          <cell r="A3552" t="str">
            <v>MN</v>
          </cell>
          <cell r="B3552" t="str">
            <v>Carlton</v>
          </cell>
          <cell r="C3552">
            <v>12897</v>
          </cell>
          <cell r="D3552" t="str">
            <v>Moose Lake Water &amp; Light Comm</v>
          </cell>
          <cell r="E3552">
            <v>1996</v>
          </cell>
          <cell r="F3552" t="str">
            <v>Moose Lake</v>
          </cell>
          <cell r="G3552">
            <v>22</v>
          </cell>
          <cell r="H3552" t="str">
            <v>2</v>
          </cell>
          <cell r="I3552">
            <v>1.1000000000000001</v>
          </cell>
          <cell r="J3552">
            <v>1.1000000000000001</v>
          </cell>
          <cell r="K3552">
            <v>1.1000000000000001</v>
          </cell>
          <cell r="M3552" t="str">
            <v>IC</v>
          </cell>
          <cell r="N3552" t="str">
            <v>DFO</v>
          </cell>
          <cell r="O3552" t="str">
            <v>NG</v>
          </cell>
          <cell r="P3552">
            <v>11</v>
          </cell>
          <cell r="Q3552">
            <v>1952</v>
          </cell>
          <cell r="R3552" t="str">
            <v>OP</v>
          </cell>
          <cell r="T3552" t="str">
            <v>N</v>
          </cell>
        </row>
        <row r="3553">
          <cell r="A3553" t="str">
            <v>MN</v>
          </cell>
          <cell r="B3553" t="str">
            <v>Carlton</v>
          </cell>
          <cell r="C3553">
            <v>12897</v>
          </cell>
          <cell r="D3553" t="str">
            <v>Moose Lake Water &amp; Light Comm</v>
          </cell>
          <cell r="E3553">
            <v>1996</v>
          </cell>
          <cell r="F3553" t="str">
            <v>Moose Lake</v>
          </cell>
          <cell r="G3553">
            <v>22</v>
          </cell>
          <cell r="H3553" t="str">
            <v>4</v>
          </cell>
          <cell r="I3553">
            <v>1.3</v>
          </cell>
          <cell r="J3553">
            <v>1.3</v>
          </cell>
          <cell r="K3553">
            <v>1.3</v>
          </cell>
          <cell r="M3553" t="str">
            <v>IC</v>
          </cell>
          <cell r="N3553" t="str">
            <v>DFO</v>
          </cell>
          <cell r="O3553" t="str">
            <v>NG</v>
          </cell>
          <cell r="P3553">
            <v>10</v>
          </cell>
          <cell r="Q3553">
            <v>1963</v>
          </cell>
          <cell r="R3553" t="str">
            <v>OP</v>
          </cell>
          <cell r="T3553" t="str">
            <v>N</v>
          </cell>
        </row>
        <row r="3554">
          <cell r="A3554" t="str">
            <v>MN</v>
          </cell>
          <cell r="B3554" t="str">
            <v>Carlton</v>
          </cell>
          <cell r="C3554">
            <v>12897</v>
          </cell>
          <cell r="D3554" t="str">
            <v>Moose Lake Water &amp; Light Comm</v>
          </cell>
          <cell r="E3554">
            <v>1996</v>
          </cell>
          <cell r="F3554" t="str">
            <v>Moose Lake</v>
          </cell>
          <cell r="G3554">
            <v>22</v>
          </cell>
          <cell r="H3554" t="str">
            <v>5</v>
          </cell>
          <cell r="I3554">
            <v>2.1</v>
          </cell>
          <cell r="J3554">
            <v>2.2999999999999998</v>
          </cell>
          <cell r="K3554">
            <v>2.2999999999999998</v>
          </cell>
          <cell r="M3554" t="str">
            <v>IC</v>
          </cell>
          <cell r="N3554" t="str">
            <v>DFO</v>
          </cell>
          <cell r="P3554">
            <v>4</v>
          </cell>
          <cell r="Q3554">
            <v>2005</v>
          </cell>
          <cell r="R3554" t="str">
            <v>OP</v>
          </cell>
          <cell r="T3554" t="str">
            <v>N</v>
          </cell>
        </row>
        <row r="3555">
          <cell r="A3555" t="str">
            <v>MN</v>
          </cell>
          <cell r="B3555" t="str">
            <v>Carlton</v>
          </cell>
          <cell r="C3555">
            <v>12897</v>
          </cell>
          <cell r="D3555" t="str">
            <v>Moose Lake Water &amp; Light Comm</v>
          </cell>
          <cell r="E3555">
            <v>1996</v>
          </cell>
          <cell r="F3555" t="str">
            <v>Moose Lake</v>
          </cell>
          <cell r="G3555">
            <v>22</v>
          </cell>
          <cell r="H3555" t="str">
            <v>6</v>
          </cell>
          <cell r="I3555">
            <v>2.1</v>
          </cell>
          <cell r="J3555">
            <v>2.2999999999999998</v>
          </cell>
          <cell r="K3555">
            <v>2.2999999999999998</v>
          </cell>
          <cell r="M3555" t="str">
            <v>IC</v>
          </cell>
          <cell r="N3555" t="str">
            <v>DFO</v>
          </cell>
          <cell r="P3555">
            <v>4</v>
          </cell>
          <cell r="Q3555">
            <v>2005</v>
          </cell>
          <cell r="R3555" t="str">
            <v>OP</v>
          </cell>
          <cell r="T3555" t="str">
            <v>N</v>
          </cell>
        </row>
        <row r="3556">
          <cell r="A3556" t="str">
            <v>MN</v>
          </cell>
          <cell r="B3556" t="str">
            <v>Carlton</v>
          </cell>
          <cell r="C3556">
            <v>12897</v>
          </cell>
          <cell r="D3556" t="str">
            <v>Moose Lake Water &amp; Light Comm</v>
          </cell>
          <cell r="E3556">
            <v>1996</v>
          </cell>
          <cell r="F3556" t="str">
            <v>Moose Lake</v>
          </cell>
          <cell r="G3556">
            <v>22</v>
          </cell>
          <cell r="H3556" t="str">
            <v>7</v>
          </cell>
          <cell r="I3556">
            <v>2.1</v>
          </cell>
          <cell r="J3556">
            <v>2.2999999999999998</v>
          </cell>
          <cell r="K3556">
            <v>2.2999999999999998</v>
          </cell>
          <cell r="M3556" t="str">
            <v>IC</v>
          </cell>
          <cell r="N3556" t="str">
            <v>DFO</v>
          </cell>
          <cell r="P3556">
            <v>4</v>
          </cell>
          <cell r="Q3556">
            <v>2005</v>
          </cell>
          <cell r="R3556" t="str">
            <v>OP</v>
          </cell>
          <cell r="T3556" t="str">
            <v>N</v>
          </cell>
        </row>
        <row r="3557">
          <cell r="A3557" t="str">
            <v>MN</v>
          </cell>
          <cell r="B3557" t="str">
            <v>Cottonwood</v>
          </cell>
          <cell r="C3557">
            <v>13048</v>
          </cell>
          <cell r="D3557" t="str">
            <v>Mountain Lake City of</v>
          </cell>
          <cell r="E3557">
            <v>1998</v>
          </cell>
          <cell r="F3557" t="str">
            <v>Mountain Lake</v>
          </cell>
          <cell r="G3557">
            <v>22</v>
          </cell>
          <cell r="H3557" t="str">
            <v>2</v>
          </cell>
          <cell r="I3557">
            <v>1.1000000000000001</v>
          </cell>
          <cell r="J3557">
            <v>0.9</v>
          </cell>
          <cell r="K3557">
            <v>1.1000000000000001</v>
          </cell>
          <cell r="M3557" t="str">
            <v>IC</v>
          </cell>
          <cell r="N3557" t="str">
            <v>DFO</v>
          </cell>
          <cell r="O3557" t="str">
            <v>NG</v>
          </cell>
          <cell r="P3557">
            <v>5</v>
          </cell>
          <cell r="Q3557">
            <v>1954</v>
          </cell>
          <cell r="R3557" t="str">
            <v>OP</v>
          </cell>
          <cell r="T3557" t="str">
            <v>N</v>
          </cell>
        </row>
        <row r="3558">
          <cell r="A3558" t="str">
            <v>MN</v>
          </cell>
          <cell r="B3558" t="str">
            <v>Cottonwood</v>
          </cell>
          <cell r="C3558">
            <v>13048</v>
          </cell>
          <cell r="D3558" t="str">
            <v>Mountain Lake City of</v>
          </cell>
          <cell r="E3558">
            <v>1998</v>
          </cell>
          <cell r="F3558" t="str">
            <v>Mountain Lake</v>
          </cell>
          <cell r="G3558">
            <v>22</v>
          </cell>
          <cell r="H3558" t="str">
            <v>4</v>
          </cell>
          <cell r="I3558">
            <v>2</v>
          </cell>
          <cell r="J3558">
            <v>1.8</v>
          </cell>
          <cell r="K3558">
            <v>1.9</v>
          </cell>
          <cell r="M3558" t="str">
            <v>IC</v>
          </cell>
          <cell r="N3558" t="str">
            <v>DFO</v>
          </cell>
          <cell r="O3558" t="str">
            <v>NG</v>
          </cell>
          <cell r="P3558">
            <v>5</v>
          </cell>
          <cell r="Q3558">
            <v>1968</v>
          </cell>
          <cell r="R3558" t="str">
            <v>OP</v>
          </cell>
          <cell r="T3558" t="str">
            <v>N</v>
          </cell>
        </row>
        <row r="3559">
          <cell r="A3559" t="str">
            <v>MN</v>
          </cell>
          <cell r="B3559" t="str">
            <v>Cottonwood</v>
          </cell>
          <cell r="C3559">
            <v>13048</v>
          </cell>
          <cell r="D3559" t="str">
            <v>Mountain Lake City of</v>
          </cell>
          <cell r="E3559">
            <v>1998</v>
          </cell>
          <cell r="F3559" t="str">
            <v>Mountain Lake</v>
          </cell>
          <cell r="G3559">
            <v>22</v>
          </cell>
          <cell r="H3559" t="str">
            <v>5</v>
          </cell>
          <cell r="I3559">
            <v>1.3</v>
          </cell>
          <cell r="J3559">
            <v>1.2</v>
          </cell>
          <cell r="K3559">
            <v>1.3</v>
          </cell>
          <cell r="M3559" t="str">
            <v>IC</v>
          </cell>
          <cell r="N3559" t="str">
            <v>DFO</v>
          </cell>
          <cell r="O3559" t="str">
            <v>NG</v>
          </cell>
          <cell r="P3559">
            <v>5</v>
          </cell>
          <cell r="Q3559">
            <v>1959</v>
          </cell>
          <cell r="R3559" t="str">
            <v>OP</v>
          </cell>
          <cell r="T3559" t="str">
            <v>N</v>
          </cell>
        </row>
        <row r="3560">
          <cell r="A3560" t="str">
            <v>MN</v>
          </cell>
          <cell r="B3560" t="str">
            <v>Cottonwood</v>
          </cell>
          <cell r="C3560">
            <v>13048</v>
          </cell>
          <cell r="D3560" t="str">
            <v>Mountain Lake City of</v>
          </cell>
          <cell r="E3560">
            <v>1998</v>
          </cell>
          <cell r="F3560" t="str">
            <v>Mountain Lake</v>
          </cell>
          <cell r="G3560">
            <v>22</v>
          </cell>
          <cell r="H3560" t="str">
            <v>6</v>
          </cell>
          <cell r="I3560">
            <v>1.8</v>
          </cell>
          <cell r="J3560">
            <v>1.8</v>
          </cell>
          <cell r="K3560">
            <v>1.8</v>
          </cell>
          <cell r="M3560" t="str">
            <v>IC</v>
          </cell>
          <cell r="N3560" t="str">
            <v>DFO</v>
          </cell>
          <cell r="P3560">
            <v>2</v>
          </cell>
          <cell r="Q3560">
            <v>1998</v>
          </cell>
          <cell r="R3560" t="str">
            <v>OP</v>
          </cell>
          <cell r="T3560" t="str">
            <v>N</v>
          </cell>
        </row>
        <row r="3561">
          <cell r="A3561" t="str">
            <v>MN</v>
          </cell>
          <cell r="B3561" t="str">
            <v>Cottonwood</v>
          </cell>
          <cell r="C3561">
            <v>13048</v>
          </cell>
          <cell r="D3561" t="str">
            <v>Mountain Lake City of</v>
          </cell>
          <cell r="E3561">
            <v>1998</v>
          </cell>
          <cell r="F3561" t="str">
            <v>Mountain Lake</v>
          </cell>
          <cell r="G3561">
            <v>22</v>
          </cell>
          <cell r="H3561" t="str">
            <v>7</v>
          </cell>
          <cell r="I3561">
            <v>1.8</v>
          </cell>
          <cell r="J3561">
            <v>1.8</v>
          </cell>
          <cell r="K3561">
            <v>1.8</v>
          </cell>
          <cell r="M3561" t="str">
            <v>IC</v>
          </cell>
          <cell r="N3561" t="str">
            <v>DFO</v>
          </cell>
          <cell r="P3561">
            <v>1</v>
          </cell>
          <cell r="Q3561">
            <v>1998</v>
          </cell>
          <cell r="R3561" t="str">
            <v>OP</v>
          </cell>
          <cell r="T3561" t="str">
            <v>N</v>
          </cell>
        </row>
        <row r="3562">
          <cell r="A3562" t="str">
            <v>MN</v>
          </cell>
          <cell r="B3562" t="str">
            <v>Chisago</v>
          </cell>
          <cell r="C3562">
            <v>13681</v>
          </cell>
          <cell r="D3562" t="str">
            <v>North Branch Water&amp; Light Comm</v>
          </cell>
          <cell r="E3562">
            <v>2002</v>
          </cell>
          <cell r="F3562" t="str">
            <v>North Branch</v>
          </cell>
          <cell r="G3562">
            <v>22</v>
          </cell>
          <cell r="H3562" t="str">
            <v>1</v>
          </cell>
          <cell r="I3562">
            <v>0.9</v>
          </cell>
          <cell r="J3562">
            <v>0.82</v>
          </cell>
          <cell r="K3562">
            <v>0.82</v>
          </cell>
          <cell r="M3562" t="str">
            <v>IC</v>
          </cell>
          <cell r="N3562" t="str">
            <v>DFO</v>
          </cell>
          <cell r="O3562" t="str">
            <v>NG</v>
          </cell>
          <cell r="P3562">
            <v>10</v>
          </cell>
          <cell r="Q3562">
            <v>1960</v>
          </cell>
          <cell r="R3562" t="str">
            <v>OP</v>
          </cell>
          <cell r="T3562" t="str">
            <v>N</v>
          </cell>
        </row>
        <row r="3563">
          <cell r="A3563" t="str">
            <v>MN</v>
          </cell>
          <cell r="B3563" t="str">
            <v>Chisago</v>
          </cell>
          <cell r="C3563">
            <v>13681</v>
          </cell>
          <cell r="D3563" t="str">
            <v>North Branch Water&amp; Light Comm</v>
          </cell>
          <cell r="E3563">
            <v>2002</v>
          </cell>
          <cell r="F3563" t="str">
            <v>North Branch</v>
          </cell>
          <cell r="G3563">
            <v>22</v>
          </cell>
          <cell r="H3563" t="str">
            <v>2</v>
          </cell>
          <cell r="I3563">
            <v>1.4</v>
          </cell>
          <cell r="J3563">
            <v>1.17</v>
          </cell>
          <cell r="K3563">
            <v>1.17</v>
          </cell>
          <cell r="M3563" t="str">
            <v>IC</v>
          </cell>
          <cell r="N3563" t="str">
            <v>DFO</v>
          </cell>
          <cell r="O3563" t="str">
            <v>NG</v>
          </cell>
          <cell r="P3563">
            <v>1</v>
          </cell>
          <cell r="Q3563">
            <v>1971</v>
          </cell>
          <cell r="R3563" t="str">
            <v>OP</v>
          </cell>
          <cell r="T3563" t="str">
            <v>N</v>
          </cell>
        </row>
        <row r="3564">
          <cell r="A3564" t="str">
            <v>MN</v>
          </cell>
          <cell r="B3564" t="str">
            <v>Chisago</v>
          </cell>
          <cell r="C3564">
            <v>13681</v>
          </cell>
          <cell r="D3564" t="str">
            <v>North Branch Water&amp; Light Comm</v>
          </cell>
          <cell r="E3564">
            <v>2002</v>
          </cell>
          <cell r="F3564" t="str">
            <v>North Branch</v>
          </cell>
          <cell r="G3564">
            <v>22</v>
          </cell>
          <cell r="H3564" t="str">
            <v>3</v>
          </cell>
          <cell r="I3564">
            <v>2.2000000000000002</v>
          </cell>
          <cell r="J3564">
            <v>2</v>
          </cell>
          <cell r="K3564">
            <v>2</v>
          </cell>
          <cell r="M3564" t="str">
            <v>IC</v>
          </cell>
          <cell r="N3564" t="str">
            <v>DFO</v>
          </cell>
          <cell r="O3564" t="str">
            <v>NG</v>
          </cell>
          <cell r="P3564">
            <v>10</v>
          </cell>
          <cell r="Q3564">
            <v>2003</v>
          </cell>
          <cell r="R3564" t="str">
            <v>OP</v>
          </cell>
          <cell r="T3564" t="str">
            <v>N</v>
          </cell>
        </row>
        <row r="3565">
          <cell r="A3565" t="str">
            <v>MN</v>
          </cell>
          <cell r="B3565" t="str">
            <v>Chisago</v>
          </cell>
          <cell r="C3565">
            <v>13681</v>
          </cell>
          <cell r="D3565" t="str">
            <v>North Branch Water&amp; Light Comm</v>
          </cell>
          <cell r="E3565">
            <v>2002</v>
          </cell>
          <cell r="F3565" t="str">
            <v>North Branch</v>
          </cell>
          <cell r="G3565">
            <v>22</v>
          </cell>
          <cell r="H3565" t="str">
            <v>4</v>
          </cell>
          <cell r="I3565">
            <v>2.2000000000000002</v>
          </cell>
          <cell r="J3565">
            <v>2</v>
          </cell>
          <cell r="K3565">
            <v>2</v>
          </cell>
          <cell r="M3565" t="str">
            <v>IC</v>
          </cell>
          <cell r="N3565" t="str">
            <v>DFO</v>
          </cell>
          <cell r="O3565" t="str">
            <v>NG</v>
          </cell>
          <cell r="P3565">
            <v>10</v>
          </cell>
          <cell r="Q3565">
            <v>2003</v>
          </cell>
          <cell r="R3565" t="str">
            <v>OP</v>
          </cell>
          <cell r="T3565" t="str">
            <v>N</v>
          </cell>
        </row>
        <row r="3566">
          <cell r="A3566" t="str">
            <v>MN</v>
          </cell>
          <cell r="B3566" t="str">
            <v>Hennepin</v>
          </cell>
          <cell r="C3566">
            <v>13781</v>
          </cell>
          <cell r="D3566" t="str">
            <v>Northern States Power Co</v>
          </cell>
          <cell r="E3566">
            <v>7376</v>
          </cell>
          <cell r="F3566" t="str">
            <v>Alliant Techsystems</v>
          </cell>
          <cell r="G3566">
            <v>22</v>
          </cell>
          <cell r="H3566" t="str">
            <v>1</v>
          </cell>
          <cell r="I3566">
            <v>1.6</v>
          </cell>
          <cell r="J3566">
            <v>1.67</v>
          </cell>
          <cell r="K3566">
            <v>1.67</v>
          </cell>
          <cell r="M3566" t="str">
            <v>IC</v>
          </cell>
          <cell r="N3566" t="str">
            <v>DFO</v>
          </cell>
          <cell r="P3566">
            <v>0</v>
          </cell>
          <cell r="Q3566">
            <v>1994</v>
          </cell>
          <cell r="R3566" t="str">
            <v>SB</v>
          </cell>
          <cell r="T3566" t="str">
            <v>N</v>
          </cell>
        </row>
        <row r="3567">
          <cell r="A3567" t="str">
            <v>MN</v>
          </cell>
          <cell r="B3567" t="str">
            <v>Otter Tail</v>
          </cell>
          <cell r="C3567">
            <v>14232</v>
          </cell>
          <cell r="D3567" t="str">
            <v>Otter Tail Power Co</v>
          </cell>
          <cell r="E3567">
            <v>1943</v>
          </cell>
          <cell r="F3567" t="str">
            <v>Hoot Lake</v>
          </cell>
          <cell r="G3567">
            <v>22</v>
          </cell>
          <cell r="H3567" t="str">
            <v>D1</v>
          </cell>
          <cell r="I3567">
            <v>0.2</v>
          </cell>
          <cell r="J3567">
            <v>0.26</v>
          </cell>
          <cell r="K3567">
            <v>0.26</v>
          </cell>
          <cell r="M3567" t="str">
            <v>IC</v>
          </cell>
          <cell r="N3567" t="str">
            <v>DFO</v>
          </cell>
          <cell r="P3567">
            <v>5</v>
          </cell>
          <cell r="Q3567">
            <v>1967</v>
          </cell>
          <cell r="R3567" t="str">
            <v>BU</v>
          </cell>
          <cell r="T3567" t="str">
            <v>N</v>
          </cell>
        </row>
        <row r="3568">
          <cell r="A3568" t="str">
            <v>MN</v>
          </cell>
          <cell r="B3568" t="str">
            <v>Otter Tail</v>
          </cell>
          <cell r="C3568">
            <v>14232</v>
          </cell>
          <cell r="D3568" t="str">
            <v>Otter Tail Power Co</v>
          </cell>
          <cell r="E3568">
            <v>1943</v>
          </cell>
          <cell r="F3568" t="str">
            <v>Hoot Lake</v>
          </cell>
          <cell r="G3568">
            <v>22</v>
          </cell>
          <cell r="H3568" t="str">
            <v>D2</v>
          </cell>
          <cell r="I3568">
            <v>0.1</v>
          </cell>
          <cell r="J3568">
            <v>0.17</v>
          </cell>
          <cell r="K3568">
            <v>0.17</v>
          </cell>
          <cell r="M3568" t="str">
            <v>IC</v>
          </cell>
          <cell r="N3568" t="str">
            <v>DFO</v>
          </cell>
          <cell r="P3568">
            <v>5</v>
          </cell>
          <cell r="Q3568">
            <v>1967</v>
          </cell>
          <cell r="R3568" t="str">
            <v>BU</v>
          </cell>
          <cell r="T3568" t="str">
            <v>N</v>
          </cell>
        </row>
        <row r="3569">
          <cell r="A3569" t="str">
            <v>MN</v>
          </cell>
          <cell r="B3569" t="str">
            <v>Otter Tail</v>
          </cell>
          <cell r="C3569">
            <v>14232</v>
          </cell>
          <cell r="D3569" t="str">
            <v>Otter Tail Power Co</v>
          </cell>
          <cell r="E3569">
            <v>7505</v>
          </cell>
          <cell r="F3569" t="str">
            <v>Fergus Control Ctr</v>
          </cell>
          <cell r="G3569">
            <v>22</v>
          </cell>
          <cell r="H3569" t="str">
            <v>1</v>
          </cell>
          <cell r="I3569">
            <v>2</v>
          </cell>
          <cell r="J3569">
            <v>2.09</v>
          </cell>
          <cell r="K3569">
            <v>2.09</v>
          </cell>
          <cell r="M3569" t="str">
            <v>IC</v>
          </cell>
          <cell r="N3569" t="str">
            <v>DFO</v>
          </cell>
          <cell r="P3569">
            <v>10</v>
          </cell>
          <cell r="Q3569">
            <v>1995</v>
          </cell>
          <cell r="R3569" t="str">
            <v>BU</v>
          </cell>
          <cell r="T3569" t="str">
            <v>N</v>
          </cell>
        </row>
        <row r="3570">
          <cell r="A3570" t="str">
            <v>MN</v>
          </cell>
          <cell r="B3570" t="str">
            <v>Beltrami</v>
          </cell>
          <cell r="C3570">
            <v>14232</v>
          </cell>
          <cell r="D3570" t="str">
            <v>Otter Tail Power Co</v>
          </cell>
          <cell r="E3570">
            <v>7947</v>
          </cell>
          <cell r="F3570" t="str">
            <v>Solway CT</v>
          </cell>
          <cell r="G3570">
            <v>22</v>
          </cell>
          <cell r="H3570" t="str">
            <v>D1</v>
          </cell>
          <cell r="I3570">
            <v>1.3</v>
          </cell>
          <cell r="J3570">
            <v>1.02</v>
          </cell>
          <cell r="K3570">
            <v>1.02</v>
          </cell>
          <cell r="M3570" t="str">
            <v>IC</v>
          </cell>
          <cell r="N3570" t="str">
            <v>DFO</v>
          </cell>
          <cell r="P3570">
            <v>8</v>
          </cell>
          <cell r="Q3570">
            <v>2005</v>
          </cell>
          <cell r="R3570" t="str">
            <v>BU</v>
          </cell>
          <cell r="T3570" t="str">
            <v>N</v>
          </cell>
        </row>
        <row r="3571">
          <cell r="A3571" t="str">
            <v>MN</v>
          </cell>
          <cell r="B3571" t="str">
            <v>Fillmore</v>
          </cell>
          <cell r="C3571">
            <v>15348</v>
          </cell>
          <cell r="D3571" t="str">
            <v>Preston Public Utilities Comm</v>
          </cell>
          <cell r="E3571">
            <v>2004</v>
          </cell>
          <cell r="F3571" t="str">
            <v>Preston</v>
          </cell>
          <cell r="G3571">
            <v>22</v>
          </cell>
          <cell r="H3571" t="str">
            <v>4</v>
          </cell>
          <cell r="I3571">
            <v>0.6</v>
          </cell>
          <cell r="J3571">
            <v>0.8</v>
          </cell>
          <cell r="K3571">
            <v>0.8</v>
          </cell>
          <cell r="M3571" t="str">
            <v>IC</v>
          </cell>
          <cell r="N3571" t="str">
            <v>DFO</v>
          </cell>
          <cell r="P3571">
            <v>88</v>
          </cell>
          <cell r="Q3571">
            <v>1949</v>
          </cell>
          <cell r="R3571" t="str">
            <v>SB</v>
          </cell>
          <cell r="T3571" t="str">
            <v>N</v>
          </cell>
        </row>
        <row r="3572">
          <cell r="A3572" t="str">
            <v>MN</v>
          </cell>
          <cell r="B3572" t="str">
            <v>Fillmore</v>
          </cell>
          <cell r="C3572">
            <v>15348</v>
          </cell>
          <cell r="D3572" t="str">
            <v>Preston Public Utilities Comm</v>
          </cell>
          <cell r="E3572">
            <v>2004</v>
          </cell>
          <cell r="F3572" t="str">
            <v>Preston</v>
          </cell>
          <cell r="G3572">
            <v>22</v>
          </cell>
          <cell r="H3572" t="str">
            <v>5</v>
          </cell>
          <cell r="I3572">
            <v>1.1000000000000001</v>
          </cell>
          <cell r="J3572">
            <v>1.08</v>
          </cell>
          <cell r="K3572">
            <v>1.08</v>
          </cell>
          <cell r="M3572" t="str">
            <v>IC</v>
          </cell>
          <cell r="N3572" t="str">
            <v>DFO</v>
          </cell>
          <cell r="P3572">
            <v>88</v>
          </cell>
          <cell r="Q3572">
            <v>1954</v>
          </cell>
          <cell r="R3572" t="str">
            <v>SB</v>
          </cell>
          <cell r="T3572" t="str">
            <v>N</v>
          </cell>
        </row>
        <row r="3573">
          <cell r="A3573" t="str">
            <v>MN</v>
          </cell>
          <cell r="B3573" t="str">
            <v>Mille Lacs</v>
          </cell>
          <cell r="C3573">
            <v>15387</v>
          </cell>
          <cell r="D3573" t="str">
            <v>Princeton Public Utils Comm</v>
          </cell>
          <cell r="E3573">
            <v>2005</v>
          </cell>
          <cell r="F3573" t="str">
            <v>Princeton</v>
          </cell>
          <cell r="G3573">
            <v>22</v>
          </cell>
          <cell r="H3573" t="str">
            <v>3</v>
          </cell>
          <cell r="I3573">
            <v>2.4</v>
          </cell>
          <cell r="J3573">
            <v>2.67</v>
          </cell>
          <cell r="K3573">
            <v>2.67</v>
          </cell>
          <cell r="M3573" t="str">
            <v>IC</v>
          </cell>
          <cell r="N3573" t="str">
            <v>DFO</v>
          </cell>
          <cell r="P3573">
            <v>12</v>
          </cell>
          <cell r="Q3573">
            <v>1978</v>
          </cell>
          <cell r="R3573" t="str">
            <v>OP</v>
          </cell>
          <cell r="T3573" t="str">
            <v>N</v>
          </cell>
        </row>
        <row r="3574">
          <cell r="A3574" t="str">
            <v>MN</v>
          </cell>
          <cell r="B3574" t="str">
            <v>Mille Lacs</v>
          </cell>
          <cell r="C3574">
            <v>15387</v>
          </cell>
          <cell r="D3574" t="str">
            <v>Princeton Public Utils Comm</v>
          </cell>
          <cell r="E3574">
            <v>2005</v>
          </cell>
          <cell r="F3574" t="str">
            <v>Princeton</v>
          </cell>
          <cell r="G3574">
            <v>22</v>
          </cell>
          <cell r="H3574" t="str">
            <v>4</v>
          </cell>
          <cell r="I3574">
            <v>1.2</v>
          </cell>
          <cell r="J3574">
            <v>1.35</v>
          </cell>
          <cell r="K3574">
            <v>1.35</v>
          </cell>
          <cell r="M3574" t="str">
            <v>IC</v>
          </cell>
          <cell r="N3574" t="str">
            <v>DFO</v>
          </cell>
          <cell r="O3574" t="str">
            <v>NG</v>
          </cell>
          <cell r="P3574">
            <v>9</v>
          </cell>
          <cell r="Q3574">
            <v>1967</v>
          </cell>
          <cell r="R3574" t="str">
            <v>OP</v>
          </cell>
          <cell r="T3574" t="str">
            <v>N</v>
          </cell>
        </row>
        <row r="3575">
          <cell r="A3575" t="str">
            <v>MN</v>
          </cell>
          <cell r="B3575" t="str">
            <v>Mille Lacs</v>
          </cell>
          <cell r="C3575">
            <v>15387</v>
          </cell>
          <cell r="D3575" t="str">
            <v>Princeton Public Utils Comm</v>
          </cell>
          <cell r="E3575">
            <v>2005</v>
          </cell>
          <cell r="F3575" t="str">
            <v>Princeton</v>
          </cell>
          <cell r="G3575">
            <v>22</v>
          </cell>
          <cell r="H3575" t="str">
            <v>5</v>
          </cell>
          <cell r="I3575">
            <v>1</v>
          </cell>
          <cell r="J3575">
            <v>0.99</v>
          </cell>
          <cell r="K3575">
            <v>0.99</v>
          </cell>
          <cell r="M3575" t="str">
            <v>IC</v>
          </cell>
          <cell r="N3575" t="str">
            <v>DFO</v>
          </cell>
          <cell r="O3575" t="str">
            <v>NG</v>
          </cell>
          <cell r="P3575">
            <v>9</v>
          </cell>
          <cell r="Q3575">
            <v>1953</v>
          </cell>
          <cell r="R3575" t="str">
            <v>OP</v>
          </cell>
          <cell r="T3575" t="str">
            <v>N</v>
          </cell>
        </row>
        <row r="3576">
          <cell r="A3576" t="str">
            <v>MN</v>
          </cell>
          <cell r="B3576" t="str">
            <v>Mille Lacs</v>
          </cell>
          <cell r="C3576">
            <v>15387</v>
          </cell>
          <cell r="D3576" t="str">
            <v>Princeton Public Utils Comm</v>
          </cell>
          <cell r="E3576">
            <v>2005</v>
          </cell>
          <cell r="F3576" t="str">
            <v>Princeton</v>
          </cell>
          <cell r="G3576">
            <v>22</v>
          </cell>
          <cell r="H3576" t="str">
            <v>6</v>
          </cell>
          <cell r="I3576">
            <v>2.7</v>
          </cell>
          <cell r="J3576">
            <v>2.9</v>
          </cell>
          <cell r="K3576">
            <v>2.9</v>
          </cell>
          <cell r="M3576" t="str">
            <v>IC</v>
          </cell>
          <cell r="N3576" t="str">
            <v>DFO</v>
          </cell>
          <cell r="O3576" t="str">
            <v>NG</v>
          </cell>
          <cell r="P3576">
            <v>99</v>
          </cell>
          <cell r="Q3576">
            <v>1963</v>
          </cell>
          <cell r="R3576" t="str">
            <v>OP</v>
          </cell>
          <cell r="T3576" t="str">
            <v>N</v>
          </cell>
        </row>
        <row r="3577">
          <cell r="A3577" t="str">
            <v>MN</v>
          </cell>
          <cell r="B3577" t="str">
            <v>Mille Lacs</v>
          </cell>
          <cell r="C3577">
            <v>15387</v>
          </cell>
          <cell r="D3577" t="str">
            <v>Princeton Public Utils Comm</v>
          </cell>
          <cell r="E3577">
            <v>2005</v>
          </cell>
          <cell r="F3577" t="str">
            <v>Princeton</v>
          </cell>
          <cell r="G3577">
            <v>22</v>
          </cell>
          <cell r="H3577" t="str">
            <v>7</v>
          </cell>
          <cell r="I3577">
            <v>5</v>
          </cell>
          <cell r="J3577">
            <v>4.88</v>
          </cell>
          <cell r="K3577">
            <v>4.88</v>
          </cell>
          <cell r="M3577" t="str">
            <v>IC</v>
          </cell>
          <cell r="N3577" t="str">
            <v>DFO</v>
          </cell>
          <cell r="O3577" t="str">
            <v>NG</v>
          </cell>
          <cell r="P3577">
            <v>7</v>
          </cell>
          <cell r="Q3577">
            <v>2003</v>
          </cell>
          <cell r="R3577" t="str">
            <v>OP</v>
          </cell>
          <cell r="T3577" t="str">
            <v>N</v>
          </cell>
        </row>
        <row r="3578">
          <cell r="A3578" t="str">
            <v>MN</v>
          </cell>
          <cell r="B3578" t="str">
            <v>Redwood</v>
          </cell>
          <cell r="C3578">
            <v>15793</v>
          </cell>
          <cell r="D3578" t="str">
            <v>Redwood Falls Public Util Comm</v>
          </cell>
          <cell r="E3578">
            <v>2009</v>
          </cell>
          <cell r="F3578" t="str">
            <v>Redwood Falls</v>
          </cell>
          <cell r="G3578">
            <v>22</v>
          </cell>
          <cell r="H3578" t="str">
            <v>6</v>
          </cell>
          <cell r="I3578">
            <v>2.2000000000000002</v>
          </cell>
          <cell r="J3578">
            <v>2.7</v>
          </cell>
          <cell r="K3578">
            <v>2.7</v>
          </cell>
          <cell r="M3578" t="str">
            <v>IC</v>
          </cell>
          <cell r="N3578" t="str">
            <v>DFO</v>
          </cell>
          <cell r="P3578">
            <v>1</v>
          </cell>
          <cell r="Q3578">
            <v>1970</v>
          </cell>
          <cell r="R3578" t="str">
            <v>OP</v>
          </cell>
          <cell r="T3578" t="str">
            <v>N</v>
          </cell>
        </row>
        <row r="3579">
          <cell r="A3579" t="str">
            <v>MN</v>
          </cell>
          <cell r="B3579" t="str">
            <v>Redwood</v>
          </cell>
          <cell r="C3579">
            <v>15793</v>
          </cell>
          <cell r="D3579" t="str">
            <v>Redwood Falls Public Util Comm</v>
          </cell>
          <cell r="E3579">
            <v>2009</v>
          </cell>
          <cell r="F3579" t="str">
            <v>Redwood Falls</v>
          </cell>
          <cell r="G3579">
            <v>22</v>
          </cell>
          <cell r="H3579" t="str">
            <v>7</v>
          </cell>
          <cell r="I3579">
            <v>5.8</v>
          </cell>
          <cell r="J3579">
            <v>6.23</v>
          </cell>
          <cell r="K3579">
            <v>6.23</v>
          </cell>
          <cell r="M3579" t="str">
            <v>IC</v>
          </cell>
          <cell r="N3579" t="str">
            <v>DFO</v>
          </cell>
          <cell r="O3579" t="str">
            <v>NG</v>
          </cell>
          <cell r="P3579">
            <v>1</v>
          </cell>
          <cell r="Q3579">
            <v>1974</v>
          </cell>
          <cell r="R3579" t="str">
            <v>OP</v>
          </cell>
          <cell r="T3579" t="str">
            <v>N</v>
          </cell>
        </row>
        <row r="3580">
          <cell r="A3580" t="str">
            <v>MN</v>
          </cell>
          <cell r="B3580" t="str">
            <v>Redwood</v>
          </cell>
          <cell r="C3580">
            <v>15793</v>
          </cell>
          <cell r="D3580" t="str">
            <v>Redwood Falls Public Util Comm</v>
          </cell>
          <cell r="E3580">
            <v>7982</v>
          </cell>
          <cell r="F3580" t="str">
            <v>South Generation</v>
          </cell>
          <cell r="G3580">
            <v>22</v>
          </cell>
          <cell r="H3580" t="str">
            <v>3</v>
          </cell>
          <cell r="I3580">
            <v>2.2000000000000002</v>
          </cell>
          <cell r="J3580">
            <v>2</v>
          </cell>
          <cell r="K3580">
            <v>2</v>
          </cell>
          <cell r="M3580" t="str">
            <v>IC</v>
          </cell>
          <cell r="N3580" t="str">
            <v>DFO</v>
          </cell>
          <cell r="P3580">
            <v>3</v>
          </cell>
          <cell r="Q3580">
            <v>2003</v>
          </cell>
          <cell r="R3580" t="str">
            <v>OP</v>
          </cell>
          <cell r="T3580" t="str">
            <v>N</v>
          </cell>
        </row>
        <row r="3581">
          <cell r="A3581" t="str">
            <v>MN</v>
          </cell>
          <cell r="B3581" t="str">
            <v>Redwood</v>
          </cell>
          <cell r="C3581">
            <v>15793</v>
          </cell>
          <cell r="D3581" t="str">
            <v>Redwood Falls Public Util Comm</v>
          </cell>
          <cell r="E3581">
            <v>7982</v>
          </cell>
          <cell r="F3581" t="str">
            <v>South Generation</v>
          </cell>
          <cell r="G3581">
            <v>22</v>
          </cell>
          <cell r="H3581" t="str">
            <v>4</v>
          </cell>
          <cell r="I3581">
            <v>2.2000000000000002</v>
          </cell>
          <cell r="J3581">
            <v>2</v>
          </cell>
          <cell r="K3581">
            <v>2</v>
          </cell>
          <cell r="M3581" t="str">
            <v>IC</v>
          </cell>
          <cell r="N3581" t="str">
            <v>DFO</v>
          </cell>
          <cell r="P3581">
            <v>3</v>
          </cell>
          <cell r="Q3581">
            <v>2003</v>
          </cell>
          <cell r="R3581" t="str">
            <v>OP</v>
          </cell>
          <cell r="T3581" t="str">
            <v>N</v>
          </cell>
        </row>
        <row r="3582">
          <cell r="A3582" t="str">
            <v>MN</v>
          </cell>
          <cell r="B3582" t="str">
            <v>Redwood</v>
          </cell>
          <cell r="C3582">
            <v>15793</v>
          </cell>
          <cell r="D3582" t="str">
            <v>Redwood Falls Public Util Comm</v>
          </cell>
          <cell r="E3582">
            <v>7982</v>
          </cell>
          <cell r="F3582" t="str">
            <v>South Generation</v>
          </cell>
          <cell r="G3582">
            <v>22</v>
          </cell>
          <cell r="H3582" t="str">
            <v>5</v>
          </cell>
          <cell r="I3582">
            <v>2.2000000000000002</v>
          </cell>
          <cell r="J3582">
            <v>2.2000000000000002</v>
          </cell>
          <cell r="K3582">
            <v>2</v>
          </cell>
          <cell r="M3582" t="str">
            <v>IC</v>
          </cell>
          <cell r="N3582" t="str">
            <v>DFO</v>
          </cell>
          <cell r="P3582">
            <v>3</v>
          </cell>
          <cell r="Q3582">
            <v>2003</v>
          </cell>
          <cell r="R3582" t="str">
            <v>OP</v>
          </cell>
          <cell r="T3582" t="str">
            <v>N</v>
          </cell>
        </row>
        <row r="3583">
          <cell r="A3583" t="str">
            <v>MN</v>
          </cell>
          <cell r="B3583" t="str">
            <v>Olmsted</v>
          </cell>
          <cell r="C3583">
            <v>16181</v>
          </cell>
          <cell r="D3583" t="str">
            <v>Rochester Public Utilities</v>
          </cell>
          <cell r="E3583">
            <v>56269</v>
          </cell>
          <cell r="F3583" t="str">
            <v>IBM West</v>
          </cell>
          <cell r="G3583">
            <v>22</v>
          </cell>
          <cell r="H3583" t="str">
            <v>1</v>
          </cell>
          <cell r="I3583">
            <v>1.8</v>
          </cell>
          <cell r="J3583">
            <v>1.8</v>
          </cell>
          <cell r="K3583">
            <v>1.8</v>
          </cell>
          <cell r="M3583" t="str">
            <v>IC</v>
          </cell>
          <cell r="N3583" t="str">
            <v>DFO</v>
          </cell>
          <cell r="P3583">
            <v>10</v>
          </cell>
          <cell r="Q3583">
            <v>2005</v>
          </cell>
          <cell r="R3583" t="str">
            <v>BU</v>
          </cell>
          <cell r="T3583" t="str">
            <v>N</v>
          </cell>
        </row>
        <row r="3584">
          <cell r="A3584" t="str">
            <v>MN</v>
          </cell>
          <cell r="B3584" t="str">
            <v>Olmsted</v>
          </cell>
          <cell r="C3584">
            <v>16181</v>
          </cell>
          <cell r="D3584" t="str">
            <v>Rochester Public Utilities</v>
          </cell>
          <cell r="E3584">
            <v>56269</v>
          </cell>
          <cell r="F3584" t="str">
            <v>IBM West</v>
          </cell>
          <cell r="G3584">
            <v>22</v>
          </cell>
          <cell r="H3584" t="str">
            <v>2</v>
          </cell>
          <cell r="I3584">
            <v>1.8</v>
          </cell>
          <cell r="J3584">
            <v>1.8</v>
          </cell>
          <cell r="K3584">
            <v>1.8</v>
          </cell>
          <cell r="M3584" t="str">
            <v>IC</v>
          </cell>
          <cell r="N3584" t="str">
            <v>DFO</v>
          </cell>
          <cell r="P3584">
            <v>10</v>
          </cell>
          <cell r="Q3584">
            <v>2005</v>
          </cell>
          <cell r="R3584" t="str">
            <v>BU</v>
          </cell>
          <cell r="T3584" t="str">
            <v>N</v>
          </cell>
        </row>
        <row r="3585">
          <cell r="A3585" t="str">
            <v>MN</v>
          </cell>
          <cell r="B3585" t="str">
            <v>Brown</v>
          </cell>
          <cell r="C3585">
            <v>17320</v>
          </cell>
          <cell r="D3585" t="str">
            <v>Sleepy Eye Public Utility Comm</v>
          </cell>
          <cell r="E3585">
            <v>2011</v>
          </cell>
          <cell r="F3585" t="str">
            <v>Sleepy Eye</v>
          </cell>
          <cell r="G3585">
            <v>22</v>
          </cell>
          <cell r="H3585" t="str">
            <v>3</v>
          </cell>
          <cell r="I3585">
            <v>1.5</v>
          </cell>
          <cell r="J3585">
            <v>1.5</v>
          </cell>
          <cell r="K3585">
            <v>1.5</v>
          </cell>
          <cell r="M3585" t="str">
            <v>IC</v>
          </cell>
          <cell r="N3585" t="str">
            <v>DFO</v>
          </cell>
          <cell r="P3585">
            <v>7</v>
          </cell>
          <cell r="Q3585">
            <v>1961</v>
          </cell>
          <cell r="R3585" t="str">
            <v>SB</v>
          </cell>
          <cell r="T3585" t="str">
            <v>N</v>
          </cell>
        </row>
        <row r="3586">
          <cell r="A3586" t="str">
            <v>MN</v>
          </cell>
          <cell r="B3586" t="str">
            <v>Brown</v>
          </cell>
          <cell r="C3586">
            <v>17320</v>
          </cell>
          <cell r="D3586" t="str">
            <v>Sleepy Eye Public Utility Comm</v>
          </cell>
          <cell r="E3586">
            <v>2011</v>
          </cell>
          <cell r="F3586" t="str">
            <v>Sleepy Eye</v>
          </cell>
          <cell r="G3586">
            <v>22</v>
          </cell>
          <cell r="H3586" t="str">
            <v>5</v>
          </cell>
          <cell r="I3586">
            <v>1.8</v>
          </cell>
          <cell r="J3586">
            <v>1.8</v>
          </cell>
          <cell r="K3586">
            <v>1.8</v>
          </cell>
          <cell r="M3586" t="str">
            <v>IC</v>
          </cell>
          <cell r="N3586" t="str">
            <v>DFO</v>
          </cell>
          <cell r="P3586">
            <v>6</v>
          </cell>
          <cell r="Q3586">
            <v>1996</v>
          </cell>
          <cell r="R3586" t="str">
            <v>SB</v>
          </cell>
          <cell r="T3586" t="str">
            <v>N</v>
          </cell>
        </row>
        <row r="3587">
          <cell r="A3587" t="str">
            <v>MN</v>
          </cell>
          <cell r="B3587" t="str">
            <v>Brown</v>
          </cell>
          <cell r="C3587">
            <v>17320</v>
          </cell>
          <cell r="D3587" t="str">
            <v>Sleepy Eye Public Utility Comm</v>
          </cell>
          <cell r="E3587">
            <v>2011</v>
          </cell>
          <cell r="F3587" t="str">
            <v>Sleepy Eye</v>
          </cell>
          <cell r="G3587">
            <v>22</v>
          </cell>
          <cell r="H3587" t="str">
            <v>1A</v>
          </cell>
          <cell r="I3587">
            <v>1.8</v>
          </cell>
          <cell r="J3587">
            <v>1.8</v>
          </cell>
          <cell r="K3587">
            <v>1.8</v>
          </cell>
          <cell r="M3587" t="str">
            <v>IC</v>
          </cell>
          <cell r="N3587" t="str">
            <v>DFO</v>
          </cell>
          <cell r="P3587">
            <v>4</v>
          </cell>
          <cell r="Q3587">
            <v>1999</v>
          </cell>
          <cell r="R3587" t="str">
            <v>SB</v>
          </cell>
          <cell r="T3587" t="str">
            <v>N</v>
          </cell>
        </row>
        <row r="3588">
          <cell r="A3588" t="str">
            <v>MN</v>
          </cell>
          <cell r="B3588" t="str">
            <v>Brown</v>
          </cell>
          <cell r="C3588">
            <v>17320</v>
          </cell>
          <cell r="D3588" t="str">
            <v>Sleepy Eye Public Utility Comm</v>
          </cell>
          <cell r="E3588">
            <v>2011</v>
          </cell>
          <cell r="F3588" t="str">
            <v>Sleepy Eye</v>
          </cell>
          <cell r="G3588">
            <v>22</v>
          </cell>
          <cell r="H3588" t="str">
            <v>IC4</v>
          </cell>
          <cell r="I3588">
            <v>1.8</v>
          </cell>
          <cell r="J3588">
            <v>1.8</v>
          </cell>
          <cell r="K3588">
            <v>1.8</v>
          </cell>
          <cell r="M3588" t="str">
            <v>IC</v>
          </cell>
          <cell r="N3588" t="str">
            <v>DFO</v>
          </cell>
          <cell r="P3588">
            <v>7</v>
          </cell>
          <cell r="Q3588">
            <v>1995</v>
          </cell>
          <cell r="R3588" t="str">
            <v>SB</v>
          </cell>
          <cell r="T3588" t="str">
            <v>N</v>
          </cell>
        </row>
        <row r="3589">
          <cell r="A3589" t="str">
            <v>MN</v>
          </cell>
          <cell r="B3589" t="str">
            <v>Brown</v>
          </cell>
          <cell r="C3589">
            <v>17320</v>
          </cell>
          <cell r="D3589" t="str">
            <v>Sleepy Eye Public Utility Comm</v>
          </cell>
          <cell r="E3589">
            <v>2011</v>
          </cell>
          <cell r="F3589" t="str">
            <v>Sleepy Eye</v>
          </cell>
          <cell r="G3589">
            <v>22</v>
          </cell>
          <cell r="H3589" t="str">
            <v>NEW</v>
          </cell>
          <cell r="I3589">
            <v>2</v>
          </cell>
          <cell r="J3589">
            <v>1.8</v>
          </cell>
          <cell r="K3589">
            <v>1.8</v>
          </cell>
          <cell r="M3589" t="str">
            <v>IC</v>
          </cell>
          <cell r="N3589" t="str">
            <v>DFO</v>
          </cell>
          <cell r="P3589">
            <v>6</v>
          </cell>
          <cell r="Q3589">
            <v>2001</v>
          </cell>
          <cell r="R3589" t="str">
            <v>SB</v>
          </cell>
          <cell r="T3589" t="str">
            <v>N</v>
          </cell>
        </row>
        <row r="3590">
          <cell r="A3590" t="str">
            <v>MN</v>
          </cell>
          <cell r="B3590" t="str">
            <v>Fillmore</v>
          </cell>
          <cell r="C3590">
            <v>17824</v>
          </cell>
          <cell r="D3590" t="str">
            <v>Spring Valley Pub Utils Comm</v>
          </cell>
          <cell r="E3590">
            <v>2013</v>
          </cell>
          <cell r="F3590" t="str">
            <v>Spring Valley</v>
          </cell>
          <cell r="G3590">
            <v>22</v>
          </cell>
          <cell r="H3590" t="str">
            <v>1</v>
          </cell>
          <cell r="I3590">
            <v>0.8</v>
          </cell>
          <cell r="J3590">
            <v>0.81</v>
          </cell>
          <cell r="K3590">
            <v>0.81</v>
          </cell>
          <cell r="M3590" t="str">
            <v>IC</v>
          </cell>
          <cell r="N3590" t="str">
            <v>DFO</v>
          </cell>
          <cell r="P3590">
            <v>1</v>
          </cell>
          <cell r="Q3590">
            <v>1949</v>
          </cell>
          <cell r="R3590" t="str">
            <v>OS</v>
          </cell>
          <cell r="T3590" t="str">
            <v>N</v>
          </cell>
        </row>
        <row r="3591">
          <cell r="A3591" t="str">
            <v>MN</v>
          </cell>
          <cell r="B3591" t="str">
            <v>Fillmore</v>
          </cell>
          <cell r="C3591">
            <v>17824</v>
          </cell>
          <cell r="D3591" t="str">
            <v>Spring Valley Pub Utils Comm</v>
          </cell>
          <cell r="E3591">
            <v>2013</v>
          </cell>
          <cell r="F3591" t="str">
            <v>Spring Valley</v>
          </cell>
          <cell r="G3591">
            <v>22</v>
          </cell>
          <cell r="H3591" t="str">
            <v>2</v>
          </cell>
          <cell r="I3591">
            <v>1.1000000000000001</v>
          </cell>
          <cell r="J3591">
            <v>1.1299999999999999</v>
          </cell>
          <cell r="K3591">
            <v>1.1299999999999999</v>
          </cell>
          <cell r="M3591" t="str">
            <v>IC</v>
          </cell>
          <cell r="N3591" t="str">
            <v>DFO</v>
          </cell>
          <cell r="O3591" t="str">
            <v>NG</v>
          </cell>
          <cell r="P3591">
            <v>1</v>
          </cell>
          <cell r="Q3591">
            <v>1952</v>
          </cell>
          <cell r="R3591" t="str">
            <v>OP</v>
          </cell>
          <cell r="T3591" t="str">
            <v>N</v>
          </cell>
        </row>
        <row r="3592">
          <cell r="A3592" t="str">
            <v>MN</v>
          </cell>
          <cell r="B3592" t="str">
            <v>Fillmore</v>
          </cell>
          <cell r="C3592">
            <v>17824</v>
          </cell>
          <cell r="D3592" t="str">
            <v>Spring Valley Pub Utils Comm</v>
          </cell>
          <cell r="E3592">
            <v>2013</v>
          </cell>
          <cell r="F3592" t="str">
            <v>Spring Valley</v>
          </cell>
          <cell r="G3592">
            <v>22</v>
          </cell>
          <cell r="H3592" t="str">
            <v>3</v>
          </cell>
          <cell r="I3592">
            <v>2</v>
          </cell>
          <cell r="J3592">
            <v>2.13</v>
          </cell>
          <cell r="K3592">
            <v>2.13</v>
          </cell>
          <cell r="M3592" t="str">
            <v>IC</v>
          </cell>
          <cell r="N3592" t="str">
            <v>DFO</v>
          </cell>
          <cell r="O3592" t="str">
            <v>NG</v>
          </cell>
          <cell r="P3592">
            <v>5</v>
          </cell>
          <cell r="Q3592">
            <v>1960</v>
          </cell>
          <cell r="R3592" t="str">
            <v>OP</v>
          </cell>
          <cell r="T3592" t="str">
            <v>N</v>
          </cell>
        </row>
        <row r="3593">
          <cell r="A3593" t="str">
            <v>MN</v>
          </cell>
          <cell r="B3593" t="str">
            <v>Brown</v>
          </cell>
          <cell r="C3593">
            <v>17836</v>
          </cell>
          <cell r="D3593" t="str">
            <v>Springfield Public Utils Comm</v>
          </cell>
          <cell r="E3593">
            <v>2012</v>
          </cell>
          <cell r="F3593" t="str">
            <v>Springfield</v>
          </cell>
          <cell r="G3593">
            <v>22</v>
          </cell>
          <cell r="H3593" t="str">
            <v>5</v>
          </cell>
          <cell r="I3593">
            <v>1.8</v>
          </cell>
          <cell r="J3593">
            <v>1.8</v>
          </cell>
          <cell r="K3593">
            <v>1.8</v>
          </cell>
          <cell r="M3593" t="str">
            <v>IC</v>
          </cell>
          <cell r="N3593" t="str">
            <v>DFO</v>
          </cell>
          <cell r="P3593">
            <v>6</v>
          </cell>
          <cell r="Q3593">
            <v>1994</v>
          </cell>
          <cell r="R3593" t="str">
            <v>OP</v>
          </cell>
          <cell r="T3593" t="str">
            <v>N</v>
          </cell>
        </row>
        <row r="3594">
          <cell r="A3594" t="str">
            <v>MN</v>
          </cell>
          <cell r="B3594" t="str">
            <v>Brown</v>
          </cell>
          <cell r="C3594">
            <v>17836</v>
          </cell>
          <cell r="D3594" t="str">
            <v>Springfield Public Utils Comm</v>
          </cell>
          <cell r="E3594">
            <v>2012</v>
          </cell>
          <cell r="F3594" t="str">
            <v>Springfield</v>
          </cell>
          <cell r="G3594">
            <v>22</v>
          </cell>
          <cell r="H3594" t="str">
            <v>6</v>
          </cell>
          <cell r="I3594">
            <v>1.8</v>
          </cell>
          <cell r="J3594">
            <v>1.8</v>
          </cell>
          <cell r="K3594">
            <v>1.8</v>
          </cell>
          <cell r="M3594" t="str">
            <v>IC</v>
          </cell>
          <cell r="N3594" t="str">
            <v>DFO</v>
          </cell>
          <cell r="P3594">
            <v>4</v>
          </cell>
          <cell r="Q3594">
            <v>1996</v>
          </cell>
          <cell r="R3594" t="str">
            <v>OP</v>
          </cell>
          <cell r="T3594" t="str">
            <v>N</v>
          </cell>
        </row>
        <row r="3595">
          <cell r="A3595" t="str">
            <v>MN</v>
          </cell>
          <cell r="B3595" t="str">
            <v>Brown</v>
          </cell>
          <cell r="C3595">
            <v>17836</v>
          </cell>
          <cell r="D3595" t="str">
            <v>Springfield Public Utils Comm</v>
          </cell>
          <cell r="E3595">
            <v>2012</v>
          </cell>
          <cell r="F3595" t="str">
            <v>Springfield</v>
          </cell>
          <cell r="G3595">
            <v>22</v>
          </cell>
          <cell r="H3595" t="str">
            <v>7</v>
          </cell>
          <cell r="I3595">
            <v>1.8</v>
          </cell>
          <cell r="J3595">
            <v>1.8</v>
          </cell>
          <cell r="K3595">
            <v>1.8</v>
          </cell>
          <cell r="M3595" t="str">
            <v>IC</v>
          </cell>
          <cell r="N3595" t="str">
            <v>DFO</v>
          </cell>
          <cell r="P3595">
            <v>4</v>
          </cell>
          <cell r="Q3595">
            <v>1998</v>
          </cell>
          <cell r="R3595" t="str">
            <v>OP</v>
          </cell>
          <cell r="T3595" t="str">
            <v>N</v>
          </cell>
        </row>
        <row r="3596">
          <cell r="A3596" t="str">
            <v>MN</v>
          </cell>
          <cell r="B3596" t="str">
            <v>Brown</v>
          </cell>
          <cell r="C3596">
            <v>17836</v>
          </cell>
          <cell r="D3596" t="str">
            <v>Springfield Public Utils Comm</v>
          </cell>
          <cell r="E3596">
            <v>2012</v>
          </cell>
          <cell r="F3596" t="str">
            <v>Springfield</v>
          </cell>
          <cell r="G3596">
            <v>22</v>
          </cell>
          <cell r="H3596" t="str">
            <v>8</v>
          </cell>
          <cell r="I3596">
            <v>1.8</v>
          </cell>
          <cell r="J3596">
            <v>1.8</v>
          </cell>
          <cell r="K3596">
            <v>1.8</v>
          </cell>
          <cell r="M3596" t="str">
            <v>IC</v>
          </cell>
          <cell r="N3596" t="str">
            <v>DFO</v>
          </cell>
          <cell r="P3596">
            <v>4</v>
          </cell>
          <cell r="Q3596">
            <v>1998</v>
          </cell>
          <cell r="R3596" t="str">
            <v>OP</v>
          </cell>
          <cell r="T3596" t="str">
            <v>N</v>
          </cell>
        </row>
        <row r="3597">
          <cell r="A3597" t="str">
            <v>MN</v>
          </cell>
          <cell r="B3597" t="str">
            <v>Brown</v>
          </cell>
          <cell r="C3597">
            <v>17836</v>
          </cell>
          <cell r="D3597" t="str">
            <v>Springfield Public Utils Comm</v>
          </cell>
          <cell r="E3597">
            <v>2012</v>
          </cell>
          <cell r="F3597" t="str">
            <v>Springfield</v>
          </cell>
          <cell r="G3597">
            <v>22</v>
          </cell>
          <cell r="H3597" t="str">
            <v>9</v>
          </cell>
          <cell r="I3597">
            <v>1.8</v>
          </cell>
          <cell r="J3597">
            <v>1.7</v>
          </cell>
          <cell r="K3597">
            <v>1.8</v>
          </cell>
          <cell r="M3597" t="str">
            <v>IC</v>
          </cell>
          <cell r="N3597" t="str">
            <v>DFO</v>
          </cell>
          <cell r="P3597">
            <v>3</v>
          </cell>
          <cell r="Q3597">
            <v>2001</v>
          </cell>
          <cell r="R3597" t="str">
            <v>OP</v>
          </cell>
          <cell r="T3597" t="str">
            <v>N</v>
          </cell>
        </row>
        <row r="3598">
          <cell r="A3598" t="str">
            <v>MN</v>
          </cell>
          <cell r="B3598" t="str">
            <v>Winona</v>
          </cell>
          <cell r="C3598">
            <v>17862</v>
          </cell>
          <cell r="D3598" t="str">
            <v>St Charles City of</v>
          </cell>
          <cell r="E3598">
            <v>56100</v>
          </cell>
          <cell r="F3598" t="str">
            <v>St. Charles Power Plant</v>
          </cell>
          <cell r="G3598">
            <v>22</v>
          </cell>
          <cell r="H3598" t="str">
            <v>1</v>
          </cell>
          <cell r="I3598">
            <v>2.2000000000000002</v>
          </cell>
          <cell r="J3598">
            <v>2</v>
          </cell>
          <cell r="K3598">
            <v>2</v>
          </cell>
          <cell r="M3598" t="str">
            <v>IC</v>
          </cell>
          <cell r="N3598" t="str">
            <v>DFO</v>
          </cell>
          <cell r="P3598">
            <v>12</v>
          </cell>
          <cell r="Q3598">
            <v>2004</v>
          </cell>
          <cell r="R3598" t="str">
            <v>OP</v>
          </cell>
          <cell r="T3598" t="str">
            <v>N</v>
          </cell>
        </row>
        <row r="3599">
          <cell r="A3599" t="str">
            <v>MN</v>
          </cell>
          <cell r="B3599" t="str">
            <v>Winona</v>
          </cell>
          <cell r="C3599">
            <v>17862</v>
          </cell>
          <cell r="D3599" t="str">
            <v>St Charles City of</v>
          </cell>
          <cell r="E3599">
            <v>56100</v>
          </cell>
          <cell r="F3599" t="str">
            <v>St. Charles Power Plant</v>
          </cell>
          <cell r="G3599">
            <v>22</v>
          </cell>
          <cell r="H3599" t="str">
            <v>2</v>
          </cell>
          <cell r="I3599">
            <v>2.2000000000000002</v>
          </cell>
          <cell r="J3599">
            <v>2</v>
          </cell>
          <cell r="K3599">
            <v>2</v>
          </cell>
          <cell r="M3599" t="str">
            <v>IC</v>
          </cell>
          <cell r="N3599" t="str">
            <v>DFO</v>
          </cell>
          <cell r="P3599">
            <v>12</v>
          </cell>
          <cell r="Q3599">
            <v>2004</v>
          </cell>
          <cell r="R3599" t="str">
            <v>OP</v>
          </cell>
          <cell r="T3599" t="str">
            <v>N</v>
          </cell>
        </row>
        <row r="3600">
          <cell r="A3600" t="str">
            <v>MN</v>
          </cell>
          <cell r="B3600" t="str">
            <v>Winona</v>
          </cell>
          <cell r="C3600">
            <v>17862</v>
          </cell>
          <cell r="D3600" t="str">
            <v>St Charles City of</v>
          </cell>
          <cell r="E3600">
            <v>56100</v>
          </cell>
          <cell r="F3600" t="str">
            <v>St. Charles Power Plant</v>
          </cell>
          <cell r="G3600">
            <v>22</v>
          </cell>
          <cell r="H3600" t="str">
            <v>3</v>
          </cell>
          <cell r="I3600">
            <v>2.2000000000000002</v>
          </cell>
          <cell r="J3600">
            <v>2</v>
          </cell>
          <cell r="K3600">
            <v>2</v>
          </cell>
          <cell r="M3600" t="str">
            <v>IC</v>
          </cell>
          <cell r="N3600" t="str">
            <v>DFO</v>
          </cell>
          <cell r="P3600">
            <v>12</v>
          </cell>
          <cell r="Q3600">
            <v>2004</v>
          </cell>
          <cell r="R3600" t="str">
            <v>OP</v>
          </cell>
          <cell r="T3600" t="str">
            <v>N</v>
          </cell>
        </row>
        <row r="3601">
          <cell r="A3601" t="str">
            <v>MN</v>
          </cell>
          <cell r="B3601" t="str">
            <v>Winona</v>
          </cell>
          <cell r="C3601">
            <v>17862</v>
          </cell>
          <cell r="D3601" t="str">
            <v>St Charles City of</v>
          </cell>
          <cell r="E3601">
            <v>56100</v>
          </cell>
          <cell r="F3601" t="str">
            <v>St. Charles Power Plant</v>
          </cell>
          <cell r="G3601">
            <v>22</v>
          </cell>
          <cell r="H3601" t="str">
            <v>4</v>
          </cell>
          <cell r="I3601">
            <v>2.2000000000000002</v>
          </cell>
          <cell r="J3601">
            <v>2</v>
          </cell>
          <cell r="K3601">
            <v>2</v>
          </cell>
          <cell r="M3601" t="str">
            <v>IC</v>
          </cell>
          <cell r="N3601" t="str">
            <v>DFO</v>
          </cell>
          <cell r="P3601">
            <v>12</v>
          </cell>
          <cell r="Q3601">
            <v>2004</v>
          </cell>
          <cell r="R3601" t="str">
            <v>OP</v>
          </cell>
          <cell r="T3601" t="str">
            <v>N</v>
          </cell>
        </row>
        <row r="3602">
          <cell r="A3602" t="str">
            <v>MN</v>
          </cell>
          <cell r="B3602" t="str">
            <v>Watonwan</v>
          </cell>
          <cell r="C3602">
            <v>17876</v>
          </cell>
          <cell r="D3602" t="str">
            <v>St James City of</v>
          </cell>
          <cell r="E3602">
            <v>1929</v>
          </cell>
          <cell r="F3602" t="str">
            <v>St. James</v>
          </cell>
          <cell r="G3602">
            <v>22</v>
          </cell>
          <cell r="H3602" t="str">
            <v>1</v>
          </cell>
          <cell r="I3602">
            <v>2</v>
          </cell>
          <cell r="J3602">
            <v>1.64</v>
          </cell>
          <cell r="K3602">
            <v>1.64</v>
          </cell>
          <cell r="M3602" t="str">
            <v>IC</v>
          </cell>
          <cell r="N3602" t="str">
            <v>DFO</v>
          </cell>
          <cell r="P3602">
            <v>7</v>
          </cell>
          <cell r="Q3602">
            <v>2002</v>
          </cell>
          <cell r="R3602" t="str">
            <v>OP</v>
          </cell>
          <cell r="T3602" t="str">
            <v>N</v>
          </cell>
        </row>
        <row r="3603">
          <cell r="A3603" t="str">
            <v>MN</v>
          </cell>
          <cell r="B3603" t="str">
            <v>Watonwan</v>
          </cell>
          <cell r="C3603">
            <v>17876</v>
          </cell>
          <cell r="D3603" t="str">
            <v>St James City of</v>
          </cell>
          <cell r="E3603">
            <v>1929</v>
          </cell>
          <cell r="F3603" t="str">
            <v>St. James</v>
          </cell>
          <cell r="G3603">
            <v>22</v>
          </cell>
          <cell r="H3603" t="str">
            <v>2</v>
          </cell>
          <cell r="I3603">
            <v>2</v>
          </cell>
          <cell r="J3603">
            <v>1.64</v>
          </cell>
          <cell r="K3603">
            <v>1.64</v>
          </cell>
          <cell r="M3603" t="str">
            <v>IC</v>
          </cell>
          <cell r="N3603" t="str">
            <v>DFO</v>
          </cell>
          <cell r="P3603">
            <v>7</v>
          </cell>
          <cell r="Q3603">
            <v>2002</v>
          </cell>
          <cell r="R3603" t="str">
            <v>OP</v>
          </cell>
          <cell r="T3603" t="str">
            <v>N</v>
          </cell>
        </row>
        <row r="3604">
          <cell r="A3604" t="str">
            <v>MN</v>
          </cell>
          <cell r="B3604" t="str">
            <v>Watonwan</v>
          </cell>
          <cell r="C3604">
            <v>17876</v>
          </cell>
          <cell r="D3604" t="str">
            <v>St James City of</v>
          </cell>
          <cell r="E3604">
            <v>1929</v>
          </cell>
          <cell r="F3604" t="str">
            <v>St. James</v>
          </cell>
          <cell r="G3604">
            <v>22</v>
          </cell>
          <cell r="H3604" t="str">
            <v>3</v>
          </cell>
          <cell r="I3604">
            <v>2</v>
          </cell>
          <cell r="J3604">
            <v>1.64</v>
          </cell>
          <cell r="K3604">
            <v>1.64</v>
          </cell>
          <cell r="M3604" t="str">
            <v>IC</v>
          </cell>
          <cell r="N3604" t="str">
            <v>DFO</v>
          </cell>
          <cell r="P3604">
            <v>7</v>
          </cell>
          <cell r="Q3604">
            <v>2002</v>
          </cell>
          <cell r="R3604" t="str">
            <v>OP</v>
          </cell>
          <cell r="T3604" t="str">
            <v>N</v>
          </cell>
        </row>
        <row r="3605">
          <cell r="A3605" t="str">
            <v>MN</v>
          </cell>
          <cell r="B3605" t="str">
            <v>Watonwan</v>
          </cell>
          <cell r="C3605">
            <v>17876</v>
          </cell>
          <cell r="D3605" t="str">
            <v>St James City of</v>
          </cell>
          <cell r="E3605">
            <v>1929</v>
          </cell>
          <cell r="F3605" t="str">
            <v>St. James</v>
          </cell>
          <cell r="G3605">
            <v>22</v>
          </cell>
          <cell r="H3605" t="str">
            <v>4</v>
          </cell>
          <cell r="I3605">
            <v>2</v>
          </cell>
          <cell r="J3605">
            <v>1.64</v>
          </cell>
          <cell r="K3605">
            <v>1.64</v>
          </cell>
          <cell r="M3605" t="str">
            <v>IC</v>
          </cell>
          <cell r="N3605" t="str">
            <v>DFO</v>
          </cell>
          <cell r="P3605">
            <v>7</v>
          </cell>
          <cell r="Q3605">
            <v>2002</v>
          </cell>
          <cell r="R3605" t="str">
            <v>OP</v>
          </cell>
          <cell r="T3605" t="str">
            <v>N</v>
          </cell>
        </row>
        <row r="3606">
          <cell r="A3606" t="str">
            <v>MN</v>
          </cell>
          <cell r="B3606" t="str">
            <v>Watonwan</v>
          </cell>
          <cell r="C3606">
            <v>17876</v>
          </cell>
          <cell r="D3606" t="str">
            <v>St James City of</v>
          </cell>
          <cell r="E3606">
            <v>1929</v>
          </cell>
          <cell r="F3606" t="str">
            <v>St. James</v>
          </cell>
          <cell r="G3606">
            <v>22</v>
          </cell>
          <cell r="H3606" t="str">
            <v>5</v>
          </cell>
          <cell r="I3606">
            <v>2</v>
          </cell>
          <cell r="J3606">
            <v>1.64</v>
          </cell>
          <cell r="K3606">
            <v>1.64</v>
          </cell>
          <cell r="M3606" t="str">
            <v>IC</v>
          </cell>
          <cell r="N3606" t="str">
            <v>DFO</v>
          </cell>
          <cell r="P3606">
            <v>7</v>
          </cell>
          <cell r="Q3606">
            <v>2002</v>
          </cell>
          <cell r="R3606" t="str">
            <v>OP</v>
          </cell>
          <cell r="T3606" t="str">
            <v>N</v>
          </cell>
        </row>
        <row r="3607">
          <cell r="A3607" t="str">
            <v>MN</v>
          </cell>
          <cell r="B3607" t="str">
            <v>Watonwan</v>
          </cell>
          <cell r="C3607">
            <v>17876</v>
          </cell>
          <cell r="D3607" t="str">
            <v>St James City of</v>
          </cell>
          <cell r="E3607">
            <v>1929</v>
          </cell>
          <cell r="F3607" t="str">
            <v>St. James</v>
          </cell>
          <cell r="G3607">
            <v>22</v>
          </cell>
          <cell r="H3607" t="str">
            <v>6</v>
          </cell>
          <cell r="I3607">
            <v>2</v>
          </cell>
          <cell r="J3607">
            <v>1.64</v>
          </cell>
          <cell r="K3607">
            <v>1.64</v>
          </cell>
          <cell r="M3607" t="str">
            <v>IC</v>
          </cell>
          <cell r="N3607" t="str">
            <v>DFO</v>
          </cell>
          <cell r="P3607">
            <v>7</v>
          </cell>
          <cell r="Q3607">
            <v>2002</v>
          </cell>
          <cell r="R3607" t="str">
            <v>OP</v>
          </cell>
          <cell r="T3607" t="str">
            <v>N</v>
          </cell>
        </row>
        <row r="3608">
          <cell r="A3608" t="str">
            <v>MN</v>
          </cell>
          <cell r="B3608" t="str">
            <v>Olmsted</v>
          </cell>
          <cell r="C3608">
            <v>17897</v>
          </cell>
          <cell r="D3608" t="str">
            <v>St Mary's Hospital</v>
          </cell>
          <cell r="E3608">
            <v>54262</v>
          </cell>
          <cell r="F3608" t="str">
            <v>Saint Marys Hospital Power Plant</v>
          </cell>
          <cell r="G3608">
            <v>622</v>
          </cell>
          <cell r="H3608" t="str">
            <v>5</v>
          </cell>
          <cell r="I3608">
            <v>2.5</v>
          </cell>
          <cell r="J3608">
            <v>2.5</v>
          </cell>
          <cell r="K3608">
            <v>2.5</v>
          </cell>
          <cell r="M3608" t="str">
            <v>IC</v>
          </cell>
          <cell r="N3608" t="str">
            <v>DFO</v>
          </cell>
          <cell r="P3608">
            <v>1</v>
          </cell>
          <cell r="Q3608">
            <v>1978</v>
          </cell>
          <cell r="R3608" t="str">
            <v>SB</v>
          </cell>
          <cell r="S3608">
            <v>0</v>
          </cell>
          <cell r="T3608" t="str">
            <v>Y</v>
          </cell>
        </row>
        <row r="3609">
          <cell r="A3609" t="str">
            <v>MN</v>
          </cell>
          <cell r="B3609" t="str">
            <v>Pennington</v>
          </cell>
          <cell r="C3609">
            <v>18820</v>
          </cell>
          <cell r="D3609" t="str">
            <v>Thief River Falls City of</v>
          </cell>
          <cell r="E3609">
            <v>2014</v>
          </cell>
          <cell r="F3609" t="str">
            <v>Thief River Falls</v>
          </cell>
          <cell r="G3609">
            <v>22</v>
          </cell>
          <cell r="H3609" t="str">
            <v>IC1</v>
          </cell>
          <cell r="I3609">
            <v>2.2000000000000002</v>
          </cell>
          <cell r="J3609">
            <v>1.9</v>
          </cell>
          <cell r="K3609">
            <v>1.9</v>
          </cell>
          <cell r="M3609" t="str">
            <v>IC</v>
          </cell>
          <cell r="N3609" t="str">
            <v>DFO</v>
          </cell>
          <cell r="P3609">
            <v>11</v>
          </cell>
          <cell r="Q3609">
            <v>1956</v>
          </cell>
          <cell r="R3609" t="str">
            <v>OP</v>
          </cell>
          <cell r="T3609" t="str">
            <v>N</v>
          </cell>
        </row>
        <row r="3610">
          <cell r="A3610" t="str">
            <v>MN</v>
          </cell>
          <cell r="B3610" t="str">
            <v>Pennington</v>
          </cell>
          <cell r="C3610">
            <v>18820</v>
          </cell>
          <cell r="D3610" t="str">
            <v>Thief River Falls City of</v>
          </cell>
          <cell r="E3610">
            <v>2014</v>
          </cell>
          <cell r="F3610" t="str">
            <v>Thief River Falls</v>
          </cell>
          <cell r="G3610">
            <v>22</v>
          </cell>
          <cell r="H3610" t="str">
            <v>IC2</v>
          </cell>
          <cell r="I3610">
            <v>1.2</v>
          </cell>
          <cell r="J3610">
            <v>1</v>
          </cell>
          <cell r="K3610">
            <v>1</v>
          </cell>
          <cell r="M3610" t="str">
            <v>IC</v>
          </cell>
          <cell r="N3610" t="str">
            <v>DFO</v>
          </cell>
          <cell r="P3610">
            <v>2</v>
          </cell>
          <cell r="Q3610">
            <v>1952</v>
          </cell>
          <cell r="R3610" t="str">
            <v>OP</v>
          </cell>
          <cell r="T3610" t="str">
            <v>N</v>
          </cell>
        </row>
        <row r="3611">
          <cell r="A3611" t="str">
            <v>MN</v>
          </cell>
          <cell r="B3611" t="str">
            <v>Pennington</v>
          </cell>
          <cell r="C3611">
            <v>18820</v>
          </cell>
          <cell r="D3611" t="str">
            <v>Thief River Falls City of</v>
          </cell>
          <cell r="E3611">
            <v>2014</v>
          </cell>
          <cell r="F3611" t="str">
            <v>Thief River Falls</v>
          </cell>
          <cell r="G3611">
            <v>22</v>
          </cell>
          <cell r="H3611" t="str">
            <v>IC3A</v>
          </cell>
          <cell r="I3611">
            <v>1.2</v>
          </cell>
          <cell r="J3611">
            <v>1.2</v>
          </cell>
          <cell r="K3611">
            <v>1.2</v>
          </cell>
          <cell r="M3611" t="str">
            <v>IC</v>
          </cell>
          <cell r="N3611" t="str">
            <v>DFO</v>
          </cell>
          <cell r="P3611">
            <v>2</v>
          </cell>
          <cell r="Q3611">
            <v>2001</v>
          </cell>
          <cell r="R3611" t="str">
            <v>OP</v>
          </cell>
          <cell r="T3611" t="str">
            <v>N</v>
          </cell>
        </row>
        <row r="3612">
          <cell r="A3612" t="str">
            <v>MN</v>
          </cell>
          <cell r="B3612" t="str">
            <v>Pennington</v>
          </cell>
          <cell r="C3612">
            <v>18820</v>
          </cell>
          <cell r="D3612" t="str">
            <v>Thief River Falls City of</v>
          </cell>
          <cell r="E3612">
            <v>2014</v>
          </cell>
          <cell r="F3612" t="str">
            <v>Thief River Falls</v>
          </cell>
          <cell r="G3612">
            <v>22</v>
          </cell>
          <cell r="H3612" t="str">
            <v>IC4</v>
          </cell>
          <cell r="I3612">
            <v>1.4</v>
          </cell>
          <cell r="J3612">
            <v>1.2</v>
          </cell>
          <cell r="K3612">
            <v>1.2</v>
          </cell>
          <cell r="M3612" t="str">
            <v>IC</v>
          </cell>
          <cell r="N3612" t="str">
            <v>DFO</v>
          </cell>
          <cell r="P3612">
            <v>88</v>
          </cell>
          <cell r="Q3612">
            <v>1948</v>
          </cell>
          <cell r="R3612" t="str">
            <v>OP</v>
          </cell>
          <cell r="T3612" t="str">
            <v>N</v>
          </cell>
        </row>
        <row r="3613">
          <cell r="A3613" t="str">
            <v>MN</v>
          </cell>
          <cell r="B3613" t="str">
            <v>Dakota</v>
          </cell>
          <cell r="C3613">
            <v>18981</v>
          </cell>
          <cell r="D3613" t="str">
            <v>Thomson Corp</v>
          </cell>
          <cell r="E3613">
            <v>54294</v>
          </cell>
          <cell r="F3613" t="str">
            <v>West Group Data Center</v>
          </cell>
          <cell r="G3613">
            <v>514</v>
          </cell>
          <cell r="H3613" t="str">
            <v>1</v>
          </cell>
          <cell r="I3613">
            <v>2</v>
          </cell>
          <cell r="J3613">
            <v>0.63</v>
          </cell>
          <cell r="K3613">
            <v>0.42</v>
          </cell>
          <cell r="M3613" t="str">
            <v>IC</v>
          </cell>
          <cell r="N3613" t="str">
            <v>DFO</v>
          </cell>
          <cell r="P3613">
            <v>5</v>
          </cell>
          <cell r="Q3613">
            <v>2005</v>
          </cell>
          <cell r="R3613" t="str">
            <v>SB</v>
          </cell>
          <cell r="T3613" t="str">
            <v>Y</v>
          </cell>
        </row>
        <row r="3614">
          <cell r="A3614" t="str">
            <v>MN</v>
          </cell>
          <cell r="B3614" t="str">
            <v>Dakota</v>
          </cell>
          <cell r="C3614">
            <v>18981</v>
          </cell>
          <cell r="D3614" t="str">
            <v>Thomson Corp</v>
          </cell>
          <cell r="E3614">
            <v>54294</v>
          </cell>
          <cell r="F3614" t="str">
            <v>West Group Data Center</v>
          </cell>
          <cell r="G3614">
            <v>514</v>
          </cell>
          <cell r="H3614" t="str">
            <v>2</v>
          </cell>
          <cell r="I3614">
            <v>2</v>
          </cell>
          <cell r="J3614">
            <v>0.63</v>
          </cell>
          <cell r="K3614">
            <v>0.42</v>
          </cell>
          <cell r="M3614" t="str">
            <v>IC</v>
          </cell>
          <cell r="N3614" t="str">
            <v>DFO</v>
          </cell>
          <cell r="P3614">
            <v>5</v>
          </cell>
          <cell r="Q3614">
            <v>2005</v>
          </cell>
          <cell r="R3614" t="str">
            <v>SB</v>
          </cell>
          <cell r="T3614" t="str">
            <v>Y</v>
          </cell>
        </row>
        <row r="3615">
          <cell r="A3615" t="str">
            <v>MN</v>
          </cell>
          <cell r="B3615" t="str">
            <v>Dakota</v>
          </cell>
          <cell r="C3615">
            <v>18981</v>
          </cell>
          <cell r="D3615" t="str">
            <v>Thomson Corp</v>
          </cell>
          <cell r="E3615">
            <v>54294</v>
          </cell>
          <cell r="F3615" t="str">
            <v>West Group Data Center</v>
          </cell>
          <cell r="G3615">
            <v>514</v>
          </cell>
          <cell r="H3615" t="str">
            <v>3</v>
          </cell>
          <cell r="I3615">
            <v>2</v>
          </cell>
          <cell r="J3615">
            <v>0.63</v>
          </cell>
          <cell r="K3615">
            <v>0.42</v>
          </cell>
          <cell r="M3615" t="str">
            <v>IC</v>
          </cell>
          <cell r="N3615" t="str">
            <v>DFO</v>
          </cell>
          <cell r="P3615">
            <v>5</v>
          </cell>
          <cell r="Q3615">
            <v>2005</v>
          </cell>
          <cell r="R3615" t="str">
            <v>SB</v>
          </cell>
          <cell r="T3615" t="str">
            <v>Y</v>
          </cell>
        </row>
        <row r="3616">
          <cell r="A3616" t="str">
            <v>MN</v>
          </cell>
          <cell r="B3616" t="str">
            <v>Dakota</v>
          </cell>
          <cell r="C3616">
            <v>18981</v>
          </cell>
          <cell r="D3616" t="str">
            <v>Thomson Corp</v>
          </cell>
          <cell r="E3616">
            <v>54294</v>
          </cell>
          <cell r="F3616" t="str">
            <v>West Group Data Center</v>
          </cell>
          <cell r="G3616">
            <v>514</v>
          </cell>
          <cell r="H3616" t="str">
            <v>4</v>
          </cell>
          <cell r="I3616">
            <v>2</v>
          </cell>
          <cell r="J3616">
            <v>0.63</v>
          </cell>
          <cell r="K3616">
            <v>0.42</v>
          </cell>
          <cell r="M3616" t="str">
            <v>IC</v>
          </cell>
          <cell r="N3616" t="str">
            <v>DFO</v>
          </cell>
          <cell r="P3616">
            <v>5</v>
          </cell>
          <cell r="Q3616">
            <v>2005</v>
          </cell>
          <cell r="R3616" t="str">
            <v>SB</v>
          </cell>
          <cell r="T3616" t="str">
            <v>Y</v>
          </cell>
        </row>
        <row r="3617">
          <cell r="A3617" t="str">
            <v>MN</v>
          </cell>
          <cell r="B3617" t="str">
            <v>Dakota</v>
          </cell>
          <cell r="C3617">
            <v>18981</v>
          </cell>
          <cell r="D3617" t="str">
            <v>Thomson Corp</v>
          </cell>
          <cell r="E3617">
            <v>55133</v>
          </cell>
          <cell r="F3617" t="str">
            <v>West Group Generator Building</v>
          </cell>
          <cell r="G3617">
            <v>323</v>
          </cell>
          <cell r="H3617" t="str">
            <v>3086</v>
          </cell>
          <cell r="I3617">
            <v>2</v>
          </cell>
          <cell r="J3617">
            <v>1.6</v>
          </cell>
          <cell r="K3617">
            <v>1.3</v>
          </cell>
          <cell r="M3617" t="str">
            <v>IC</v>
          </cell>
          <cell r="N3617" t="str">
            <v>DFO</v>
          </cell>
          <cell r="P3617">
            <v>4</v>
          </cell>
          <cell r="Q3617">
            <v>1999</v>
          </cell>
          <cell r="R3617" t="str">
            <v>SB</v>
          </cell>
          <cell r="S3617">
            <v>0</v>
          </cell>
          <cell r="T3617" t="str">
            <v>Y</v>
          </cell>
        </row>
        <row r="3618">
          <cell r="A3618" t="str">
            <v>MN</v>
          </cell>
          <cell r="B3618" t="str">
            <v>Dakota</v>
          </cell>
          <cell r="C3618">
            <v>18981</v>
          </cell>
          <cell r="D3618" t="str">
            <v>Thomson Corp</v>
          </cell>
          <cell r="E3618">
            <v>55133</v>
          </cell>
          <cell r="F3618" t="str">
            <v>West Group Generator Building</v>
          </cell>
          <cell r="G3618">
            <v>323</v>
          </cell>
          <cell r="H3618" t="str">
            <v>3087</v>
          </cell>
          <cell r="I3618">
            <v>2</v>
          </cell>
          <cell r="J3618">
            <v>1.6</v>
          </cell>
          <cell r="K3618">
            <v>1.3</v>
          </cell>
          <cell r="M3618" t="str">
            <v>IC</v>
          </cell>
          <cell r="N3618" t="str">
            <v>DFO</v>
          </cell>
          <cell r="P3618">
            <v>4</v>
          </cell>
          <cell r="Q3618">
            <v>1999</v>
          </cell>
          <cell r="R3618" t="str">
            <v>SB</v>
          </cell>
          <cell r="S3618">
            <v>0</v>
          </cell>
          <cell r="T3618" t="str">
            <v>Y</v>
          </cell>
        </row>
        <row r="3619">
          <cell r="A3619" t="str">
            <v>MN</v>
          </cell>
          <cell r="B3619" t="str">
            <v>Dakota</v>
          </cell>
          <cell r="C3619">
            <v>18981</v>
          </cell>
          <cell r="D3619" t="str">
            <v>Thomson Corp</v>
          </cell>
          <cell r="E3619">
            <v>55133</v>
          </cell>
          <cell r="F3619" t="str">
            <v>West Group Generator Building</v>
          </cell>
          <cell r="G3619">
            <v>323</v>
          </cell>
          <cell r="H3619" t="str">
            <v>3088</v>
          </cell>
          <cell r="I3619">
            <v>2</v>
          </cell>
          <cell r="J3619">
            <v>1.6</v>
          </cell>
          <cell r="K3619">
            <v>1.3</v>
          </cell>
          <cell r="M3619" t="str">
            <v>IC</v>
          </cell>
          <cell r="N3619" t="str">
            <v>DFO</v>
          </cell>
          <cell r="P3619">
            <v>4</v>
          </cell>
          <cell r="Q3619">
            <v>1999</v>
          </cell>
          <cell r="R3619" t="str">
            <v>SB</v>
          </cell>
          <cell r="S3619">
            <v>0</v>
          </cell>
          <cell r="T3619" t="str">
            <v>Y</v>
          </cell>
        </row>
        <row r="3620">
          <cell r="A3620" t="str">
            <v>MN</v>
          </cell>
          <cell r="B3620" t="str">
            <v>Dakota</v>
          </cell>
          <cell r="C3620">
            <v>18981</v>
          </cell>
          <cell r="D3620" t="str">
            <v>Thomson Corp</v>
          </cell>
          <cell r="E3620">
            <v>55133</v>
          </cell>
          <cell r="F3620" t="str">
            <v>West Group Generator Building</v>
          </cell>
          <cell r="G3620">
            <v>323</v>
          </cell>
          <cell r="H3620" t="str">
            <v>3089</v>
          </cell>
          <cell r="I3620">
            <v>2</v>
          </cell>
          <cell r="J3620">
            <v>1.6</v>
          </cell>
          <cell r="K3620">
            <v>1.3</v>
          </cell>
          <cell r="M3620" t="str">
            <v>IC</v>
          </cell>
          <cell r="N3620" t="str">
            <v>DFO</v>
          </cell>
          <cell r="P3620">
            <v>6</v>
          </cell>
          <cell r="Q3620">
            <v>1999</v>
          </cell>
          <cell r="R3620" t="str">
            <v>SB</v>
          </cell>
          <cell r="S3620">
            <v>0</v>
          </cell>
          <cell r="T3620" t="str">
            <v>Y</v>
          </cell>
        </row>
        <row r="3621">
          <cell r="A3621" t="str">
            <v>MN</v>
          </cell>
          <cell r="B3621" t="str">
            <v>Dakota</v>
          </cell>
          <cell r="C3621">
            <v>18981</v>
          </cell>
          <cell r="D3621" t="str">
            <v>Thomson Corp</v>
          </cell>
          <cell r="E3621">
            <v>55133</v>
          </cell>
          <cell r="F3621" t="str">
            <v>West Group Generator Building</v>
          </cell>
          <cell r="G3621">
            <v>323</v>
          </cell>
          <cell r="H3621" t="str">
            <v>3090</v>
          </cell>
          <cell r="I3621">
            <v>2</v>
          </cell>
          <cell r="J3621">
            <v>1.6</v>
          </cell>
          <cell r="K3621">
            <v>1.3</v>
          </cell>
          <cell r="M3621" t="str">
            <v>IC</v>
          </cell>
          <cell r="N3621" t="str">
            <v>DFO</v>
          </cell>
          <cell r="P3621">
            <v>6</v>
          </cell>
          <cell r="Q3621">
            <v>1999</v>
          </cell>
          <cell r="R3621" t="str">
            <v>SB</v>
          </cell>
          <cell r="S3621">
            <v>0</v>
          </cell>
          <cell r="T3621" t="str">
            <v>Y</v>
          </cell>
        </row>
        <row r="3622">
          <cell r="A3622" t="str">
            <v>MN</v>
          </cell>
          <cell r="B3622" t="str">
            <v>Dakota</v>
          </cell>
          <cell r="C3622">
            <v>18981</v>
          </cell>
          <cell r="D3622" t="str">
            <v>Thomson Corp</v>
          </cell>
          <cell r="E3622">
            <v>55133</v>
          </cell>
          <cell r="F3622" t="str">
            <v>West Group Generator Building</v>
          </cell>
          <cell r="G3622">
            <v>323</v>
          </cell>
          <cell r="H3622" t="str">
            <v>3091</v>
          </cell>
          <cell r="I3622">
            <v>2</v>
          </cell>
          <cell r="J3622">
            <v>1.6</v>
          </cell>
          <cell r="K3622">
            <v>1.3</v>
          </cell>
          <cell r="M3622" t="str">
            <v>IC</v>
          </cell>
          <cell r="N3622" t="str">
            <v>DFO</v>
          </cell>
          <cell r="P3622">
            <v>4</v>
          </cell>
          <cell r="Q3622">
            <v>1999</v>
          </cell>
          <cell r="R3622" t="str">
            <v>SB</v>
          </cell>
          <cell r="S3622">
            <v>0</v>
          </cell>
          <cell r="T3622" t="str">
            <v>Y</v>
          </cell>
        </row>
        <row r="3623">
          <cell r="A3623" t="str">
            <v>MN</v>
          </cell>
          <cell r="B3623" t="str">
            <v>Dakota</v>
          </cell>
          <cell r="C3623">
            <v>18981</v>
          </cell>
          <cell r="D3623" t="str">
            <v>Thomson Corp</v>
          </cell>
          <cell r="E3623">
            <v>55133</v>
          </cell>
          <cell r="F3623" t="str">
            <v>West Group Generator Building</v>
          </cell>
          <cell r="G3623">
            <v>323</v>
          </cell>
          <cell r="H3623" t="str">
            <v>3093</v>
          </cell>
          <cell r="I3623">
            <v>2</v>
          </cell>
          <cell r="J3623">
            <v>1.6</v>
          </cell>
          <cell r="K3623">
            <v>1.3</v>
          </cell>
          <cell r="M3623" t="str">
            <v>IC</v>
          </cell>
          <cell r="N3623" t="str">
            <v>DFO</v>
          </cell>
          <cell r="P3623">
            <v>4</v>
          </cell>
          <cell r="Q3623">
            <v>1999</v>
          </cell>
          <cell r="R3623" t="str">
            <v>SB</v>
          </cell>
          <cell r="S3623">
            <v>0</v>
          </cell>
          <cell r="T3623" t="str">
            <v>Y</v>
          </cell>
        </row>
        <row r="3624">
          <cell r="A3624" t="str">
            <v>MN</v>
          </cell>
          <cell r="B3624" t="str">
            <v>Dakota</v>
          </cell>
          <cell r="C3624">
            <v>18981</v>
          </cell>
          <cell r="D3624" t="str">
            <v>Thomson Corp</v>
          </cell>
          <cell r="E3624">
            <v>56247</v>
          </cell>
          <cell r="F3624" t="str">
            <v>West Group Data Center F</v>
          </cell>
          <cell r="G3624">
            <v>514</v>
          </cell>
          <cell r="H3624" t="str">
            <v>1</v>
          </cell>
          <cell r="I3624">
            <v>2</v>
          </cell>
          <cell r="J3624">
            <v>0.6</v>
          </cell>
          <cell r="K3624">
            <v>0.4</v>
          </cell>
          <cell r="M3624" t="str">
            <v>IC</v>
          </cell>
          <cell r="N3624" t="str">
            <v>DFO</v>
          </cell>
          <cell r="P3624">
            <v>6</v>
          </cell>
          <cell r="Q3624">
            <v>2004</v>
          </cell>
          <cell r="R3624" t="str">
            <v>SB</v>
          </cell>
          <cell r="S3624">
            <v>0</v>
          </cell>
          <cell r="T3624" t="str">
            <v>Y</v>
          </cell>
        </row>
        <row r="3625">
          <cell r="A3625" t="str">
            <v>MN</v>
          </cell>
          <cell r="B3625" t="str">
            <v>Dakota</v>
          </cell>
          <cell r="C3625">
            <v>18981</v>
          </cell>
          <cell r="D3625" t="str">
            <v>Thomson Corp</v>
          </cell>
          <cell r="E3625">
            <v>56247</v>
          </cell>
          <cell r="F3625" t="str">
            <v>West Group Data Center F</v>
          </cell>
          <cell r="G3625">
            <v>514</v>
          </cell>
          <cell r="H3625" t="str">
            <v>2</v>
          </cell>
          <cell r="I3625">
            <v>2</v>
          </cell>
          <cell r="J3625">
            <v>0.6</v>
          </cell>
          <cell r="K3625">
            <v>0.4</v>
          </cell>
          <cell r="M3625" t="str">
            <v>IC</v>
          </cell>
          <cell r="N3625" t="str">
            <v>DFO</v>
          </cell>
          <cell r="P3625">
            <v>6</v>
          </cell>
          <cell r="Q3625">
            <v>2004</v>
          </cell>
          <cell r="R3625" t="str">
            <v>SB</v>
          </cell>
          <cell r="S3625">
            <v>0</v>
          </cell>
          <cell r="T3625" t="str">
            <v>Y</v>
          </cell>
        </row>
        <row r="3626">
          <cell r="A3626" t="str">
            <v>MN</v>
          </cell>
          <cell r="B3626" t="str">
            <v>Dakota</v>
          </cell>
          <cell r="C3626">
            <v>18981</v>
          </cell>
          <cell r="D3626" t="str">
            <v>Thomson Corp</v>
          </cell>
          <cell r="E3626">
            <v>56247</v>
          </cell>
          <cell r="F3626" t="str">
            <v>West Group Data Center F</v>
          </cell>
          <cell r="G3626">
            <v>514</v>
          </cell>
          <cell r="H3626" t="str">
            <v>3</v>
          </cell>
          <cell r="I3626">
            <v>2</v>
          </cell>
          <cell r="J3626">
            <v>0.6</v>
          </cell>
          <cell r="K3626">
            <v>0.4</v>
          </cell>
          <cell r="M3626" t="str">
            <v>IC</v>
          </cell>
          <cell r="N3626" t="str">
            <v>DFO</v>
          </cell>
          <cell r="P3626">
            <v>6</v>
          </cell>
          <cell r="Q3626">
            <v>2004</v>
          </cell>
          <cell r="R3626" t="str">
            <v>SB</v>
          </cell>
          <cell r="S3626">
            <v>0</v>
          </cell>
          <cell r="T3626" t="str">
            <v>Y</v>
          </cell>
        </row>
        <row r="3627">
          <cell r="A3627" t="str">
            <v>MN</v>
          </cell>
          <cell r="B3627" t="str">
            <v>Dakota</v>
          </cell>
          <cell r="C3627">
            <v>18981</v>
          </cell>
          <cell r="D3627" t="str">
            <v>Thomson Corp</v>
          </cell>
          <cell r="E3627">
            <v>56247</v>
          </cell>
          <cell r="F3627" t="str">
            <v>West Group Data Center F</v>
          </cell>
          <cell r="G3627">
            <v>514</v>
          </cell>
          <cell r="H3627" t="str">
            <v>4</v>
          </cell>
          <cell r="I3627">
            <v>2</v>
          </cell>
          <cell r="J3627">
            <v>0.6</v>
          </cell>
          <cell r="K3627">
            <v>0.4</v>
          </cell>
          <cell r="M3627" t="str">
            <v>IC</v>
          </cell>
          <cell r="N3627" t="str">
            <v>DFO</v>
          </cell>
          <cell r="P3627">
            <v>6</v>
          </cell>
          <cell r="Q3627">
            <v>2004</v>
          </cell>
          <cell r="R3627" t="str">
            <v>SB</v>
          </cell>
          <cell r="S3627">
            <v>0</v>
          </cell>
          <cell r="T3627" t="str">
            <v>Y</v>
          </cell>
        </row>
        <row r="3628">
          <cell r="A3628" t="str">
            <v>MN</v>
          </cell>
          <cell r="B3628" t="str">
            <v>Martin</v>
          </cell>
          <cell r="C3628">
            <v>19237</v>
          </cell>
          <cell r="D3628" t="str">
            <v>Truman Public Utilities Comm</v>
          </cell>
          <cell r="E3628">
            <v>2015</v>
          </cell>
          <cell r="F3628" t="str">
            <v>Truman</v>
          </cell>
          <cell r="G3628">
            <v>22</v>
          </cell>
          <cell r="H3628" t="str">
            <v>1</v>
          </cell>
          <cell r="I3628">
            <v>0.2</v>
          </cell>
          <cell r="J3628">
            <v>0.2</v>
          </cell>
          <cell r="K3628">
            <v>0.2</v>
          </cell>
          <cell r="M3628" t="str">
            <v>IC</v>
          </cell>
          <cell r="N3628" t="str">
            <v>DFO</v>
          </cell>
          <cell r="O3628" t="str">
            <v>NG</v>
          </cell>
          <cell r="P3628">
            <v>9</v>
          </cell>
          <cell r="Q3628">
            <v>1938</v>
          </cell>
          <cell r="R3628" t="str">
            <v>OP</v>
          </cell>
          <cell r="T3628" t="str">
            <v>N</v>
          </cell>
        </row>
        <row r="3629">
          <cell r="A3629" t="str">
            <v>MN</v>
          </cell>
          <cell r="B3629" t="str">
            <v>Martin</v>
          </cell>
          <cell r="C3629">
            <v>19237</v>
          </cell>
          <cell r="D3629" t="str">
            <v>Truman Public Utilities Comm</v>
          </cell>
          <cell r="E3629">
            <v>2015</v>
          </cell>
          <cell r="F3629" t="str">
            <v>Truman</v>
          </cell>
          <cell r="G3629">
            <v>22</v>
          </cell>
          <cell r="H3629" t="str">
            <v>2</v>
          </cell>
          <cell r="I3629">
            <v>0.2</v>
          </cell>
          <cell r="J3629">
            <v>0.2</v>
          </cell>
          <cell r="K3629">
            <v>0.2</v>
          </cell>
          <cell r="M3629" t="str">
            <v>IC</v>
          </cell>
          <cell r="N3629" t="str">
            <v>DFO</v>
          </cell>
          <cell r="O3629" t="str">
            <v>NG</v>
          </cell>
          <cell r="P3629">
            <v>9</v>
          </cell>
          <cell r="Q3629">
            <v>1938</v>
          </cell>
          <cell r="R3629" t="str">
            <v>OP</v>
          </cell>
          <cell r="T3629" t="str">
            <v>N</v>
          </cell>
        </row>
        <row r="3630">
          <cell r="A3630" t="str">
            <v>MN</v>
          </cell>
          <cell r="B3630" t="str">
            <v>Martin</v>
          </cell>
          <cell r="C3630">
            <v>19237</v>
          </cell>
          <cell r="D3630" t="str">
            <v>Truman Public Utilities Comm</v>
          </cell>
          <cell r="E3630">
            <v>2015</v>
          </cell>
          <cell r="F3630" t="str">
            <v>Truman</v>
          </cell>
          <cell r="G3630">
            <v>22</v>
          </cell>
          <cell r="H3630" t="str">
            <v>3</v>
          </cell>
          <cell r="I3630">
            <v>2.2000000000000002</v>
          </cell>
          <cell r="J3630">
            <v>2</v>
          </cell>
          <cell r="K3630">
            <v>2</v>
          </cell>
          <cell r="M3630" t="str">
            <v>IC</v>
          </cell>
          <cell r="N3630" t="str">
            <v>DFO</v>
          </cell>
          <cell r="O3630" t="str">
            <v>NG</v>
          </cell>
          <cell r="P3630">
            <v>8</v>
          </cell>
          <cell r="Q3630">
            <v>1975</v>
          </cell>
          <cell r="R3630" t="str">
            <v>OP</v>
          </cell>
          <cell r="T3630" t="str">
            <v>N</v>
          </cell>
        </row>
        <row r="3631">
          <cell r="A3631" t="str">
            <v>MN</v>
          </cell>
          <cell r="B3631" t="str">
            <v>Martin</v>
          </cell>
          <cell r="C3631">
            <v>19237</v>
          </cell>
          <cell r="D3631" t="str">
            <v>Truman Public Utilities Comm</v>
          </cell>
          <cell r="E3631">
            <v>2015</v>
          </cell>
          <cell r="F3631" t="str">
            <v>Truman</v>
          </cell>
          <cell r="G3631">
            <v>22</v>
          </cell>
          <cell r="H3631" t="str">
            <v>4</v>
          </cell>
          <cell r="I3631">
            <v>0.7</v>
          </cell>
          <cell r="J3631">
            <v>0.7</v>
          </cell>
          <cell r="K3631">
            <v>0.7</v>
          </cell>
          <cell r="M3631" t="str">
            <v>IC</v>
          </cell>
          <cell r="N3631" t="str">
            <v>DFO</v>
          </cell>
          <cell r="O3631" t="str">
            <v>NG</v>
          </cell>
          <cell r="P3631">
            <v>99</v>
          </cell>
          <cell r="Q3631">
            <v>1954</v>
          </cell>
          <cell r="R3631" t="str">
            <v>OP</v>
          </cell>
          <cell r="T3631" t="str">
            <v>N</v>
          </cell>
        </row>
        <row r="3632">
          <cell r="A3632" t="str">
            <v>MN</v>
          </cell>
          <cell r="B3632" t="str">
            <v>Martin</v>
          </cell>
          <cell r="C3632">
            <v>19237</v>
          </cell>
          <cell r="D3632" t="str">
            <v>Truman Public Utilities Comm</v>
          </cell>
          <cell r="E3632">
            <v>2015</v>
          </cell>
          <cell r="F3632" t="str">
            <v>Truman</v>
          </cell>
          <cell r="G3632">
            <v>22</v>
          </cell>
          <cell r="H3632" t="str">
            <v>5</v>
          </cell>
          <cell r="I3632">
            <v>0.8</v>
          </cell>
          <cell r="J3632">
            <v>0.8</v>
          </cell>
          <cell r="K3632">
            <v>0.8</v>
          </cell>
          <cell r="M3632" t="str">
            <v>IC</v>
          </cell>
          <cell r="N3632" t="str">
            <v>DFO</v>
          </cell>
          <cell r="O3632" t="str">
            <v>NG</v>
          </cell>
          <cell r="P3632">
            <v>99</v>
          </cell>
          <cell r="Q3632">
            <v>1961</v>
          </cell>
          <cell r="R3632" t="str">
            <v>OP</v>
          </cell>
          <cell r="T3632" t="str">
            <v>N</v>
          </cell>
        </row>
        <row r="3633">
          <cell r="A3633" t="str">
            <v>MN</v>
          </cell>
          <cell r="B3633" t="str">
            <v>Martin</v>
          </cell>
          <cell r="C3633">
            <v>19237</v>
          </cell>
          <cell r="D3633" t="str">
            <v>Truman Public Utilities Comm</v>
          </cell>
          <cell r="E3633">
            <v>2015</v>
          </cell>
          <cell r="F3633" t="str">
            <v>Truman</v>
          </cell>
          <cell r="G3633">
            <v>22</v>
          </cell>
          <cell r="H3633" t="str">
            <v>6</v>
          </cell>
          <cell r="I3633">
            <v>1.8</v>
          </cell>
          <cell r="J3633">
            <v>1.8</v>
          </cell>
          <cell r="K3633">
            <v>1.8</v>
          </cell>
          <cell r="M3633" t="str">
            <v>IC</v>
          </cell>
          <cell r="N3633" t="str">
            <v>DFO</v>
          </cell>
          <cell r="O3633" t="str">
            <v>NG</v>
          </cell>
          <cell r="P3633">
            <v>7</v>
          </cell>
          <cell r="Q3633">
            <v>1997</v>
          </cell>
          <cell r="R3633" t="str">
            <v>OP</v>
          </cell>
          <cell r="T3633" t="str">
            <v>N</v>
          </cell>
        </row>
        <row r="3634">
          <cell r="A3634" t="str">
            <v>MN</v>
          </cell>
          <cell r="B3634" t="str">
            <v>Martin</v>
          </cell>
          <cell r="C3634">
            <v>19237</v>
          </cell>
          <cell r="D3634" t="str">
            <v>Truman Public Utilities Comm</v>
          </cell>
          <cell r="E3634">
            <v>2015</v>
          </cell>
          <cell r="F3634" t="str">
            <v>Truman</v>
          </cell>
          <cell r="G3634">
            <v>22</v>
          </cell>
          <cell r="H3634" t="str">
            <v>7</v>
          </cell>
          <cell r="I3634">
            <v>2.2000000000000002</v>
          </cell>
          <cell r="J3634">
            <v>2.2000000000000002</v>
          </cell>
          <cell r="K3634">
            <v>2.2000000000000002</v>
          </cell>
          <cell r="M3634" t="str">
            <v>IC</v>
          </cell>
          <cell r="N3634" t="str">
            <v>DFO</v>
          </cell>
          <cell r="P3634">
            <v>1</v>
          </cell>
          <cell r="Q3634">
            <v>2005</v>
          </cell>
          <cell r="R3634" t="str">
            <v>OP</v>
          </cell>
          <cell r="T3634" t="str">
            <v>N</v>
          </cell>
        </row>
        <row r="3635">
          <cell r="A3635" t="str">
            <v>MN</v>
          </cell>
          <cell r="B3635" t="str">
            <v>Lake</v>
          </cell>
          <cell r="C3635">
            <v>19321</v>
          </cell>
          <cell r="D3635" t="str">
            <v>Two Harbors City of</v>
          </cell>
          <cell r="E3635">
            <v>2016</v>
          </cell>
          <cell r="F3635" t="str">
            <v>Two Harbors</v>
          </cell>
          <cell r="G3635">
            <v>22</v>
          </cell>
          <cell r="H3635" t="str">
            <v>3</v>
          </cell>
          <cell r="I3635">
            <v>2</v>
          </cell>
          <cell r="J3635">
            <v>1.98</v>
          </cell>
          <cell r="K3635">
            <v>1.98</v>
          </cell>
          <cell r="M3635" t="str">
            <v>IC</v>
          </cell>
          <cell r="N3635" t="str">
            <v>DFO</v>
          </cell>
          <cell r="O3635" t="str">
            <v>NG</v>
          </cell>
          <cell r="P3635">
            <v>3</v>
          </cell>
          <cell r="Q3635">
            <v>1972</v>
          </cell>
          <cell r="R3635" t="str">
            <v>OP</v>
          </cell>
          <cell r="T3635" t="str">
            <v>N</v>
          </cell>
        </row>
        <row r="3636">
          <cell r="A3636" t="str">
            <v>MN</v>
          </cell>
          <cell r="B3636" t="str">
            <v>Marshall</v>
          </cell>
          <cell r="C3636">
            <v>20110</v>
          </cell>
          <cell r="D3636" t="str">
            <v>Warren City of</v>
          </cell>
          <cell r="E3636">
            <v>2019</v>
          </cell>
          <cell r="F3636" t="str">
            <v>Warren</v>
          </cell>
          <cell r="G3636">
            <v>22</v>
          </cell>
          <cell r="H3636" t="str">
            <v>1</v>
          </cell>
          <cell r="I3636">
            <v>1.1000000000000001</v>
          </cell>
          <cell r="J3636">
            <v>0.9</v>
          </cell>
          <cell r="K3636">
            <v>1</v>
          </cell>
          <cell r="M3636" t="str">
            <v>IC</v>
          </cell>
          <cell r="N3636" t="str">
            <v>DFO</v>
          </cell>
          <cell r="P3636">
            <v>88</v>
          </cell>
          <cell r="Q3636">
            <v>1953</v>
          </cell>
          <cell r="R3636" t="str">
            <v>OS</v>
          </cell>
          <cell r="T3636" t="str">
            <v>N</v>
          </cell>
        </row>
        <row r="3637">
          <cell r="A3637" t="str">
            <v>MN</v>
          </cell>
          <cell r="B3637" t="str">
            <v>Marshall</v>
          </cell>
          <cell r="C3637">
            <v>20110</v>
          </cell>
          <cell r="D3637" t="str">
            <v>Warren City of</v>
          </cell>
          <cell r="E3637">
            <v>2019</v>
          </cell>
          <cell r="F3637" t="str">
            <v>Warren</v>
          </cell>
          <cell r="G3637">
            <v>22</v>
          </cell>
          <cell r="H3637" t="str">
            <v>2</v>
          </cell>
          <cell r="I3637">
            <v>0.5</v>
          </cell>
          <cell r="J3637">
            <v>0.3</v>
          </cell>
          <cell r="K3637">
            <v>0.4</v>
          </cell>
          <cell r="M3637" t="str">
            <v>IC</v>
          </cell>
          <cell r="N3637" t="str">
            <v>DFO</v>
          </cell>
          <cell r="P3637">
            <v>88</v>
          </cell>
          <cell r="Q3637">
            <v>1948</v>
          </cell>
          <cell r="R3637" t="str">
            <v>OS</v>
          </cell>
          <cell r="T3637" t="str">
            <v>N</v>
          </cell>
        </row>
        <row r="3638">
          <cell r="A3638" t="str">
            <v>MN</v>
          </cell>
          <cell r="B3638" t="str">
            <v>Marshall</v>
          </cell>
          <cell r="C3638">
            <v>20110</v>
          </cell>
          <cell r="D3638" t="str">
            <v>Warren City of</v>
          </cell>
          <cell r="E3638">
            <v>2019</v>
          </cell>
          <cell r="F3638" t="str">
            <v>Warren</v>
          </cell>
          <cell r="G3638">
            <v>22</v>
          </cell>
          <cell r="H3638" t="str">
            <v>3</v>
          </cell>
          <cell r="I3638">
            <v>0.2</v>
          </cell>
          <cell r="J3638">
            <v>0.1</v>
          </cell>
          <cell r="K3638">
            <v>0.2</v>
          </cell>
          <cell r="M3638" t="str">
            <v>IC</v>
          </cell>
          <cell r="N3638" t="str">
            <v>DFO</v>
          </cell>
          <cell r="P3638">
            <v>88</v>
          </cell>
          <cell r="Q3638">
            <v>1941</v>
          </cell>
          <cell r="R3638" t="str">
            <v>OS</v>
          </cell>
          <cell r="T3638" t="str">
            <v>N</v>
          </cell>
        </row>
        <row r="3639">
          <cell r="A3639" t="str">
            <v>MN</v>
          </cell>
          <cell r="B3639" t="str">
            <v>Marshall</v>
          </cell>
          <cell r="C3639">
            <v>20110</v>
          </cell>
          <cell r="D3639" t="str">
            <v>Warren City of</v>
          </cell>
          <cell r="E3639">
            <v>2019</v>
          </cell>
          <cell r="F3639" t="str">
            <v>Warren</v>
          </cell>
          <cell r="G3639">
            <v>22</v>
          </cell>
          <cell r="H3639" t="str">
            <v>4</v>
          </cell>
          <cell r="I3639">
            <v>0.2</v>
          </cell>
          <cell r="J3639">
            <v>0.1</v>
          </cell>
          <cell r="K3639">
            <v>0.1</v>
          </cell>
          <cell r="M3639" t="str">
            <v>IC</v>
          </cell>
          <cell r="N3639" t="str">
            <v>DFO</v>
          </cell>
          <cell r="P3639">
            <v>88</v>
          </cell>
          <cell r="Q3639">
            <v>1935</v>
          </cell>
          <cell r="R3639" t="str">
            <v>OS</v>
          </cell>
          <cell r="T3639" t="str">
            <v>N</v>
          </cell>
        </row>
        <row r="3640">
          <cell r="A3640" t="str">
            <v>MN</v>
          </cell>
          <cell r="B3640" t="str">
            <v>Cottonwood</v>
          </cell>
          <cell r="C3640">
            <v>20430</v>
          </cell>
          <cell r="D3640" t="str">
            <v>Westbrook City of</v>
          </cell>
          <cell r="E3640">
            <v>2021</v>
          </cell>
          <cell r="F3640" t="str">
            <v>Westbrook</v>
          </cell>
          <cell r="G3640">
            <v>22</v>
          </cell>
          <cell r="H3640" t="str">
            <v>5</v>
          </cell>
          <cell r="I3640">
            <v>2.2999999999999998</v>
          </cell>
          <cell r="J3640">
            <v>2</v>
          </cell>
          <cell r="K3640">
            <v>2</v>
          </cell>
          <cell r="M3640" t="str">
            <v>IC</v>
          </cell>
          <cell r="N3640" t="str">
            <v>DFO</v>
          </cell>
          <cell r="P3640">
            <v>10</v>
          </cell>
          <cell r="Q3640">
            <v>2003</v>
          </cell>
          <cell r="R3640" t="str">
            <v>OP</v>
          </cell>
          <cell r="T3640" t="str">
            <v>N</v>
          </cell>
        </row>
        <row r="3641">
          <cell r="A3641" t="str">
            <v>MN</v>
          </cell>
          <cell r="B3641" t="str">
            <v>Cottonwood</v>
          </cell>
          <cell r="C3641">
            <v>20806</v>
          </cell>
          <cell r="D3641" t="str">
            <v>Windom City of</v>
          </cell>
          <cell r="E3641">
            <v>2023</v>
          </cell>
          <cell r="F3641" t="str">
            <v>Windom</v>
          </cell>
          <cell r="G3641">
            <v>22</v>
          </cell>
          <cell r="H3641" t="str">
            <v>CAT2</v>
          </cell>
          <cell r="I3641">
            <v>1.8</v>
          </cell>
          <cell r="J3641">
            <v>1.7</v>
          </cell>
          <cell r="K3641">
            <v>1.8</v>
          </cell>
          <cell r="M3641" t="str">
            <v>IC</v>
          </cell>
          <cell r="N3641" t="str">
            <v>DFO</v>
          </cell>
          <cell r="P3641">
            <v>4</v>
          </cell>
          <cell r="Q3641">
            <v>2001</v>
          </cell>
          <cell r="R3641" t="str">
            <v>OP</v>
          </cell>
          <cell r="T3641" t="str">
            <v>N</v>
          </cell>
        </row>
        <row r="3642">
          <cell r="A3642" t="str">
            <v>MN</v>
          </cell>
          <cell r="B3642" t="str">
            <v>Cottonwood</v>
          </cell>
          <cell r="C3642">
            <v>20806</v>
          </cell>
          <cell r="D3642" t="str">
            <v>Windom City of</v>
          </cell>
          <cell r="E3642">
            <v>2023</v>
          </cell>
          <cell r="F3642" t="str">
            <v>Windom</v>
          </cell>
          <cell r="G3642">
            <v>22</v>
          </cell>
          <cell r="H3642" t="str">
            <v>CAT3</v>
          </cell>
          <cell r="I3642">
            <v>1.8</v>
          </cell>
          <cell r="J3642">
            <v>1.7</v>
          </cell>
          <cell r="K3642">
            <v>1.8</v>
          </cell>
          <cell r="M3642" t="str">
            <v>IC</v>
          </cell>
          <cell r="N3642" t="str">
            <v>DFO</v>
          </cell>
          <cell r="P3642">
            <v>4</v>
          </cell>
          <cell r="Q3642">
            <v>2001</v>
          </cell>
          <cell r="R3642" t="str">
            <v>OP</v>
          </cell>
          <cell r="T3642" t="str">
            <v>N</v>
          </cell>
        </row>
        <row r="3643">
          <cell r="A3643" t="str">
            <v>MN</v>
          </cell>
          <cell r="B3643" t="str">
            <v>Cottonwood</v>
          </cell>
          <cell r="C3643">
            <v>20806</v>
          </cell>
          <cell r="D3643" t="str">
            <v>Windom City of</v>
          </cell>
          <cell r="E3643">
            <v>2023</v>
          </cell>
          <cell r="F3643" t="str">
            <v>Windom</v>
          </cell>
          <cell r="G3643">
            <v>22</v>
          </cell>
          <cell r="H3643" t="str">
            <v>CAT4</v>
          </cell>
          <cell r="I3643">
            <v>1.8</v>
          </cell>
          <cell r="J3643">
            <v>1.7</v>
          </cell>
          <cell r="K3643">
            <v>1.8</v>
          </cell>
          <cell r="M3643" t="str">
            <v>IC</v>
          </cell>
          <cell r="N3643" t="str">
            <v>DFO</v>
          </cell>
          <cell r="P3643">
            <v>4</v>
          </cell>
          <cell r="Q3643">
            <v>2001</v>
          </cell>
          <cell r="R3643" t="str">
            <v>OP</v>
          </cell>
          <cell r="T3643" t="str">
            <v>N</v>
          </cell>
        </row>
        <row r="3644">
          <cell r="A3644" t="str">
            <v>MN</v>
          </cell>
          <cell r="B3644" t="str">
            <v>Nobles</v>
          </cell>
          <cell r="C3644">
            <v>21013</v>
          </cell>
          <cell r="D3644" t="str">
            <v>Worthington Public Utilities</v>
          </cell>
          <cell r="E3644">
            <v>2024</v>
          </cell>
          <cell r="F3644" t="str">
            <v>Worthington</v>
          </cell>
          <cell r="G3644">
            <v>22</v>
          </cell>
          <cell r="H3644" t="str">
            <v>1</v>
          </cell>
          <cell r="I3644">
            <v>2</v>
          </cell>
          <cell r="J3644">
            <v>2</v>
          </cell>
          <cell r="K3644">
            <v>2</v>
          </cell>
          <cell r="M3644" t="str">
            <v>IC</v>
          </cell>
          <cell r="N3644" t="str">
            <v>DFO</v>
          </cell>
          <cell r="P3644">
            <v>8</v>
          </cell>
          <cell r="Q3644">
            <v>2002</v>
          </cell>
          <cell r="R3644" t="str">
            <v>OP</v>
          </cell>
          <cell r="T3644" t="str">
            <v>N</v>
          </cell>
        </row>
        <row r="3645">
          <cell r="A3645" t="str">
            <v>MN</v>
          </cell>
          <cell r="B3645" t="str">
            <v>Nobles</v>
          </cell>
          <cell r="C3645">
            <v>21013</v>
          </cell>
          <cell r="D3645" t="str">
            <v>Worthington Public Utilities</v>
          </cell>
          <cell r="E3645">
            <v>2024</v>
          </cell>
          <cell r="F3645" t="str">
            <v>Worthington</v>
          </cell>
          <cell r="G3645">
            <v>22</v>
          </cell>
          <cell r="H3645" t="str">
            <v>2</v>
          </cell>
          <cell r="I3645">
            <v>2</v>
          </cell>
          <cell r="J3645">
            <v>2</v>
          </cell>
          <cell r="K3645">
            <v>2</v>
          </cell>
          <cell r="M3645" t="str">
            <v>IC</v>
          </cell>
          <cell r="N3645" t="str">
            <v>DFO</v>
          </cell>
          <cell r="P3645">
            <v>8</v>
          </cell>
          <cell r="Q3645">
            <v>2002</v>
          </cell>
          <cell r="R3645" t="str">
            <v>OP</v>
          </cell>
          <cell r="T3645" t="str">
            <v>N</v>
          </cell>
        </row>
        <row r="3646">
          <cell r="A3646" t="str">
            <v>MN</v>
          </cell>
          <cell r="B3646" t="str">
            <v>Nobles</v>
          </cell>
          <cell r="C3646">
            <v>21013</v>
          </cell>
          <cell r="D3646" t="str">
            <v>Worthington Public Utilities</v>
          </cell>
          <cell r="E3646">
            <v>2024</v>
          </cell>
          <cell r="F3646" t="str">
            <v>Worthington</v>
          </cell>
          <cell r="G3646">
            <v>22</v>
          </cell>
          <cell r="H3646" t="str">
            <v>3</v>
          </cell>
          <cell r="I3646">
            <v>2</v>
          </cell>
          <cell r="J3646">
            <v>2</v>
          </cell>
          <cell r="K3646">
            <v>2</v>
          </cell>
          <cell r="M3646" t="str">
            <v>IC</v>
          </cell>
          <cell r="N3646" t="str">
            <v>DFO</v>
          </cell>
          <cell r="P3646">
            <v>8</v>
          </cell>
          <cell r="Q3646">
            <v>2002</v>
          </cell>
          <cell r="R3646" t="str">
            <v>OP</v>
          </cell>
          <cell r="T3646" t="str">
            <v>N</v>
          </cell>
        </row>
        <row r="3647">
          <cell r="A3647" t="str">
            <v>MN</v>
          </cell>
          <cell r="B3647" t="str">
            <v>Nobles</v>
          </cell>
          <cell r="C3647">
            <v>21013</v>
          </cell>
          <cell r="D3647" t="str">
            <v>Worthington Public Utilities</v>
          </cell>
          <cell r="E3647">
            <v>2024</v>
          </cell>
          <cell r="F3647" t="str">
            <v>Worthington</v>
          </cell>
          <cell r="G3647">
            <v>22</v>
          </cell>
          <cell r="H3647" t="str">
            <v>4</v>
          </cell>
          <cell r="I3647">
            <v>2</v>
          </cell>
          <cell r="J3647">
            <v>2</v>
          </cell>
          <cell r="K3647">
            <v>2</v>
          </cell>
          <cell r="M3647" t="str">
            <v>IC</v>
          </cell>
          <cell r="N3647" t="str">
            <v>DFO</v>
          </cell>
          <cell r="P3647">
            <v>8</v>
          </cell>
          <cell r="Q3647">
            <v>2002</v>
          </cell>
          <cell r="R3647" t="str">
            <v>OP</v>
          </cell>
          <cell r="T3647" t="str">
            <v>N</v>
          </cell>
        </row>
        <row r="3648">
          <cell r="A3648" t="str">
            <v>MN</v>
          </cell>
          <cell r="B3648" t="str">
            <v>Nobles</v>
          </cell>
          <cell r="C3648">
            <v>21013</v>
          </cell>
          <cell r="D3648" t="str">
            <v>Worthington Public Utilities</v>
          </cell>
          <cell r="E3648">
            <v>2024</v>
          </cell>
          <cell r="F3648" t="str">
            <v>Worthington</v>
          </cell>
          <cell r="G3648">
            <v>22</v>
          </cell>
          <cell r="H3648" t="str">
            <v>5</v>
          </cell>
          <cell r="I3648">
            <v>2</v>
          </cell>
          <cell r="J3648">
            <v>2</v>
          </cell>
          <cell r="K3648">
            <v>2</v>
          </cell>
          <cell r="M3648" t="str">
            <v>IC</v>
          </cell>
          <cell r="N3648" t="str">
            <v>DFO</v>
          </cell>
          <cell r="P3648">
            <v>8</v>
          </cell>
          <cell r="Q3648">
            <v>2002</v>
          </cell>
          <cell r="R3648" t="str">
            <v>OP</v>
          </cell>
          <cell r="T3648" t="str">
            <v>N</v>
          </cell>
        </row>
        <row r="3649">
          <cell r="A3649" t="str">
            <v>MN</v>
          </cell>
          <cell r="B3649" t="str">
            <v>Nobles</v>
          </cell>
          <cell r="C3649">
            <v>21013</v>
          </cell>
          <cell r="D3649" t="str">
            <v>Worthington Public Utilities</v>
          </cell>
          <cell r="E3649">
            <v>2024</v>
          </cell>
          <cell r="F3649" t="str">
            <v>Worthington</v>
          </cell>
          <cell r="G3649">
            <v>22</v>
          </cell>
          <cell r="H3649" t="str">
            <v>6</v>
          </cell>
          <cell r="I3649">
            <v>2</v>
          </cell>
          <cell r="J3649">
            <v>2</v>
          </cell>
          <cell r="K3649">
            <v>2</v>
          </cell>
          <cell r="M3649" t="str">
            <v>IC</v>
          </cell>
          <cell r="N3649" t="str">
            <v>DFO</v>
          </cell>
          <cell r="P3649">
            <v>8</v>
          </cell>
          <cell r="Q3649">
            <v>2002</v>
          </cell>
          <cell r="R3649" t="str">
            <v>OP</v>
          </cell>
          <cell r="T3649" t="str">
            <v>N</v>
          </cell>
        </row>
        <row r="3650">
          <cell r="A3650" t="str">
            <v>MN</v>
          </cell>
          <cell r="B3650" t="str">
            <v>Nobles</v>
          </cell>
          <cell r="C3650">
            <v>21013</v>
          </cell>
          <cell r="D3650" t="str">
            <v>Worthington Public Utilities</v>
          </cell>
          <cell r="E3650">
            <v>2024</v>
          </cell>
          <cell r="F3650" t="str">
            <v>Worthington</v>
          </cell>
          <cell r="G3650">
            <v>22</v>
          </cell>
          <cell r="H3650" t="str">
            <v>7</v>
          </cell>
          <cell r="I3650">
            <v>2</v>
          </cell>
          <cell r="J3650">
            <v>2</v>
          </cell>
          <cell r="K3650">
            <v>2</v>
          </cell>
          <cell r="M3650" t="str">
            <v>IC</v>
          </cell>
          <cell r="N3650" t="str">
            <v>DFO</v>
          </cell>
          <cell r="P3650">
            <v>2</v>
          </cell>
          <cell r="Q3650">
            <v>2002</v>
          </cell>
          <cell r="R3650" t="str">
            <v>OP</v>
          </cell>
          <cell r="T3650" t="str">
            <v>N</v>
          </cell>
        </row>
        <row r="3651">
          <cell r="A3651" t="str">
            <v>MN</v>
          </cell>
          <cell r="B3651" t="str">
            <v>Ramsey</v>
          </cell>
          <cell r="C3651">
            <v>21144</v>
          </cell>
          <cell r="D3651" t="str">
            <v>Ziegler Power Systems</v>
          </cell>
          <cell r="E3651">
            <v>55824</v>
          </cell>
          <cell r="F3651" t="str">
            <v>MNDOT Standby Generation</v>
          </cell>
          <cell r="G3651">
            <v>22</v>
          </cell>
          <cell r="H3651" t="str">
            <v>UNT1</v>
          </cell>
          <cell r="I3651">
            <v>2</v>
          </cell>
          <cell r="J3651">
            <v>1.9</v>
          </cell>
          <cell r="K3651">
            <v>1.9</v>
          </cell>
          <cell r="M3651" t="str">
            <v>IC</v>
          </cell>
          <cell r="N3651" t="str">
            <v>DFO</v>
          </cell>
          <cell r="P3651">
            <v>7</v>
          </cell>
          <cell r="Q3651">
            <v>1995</v>
          </cell>
          <cell r="R3651" t="str">
            <v>SB</v>
          </cell>
          <cell r="T3651" t="str">
            <v>Y</v>
          </cell>
        </row>
        <row r="3652">
          <cell r="A3652" t="str">
            <v>MN</v>
          </cell>
          <cell r="B3652" t="str">
            <v>Olmsted</v>
          </cell>
          <cell r="C3652">
            <v>21995</v>
          </cell>
          <cell r="D3652" t="str">
            <v>Olmsted County Public Works</v>
          </cell>
          <cell r="E3652">
            <v>50413</v>
          </cell>
          <cell r="F3652" t="str">
            <v>Olmsted Waste Energy</v>
          </cell>
          <cell r="G3652">
            <v>562212</v>
          </cell>
          <cell r="H3652" t="str">
            <v>DG1</v>
          </cell>
          <cell r="I3652">
            <v>0.8</v>
          </cell>
          <cell r="J3652">
            <v>0.6</v>
          </cell>
          <cell r="K3652">
            <v>0.6</v>
          </cell>
          <cell r="M3652" t="str">
            <v>IC</v>
          </cell>
          <cell r="N3652" t="str">
            <v>DFO</v>
          </cell>
          <cell r="P3652">
            <v>6</v>
          </cell>
          <cell r="Q3652">
            <v>1979</v>
          </cell>
          <cell r="R3652" t="str">
            <v>SB</v>
          </cell>
          <cell r="T3652" t="str">
            <v>N</v>
          </cell>
        </row>
        <row r="3653">
          <cell r="A3653" t="str">
            <v>MN</v>
          </cell>
          <cell r="B3653" t="str">
            <v>Faribault</v>
          </cell>
          <cell r="C3653">
            <v>29295</v>
          </cell>
          <cell r="D3653" t="str">
            <v>Wells City of</v>
          </cell>
          <cell r="E3653">
            <v>2020</v>
          </cell>
          <cell r="F3653" t="str">
            <v>Wells</v>
          </cell>
          <cell r="G3653">
            <v>22</v>
          </cell>
          <cell r="H3653" t="str">
            <v>1</v>
          </cell>
          <cell r="I3653">
            <v>1.3</v>
          </cell>
          <cell r="J3653">
            <v>1.33</v>
          </cell>
          <cell r="K3653">
            <v>1.33</v>
          </cell>
          <cell r="M3653" t="str">
            <v>IC</v>
          </cell>
          <cell r="N3653" t="str">
            <v>DFO</v>
          </cell>
          <cell r="O3653" t="str">
            <v>NG</v>
          </cell>
          <cell r="P3653">
            <v>88</v>
          </cell>
          <cell r="Q3653">
            <v>1953</v>
          </cell>
          <cell r="R3653" t="str">
            <v>OP</v>
          </cell>
          <cell r="T3653" t="str">
            <v>N</v>
          </cell>
        </row>
        <row r="3654">
          <cell r="A3654" t="str">
            <v>MN</v>
          </cell>
          <cell r="B3654" t="str">
            <v>Faribault</v>
          </cell>
          <cell r="C3654">
            <v>29295</v>
          </cell>
          <cell r="D3654" t="str">
            <v>Wells City of</v>
          </cell>
          <cell r="E3654">
            <v>2020</v>
          </cell>
          <cell r="F3654" t="str">
            <v>Wells</v>
          </cell>
          <cell r="G3654">
            <v>22</v>
          </cell>
          <cell r="H3654" t="str">
            <v>2</v>
          </cell>
          <cell r="I3654">
            <v>1.3</v>
          </cell>
          <cell r="J3654">
            <v>1.33</v>
          </cell>
          <cell r="K3654">
            <v>1.33</v>
          </cell>
          <cell r="M3654" t="str">
            <v>IC</v>
          </cell>
          <cell r="N3654" t="str">
            <v>DFO</v>
          </cell>
          <cell r="O3654" t="str">
            <v>NG</v>
          </cell>
          <cell r="P3654">
            <v>88</v>
          </cell>
          <cell r="Q3654">
            <v>1957</v>
          </cell>
          <cell r="R3654" t="str">
            <v>OP</v>
          </cell>
          <cell r="T3654" t="str">
            <v>N</v>
          </cell>
        </row>
        <row r="3655">
          <cell r="A3655" t="str">
            <v>MN</v>
          </cell>
          <cell r="B3655" t="str">
            <v>Faribault</v>
          </cell>
          <cell r="C3655">
            <v>29295</v>
          </cell>
          <cell r="D3655" t="str">
            <v>Wells City of</v>
          </cell>
          <cell r="E3655">
            <v>2020</v>
          </cell>
          <cell r="F3655" t="str">
            <v>Wells</v>
          </cell>
          <cell r="G3655">
            <v>22</v>
          </cell>
          <cell r="H3655" t="str">
            <v>3</v>
          </cell>
          <cell r="I3655">
            <v>1.1000000000000001</v>
          </cell>
          <cell r="J3655">
            <v>1.24</v>
          </cell>
          <cell r="K3655">
            <v>1.24</v>
          </cell>
          <cell r="M3655" t="str">
            <v>IC</v>
          </cell>
          <cell r="N3655" t="str">
            <v>DFO</v>
          </cell>
          <cell r="O3655" t="str">
            <v>NG</v>
          </cell>
          <cell r="P3655">
            <v>88</v>
          </cell>
          <cell r="Q3655">
            <v>1950</v>
          </cell>
          <cell r="R3655" t="str">
            <v>OP</v>
          </cell>
          <cell r="T3655" t="str">
            <v>N</v>
          </cell>
        </row>
        <row r="3656">
          <cell r="A3656" t="str">
            <v>MN</v>
          </cell>
          <cell r="B3656" t="str">
            <v>Faribault</v>
          </cell>
          <cell r="C3656">
            <v>29295</v>
          </cell>
          <cell r="D3656" t="str">
            <v>Wells City of</v>
          </cell>
          <cell r="E3656">
            <v>2020</v>
          </cell>
          <cell r="F3656" t="str">
            <v>Wells</v>
          </cell>
          <cell r="G3656">
            <v>22</v>
          </cell>
          <cell r="H3656" t="str">
            <v>4</v>
          </cell>
          <cell r="I3656">
            <v>2.2999999999999998</v>
          </cell>
          <cell r="J3656">
            <v>2.1</v>
          </cell>
          <cell r="K3656">
            <v>2.1</v>
          </cell>
          <cell r="M3656" t="str">
            <v>IC</v>
          </cell>
          <cell r="N3656" t="str">
            <v>DFO</v>
          </cell>
          <cell r="O3656" t="str">
            <v>NG</v>
          </cell>
          <cell r="P3656">
            <v>88</v>
          </cell>
          <cell r="Q3656">
            <v>1966</v>
          </cell>
          <cell r="R3656" t="str">
            <v>OP</v>
          </cell>
          <cell r="T3656" t="str">
            <v>N</v>
          </cell>
        </row>
        <row r="3657">
          <cell r="A3657" t="str">
            <v>MN</v>
          </cell>
          <cell r="B3657" t="str">
            <v>Faribault</v>
          </cell>
          <cell r="C3657">
            <v>29295</v>
          </cell>
          <cell r="D3657" t="str">
            <v>Wells City of</v>
          </cell>
          <cell r="E3657">
            <v>2020</v>
          </cell>
          <cell r="F3657" t="str">
            <v>Wells</v>
          </cell>
          <cell r="G3657">
            <v>22</v>
          </cell>
          <cell r="H3657" t="str">
            <v>5</v>
          </cell>
          <cell r="I3657">
            <v>2.2999999999999998</v>
          </cell>
          <cell r="J3657">
            <v>2.2999999999999998</v>
          </cell>
          <cell r="K3657">
            <v>2.2999999999999998</v>
          </cell>
          <cell r="M3657" t="str">
            <v>IC</v>
          </cell>
          <cell r="N3657" t="str">
            <v>DFO</v>
          </cell>
          <cell r="O3657" t="str">
            <v>NG</v>
          </cell>
          <cell r="P3657">
            <v>1</v>
          </cell>
          <cell r="Q3657">
            <v>1975</v>
          </cell>
          <cell r="R3657" t="str">
            <v>OP</v>
          </cell>
          <cell r="T3657" t="str">
            <v>N</v>
          </cell>
        </row>
        <row r="3658">
          <cell r="A3658" t="str">
            <v>MN</v>
          </cell>
          <cell r="B3658" t="str">
            <v>Stevens</v>
          </cell>
          <cell r="C3658">
            <v>49993</v>
          </cell>
          <cell r="D3658" t="str">
            <v>Stevens Community Medical Center</v>
          </cell>
          <cell r="E3658">
            <v>56245</v>
          </cell>
          <cell r="F3658" t="str">
            <v>Stevens Community Medical Center</v>
          </cell>
          <cell r="G3658">
            <v>622</v>
          </cell>
          <cell r="H3658" t="str">
            <v>1</v>
          </cell>
          <cell r="I3658">
            <v>1</v>
          </cell>
          <cell r="J3658">
            <v>0.95</v>
          </cell>
          <cell r="K3658">
            <v>0.95</v>
          </cell>
          <cell r="M3658" t="str">
            <v>IC</v>
          </cell>
          <cell r="N3658" t="str">
            <v>DFO</v>
          </cell>
          <cell r="P3658">
            <v>5</v>
          </cell>
          <cell r="Q3658">
            <v>2004</v>
          </cell>
          <cell r="R3658" t="str">
            <v>BU</v>
          </cell>
          <cell r="T3658" t="str">
            <v>Y</v>
          </cell>
        </row>
        <row r="3659">
          <cell r="A3659" t="str">
            <v>MO</v>
          </cell>
          <cell r="B3659" t="str">
            <v>Gentry</v>
          </cell>
          <cell r="C3659">
            <v>228</v>
          </cell>
          <cell r="D3659" t="str">
            <v>Albany City of</v>
          </cell>
          <cell r="E3659">
            <v>2113</v>
          </cell>
          <cell r="F3659" t="str">
            <v>Albany</v>
          </cell>
          <cell r="G3659">
            <v>22</v>
          </cell>
          <cell r="H3659" t="str">
            <v>1</v>
          </cell>
          <cell r="I3659">
            <v>2.1</v>
          </cell>
          <cell r="J3659">
            <v>2.1</v>
          </cell>
          <cell r="K3659">
            <v>2.1</v>
          </cell>
          <cell r="M3659" t="str">
            <v>IC</v>
          </cell>
          <cell r="N3659" t="str">
            <v>DFO</v>
          </cell>
          <cell r="P3659">
            <v>9</v>
          </cell>
          <cell r="Q3659">
            <v>1969</v>
          </cell>
          <cell r="R3659" t="str">
            <v>OP</v>
          </cell>
          <cell r="T3659" t="str">
            <v>N</v>
          </cell>
        </row>
        <row r="3660">
          <cell r="A3660" t="str">
            <v>MO</v>
          </cell>
          <cell r="B3660" t="str">
            <v>Gentry</v>
          </cell>
          <cell r="C3660">
            <v>228</v>
          </cell>
          <cell r="D3660" t="str">
            <v>Albany City of</v>
          </cell>
          <cell r="E3660">
            <v>2113</v>
          </cell>
          <cell r="F3660" t="str">
            <v>Albany</v>
          </cell>
          <cell r="G3660">
            <v>22</v>
          </cell>
          <cell r="H3660" t="str">
            <v>2</v>
          </cell>
          <cell r="I3660">
            <v>1</v>
          </cell>
          <cell r="J3660">
            <v>1</v>
          </cell>
          <cell r="K3660">
            <v>1</v>
          </cell>
          <cell r="M3660" t="str">
            <v>IC</v>
          </cell>
          <cell r="N3660" t="str">
            <v>DFO</v>
          </cell>
          <cell r="P3660">
            <v>5</v>
          </cell>
          <cell r="Q3660">
            <v>1978</v>
          </cell>
          <cell r="R3660" t="str">
            <v>OP</v>
          </cell>
          <cell r="T3660" t="str">
            <v>N</v>
          </cell>
        </row>
        <row r="3661">
          <cell r="A3661" t="str">
            <v>MO</v>
          </cell>
          <cell r="B3661" t="str">
            <v>Gentry</v>
          </cell>
          <cell r="C3661">
            <v>228</v>
          </cell>
          <cell r="D3661" t="str">
            <v>Albany City of</v>
          </cell>
          <cell r="E3661">
            <v>2113</v>
          </cell>
          <cell r="F3661" t="str">
            <v>Albany</v>
          </cell>
          <cell r="G3661">
            <v>22</v>
          </cell>
          <cell r="H3661" t="str">
            <v>3</v>
          </cell>
          <cell r="I3661">
            <v>0.7</v>
          </cell>
          <cell r="J3661">
            <v>0.6</v>
          </cell>
          <cell r="K3661">
            <v>0.6</v>
          </cell>
          <cell r="M3661" t="str">
            <v>IC</v>
          </cell>
          <cell r="N3661" t="str">
            <v>DFO</v>
          </cell>
          <cell r="P3661">
            <v>6</v>
          </cell>
          <cell r="Q3661">
            <v>1954</v>
          </cell>
          <cell r="R3661" t="str">
            <v>OP</v>
          </cell>
          <cell r="T3661" t="str">
            <v>N</v>
          </cell>
        </row>
        <row r="3662">
          <cell r="A3662" t="str">
            <v>MO</v>
          </cell>
          <cell r="B3662" t="str">
            <v>Gentry</v>
          </cell>
          <cell r="C3662">
            <v>228</v>
          </cell>
          <cell r="D3662" t="str">
            <v>Albany City of</v>
          </cell>
          <cell r="E3662">
            <v>2113</v>
          </cell>
          <cell r="F3662" t="str">
            <v>Albany</v>
          </cell>
          <cell r="G3662">
            <v>22</v>
          </cell>
          <cell r="H3662" t="str">
            <v>IC5</v>
          </cell>
          <cell r="I3662">
            <v>1.2</v>
          </cell>
          <cell r="J3662">
            <v>1.2</v>
          </cell>
          <cell r="K3662">
            <v>1.2</v>
          </cell>
          <cell r="M3662" t="str">
            <v>IC</v>
          </cell>
          <cell r="N3662" t="str">
            <v>DFO</v>
          </cell>
          <cell r="P3662">
            <v>5</v>
          </cell>
          <cell r="Q3662">
            <v>1983</v>
          </cell>
          <cell r="R3662" t="str">
            <v>OP</v>
          </cell>
          <cell r="T3662" t="str">
            <v>N</v>
          </cell>
        </row>
        <row r="3663">
          <cell r="A3663" t="str">
            <v>MO</v>
          </cell>
          <cell r="B3663" t="str">
            <v>Gentry</v>
          </cell>
          <cell r="C3663">
            <v>228</v>
          </cell>
          <cell r="D3663" t="str">
            <v>Albany City of</v>
          </cell>
          <cell r="E3663">
            <v>2113</v>
          </cell>
          <cell r="F3663" t="str">
            <v>Albany</v>
          </cell>
          <cell r="G3663">
            <v>22</v>
          </cell>
          <cell r="H3663" t="str">
            <v>IC6</v>
          </cell>
          <cell r="I3663">
            <v>1.2</v>
          </cell>
          <cell r="J3663">
            <v>1.2</v>
          </cell>
          <cell r="K3663">
            <v>1.2</v>
          </cell>
          <cell r="M3663" t="str">
            <v>IC</v>
          </cell>
          <cell r="N3663" t="str">
            <v>DFO</v>
          </cell>
          <cell r="P3663">
            <v>5</v>
          </cell>
          <cell r="Q3663">
            <v>1983</v>
          </cell>
          <cell r="R3663" t="str">
            <v>OP</v>
          </cell>
          <cell r="T3663" t="str">
            <v>N</v>
          </cell>
        </row>
        <row r="3664">
          <cell r="A3664" t="str">
            <v>MO</v>
          </cell>
          <cell r="B3664" t="str">
            <v>Harrison</v>
          </cell>
          <cell r="C3664">
            <v>1647</v>
          </cell>
          <cell r="D3664" t="str">
            <v>Bethany City of</v>
          </cell>
          <cell r="E3664">
            <v>2114</v>
          </cell>
          <cell r="F3664" t="str">
            <v>Bethany</v>
          </cell>
          <cell r="G3664">
            <v>22</v>
          </cell>
          <cell r="H3664" t="str">
            <v>2</v>
          </cell>
          <cell r="I3664">
            <v>0.8</v>
          </cell>
          <cell r="J3664">
            <v>0.8</v>
          </cell>
          <cell r="K3664">
            <v>0.8</v>
          </cell>
          <cell r="M3664" t="str">
            <v>IC</v>
          </cell>
          <cell r="N3664" t="str">
            <v>DFO</v>
          </cell>
          <cell r="P3664">
            <v>88</v>
          </cell>
          <cell r="Q3664">
            <v>1948</v>
          </cell>
          <cell r="R3664" t="str">
            <v>OP</v>
          </cell>
          <cell r="T3664" t="str">
            <v>N</v>
          </cell>
        </row>
        <row r="3665">
          <cell r="A3665" t="str">
            <v>MO</v>
          </cell>
          <cell r="B3665" t="str">
            <v>Harrison</v>
          </cell>
          <cell r="C3665">
            <v>1647</v>
          </cell>
          <cell r="D3665" t="str">
            <v>Bethany City of</v>
          </cell>
          <cell r="E3665">
            <v>2114</v>
          </cell>
          <cell r="F3665" t="str">
            <v>Bethany</v>
          </cell>
          <cell r="G3665">
            <v>22</v>
          </cell>
          <cell r="H3665" t="str">
            <v>4</v>
          </cell>
          <cell r="I3665">
            <v>1.8</v>
          </cell>
          <cell r="J3665">
            <v>1.4</v>
          </cell>
          <cell r="K3665">
            <v>1.4</v>
          </cell>
          <cell r="M3665" t="str">
            <v>IC</v>
          </cell>
          <cell r="N3665" t="str">
            <v>DFO</v>
          </cell>
          <cell r="P3665">
            <v>88</v>
          </cell>
          <cell r="Q3665">
            <v>1968</v>
          </cell>
          <cell r="R3665" t="str">
            <v>OP</v>
          </cell>
          <cell r="T3665" t="str">
            <v>N</v>
          </cell>
        </row>
        <row r="3666">
          <cell r="A3666" t="str">
            <v>MO</v>
          </cell>
          <cell r="B3666" t="str">
            <v>Harrison</v>
          </cell>
          <cell r="C3666">
            <v>1647</v>
          </cell>
          <cell r="D3666" t="str">
            <v>Bethany City of</v>
          </cell>
          <cell r="E3666">
            <v>2114</v>
          </cell>
          <cell r="F3666" t="str">
            <v>Bethany</v>
          </cell>
          <cell r="G3666">
            <v>22</v>
          </cell>
          <cell r="H3666" t="str">
            <v>5</v>
          </cell>
          <cell r="I3666">
            <v>1.8</v>
          </cell>
          <cell r="J3666">
            <v>1.5</v>
          </cell>
          <cell r="K3666">
            <v>1.9</v>
          </cell>
          <cell r="M3666" t="str">
            <v>IC</v>
          </cell>
          <cell r="N3666" t="str">
            <v>DFO</v>
          </cell>
          <cell r="O3666" t="str">
            <v>NG</v>
          </cell>
          <cell r="P3666">
            <v>9</v>
          </cell>
          <cell r="Q3666">
            <v>1981</v>
          </cell>
          <cell r="R3666" t="str">
            <v>OP</v>
          </cell>
          <cell r="T3666" t="str">
            <v>N</v>
          </cell>
        </row>
        <row r="3667">
          <cell r="A3667" t="str">
            <v>MO</v>
          </cell>
          <cell r="B3667" t="str">
            <v>Harrison</v>
          </cell>
          <cell r="C3667">
            <v>1647</v>
          </cell>
          <cell r="D3667" t="str">
            <v>Bethany City of</v>
          </cell>
          <cell r="E3667">
            <v>2114</v>
          </cell>
          <cell r="F3667" t="str">
            <v>Bethany</v>
          </cell>
          <cell r="G3667">
            <v>22</v>
          </cell>
          <cell r="H3667" t="str">
            <v>6</v>
          </cell>
          <cell r="I3667">
            <v>0.9</v>
          </cell>
          <cell r="J3667">
            <v>1</v>
          </cell>
          <cell r="K3667">
            <v>1</v>
          </cell>
          <cell r="M3667" t="str">
            <v>IC</v>
          </cell>
          <cell r="N3667" t="str">
            <v>DFO</v>
          </cell>
          <cell r="O3667" t="str">
            <v>NG</v>
          </cell>
          <cell r="P3667">
            <v>12</v>
          </cell>
          <cell r="Q3667">
            <v>1981</v>
          </cell>
          <cell r="R3667" t="str">
            <v>OP</v>
          </cell>
          <cell r="T3667" t="str">
            <v>N</v>
          </cell>
        </row>
        <row r="3668">
          <cell r="A3668" t="str">
            <v>MO</v>
          </cell>
          <cell r="B3668" t="str">
            <v>Harrison</v>
          </cell>
          <cell r="C3668">
            <v>1647</v>
          </cell>
          <cell r="D3668" t="str">
            <v>Bethany City of</v>
          </cell>
          <cell r="E3668">
            <v>2114</v>
          </cell>
          <cell r="F3668" t="str">
            <v>Bethany</v>
          </cell>
          <cell r="G3668">
            <v>22</v>
          </cell>
          <cell r="H3668" t="str">
            <v>7</v>
          </cell>
          <cell r="I3668">
            <v>1.1000000000000001</v>
          </cell>
          <cell r="J3668">
            <v>1</v>
          </cell>
          <cell r="K3668">
            <v>1</v>
          </cell>
          <cell r="M3668" t="str">
            <v>IC</v>
          </cell>
          <cell r="N3668" t="str">
            <v>DFO</v>
          </cell>
          <cell r="P3668">
            <v>7</v>
          </cell>
          <cell r="Q3668">
            <v>1983</v>
          </cell>
          <cell r="R3668" t="str">
            <v>OP</v>
          </cell>
          <cell r="T3668" t="str">
            <v>N</v>
          </cell>
        </row>
        <row r="3669">
          <cell r="A3669" t="str">
            <v>MO</v>
          </cell>
          <cell r="B3669" t="str">
            <v>Harrison</v>
          </cell>
          <cell r="C3669">
            <v>1647</v>
          </cell>
          <cell r="D3669" t="str">
            <v>Bethany City of</v>
          </cell>
          <cell r="E3669">
            <v>2114</v>
          </cell>
          <cell r="F3669" t="str">
            <v>Bethany</v>
          </cell>
          <cell r="G3669">
            <v>22</v>
          </cell>
          <cell r="H3669" t="str">
            <v>8</v>
          </cell>
          <cell r="I3669">
            <v>1.6</v>
          </cell>
          <cell r="J3669">
            <v>1</v>
          </cell>
          <cell r="K3669">
            <v>1</v>
          </cell>
          <cell r="M3669" t="str">
            <v>IC</v>
          </cell>
          <cell r="N3669" t="str">
            <v>DFO</v>
          </cell>
          <cell r="P3669">
            <v>7</v>
          </cell>
          <cell r="Q3669">
            <v>1993</v>
          </cell>
          <cell r="R3669" t="str">
            <v>OP</v>
          </cell>
          <cell r="T3669" t="str">
            <v>N</v>
          </cell>
        </row>
        <row r="3670">
          <cell r="A3670" t="str">
            <v>MO</v>
          </cell>
          <cell r="B3670" t="str">
            <v>Harrison</v>
          </cell>
          <cell r="C3670">
            <v>1647</v>
          </cell>
          <cell r="D3670" t="str">
            <v>Bethany City of</v>
          </cell>
          <cell r="E3670">
            <v>7944</v>
          </cell>
          <cell r="F3670" t="str">
            <v>Bethany II</v>
          </cell>
          <cell r="G3670">
            <v>22</v>
          </cell>
          <cell r="H3670" t="str">
            <v>9</v>
          </cell>
          <cell r="I3670">
            <v>1.6</v>
          </cell>
          <cell r="J3670">
            <v>1.2</v>
          </cell>
          <cell r="K3670">
            <v>1.6</v>
          </cell>
          <cell r="M3670" t="str">
            <v>IC</v>
          </cell>
          <cell r="N3670" t="str">
            <v>DFO</v>
          </cell>
          <cell r="P3670">
            <v>7</v>
          </cell>
          <cell r="Q3670">
            <v>1993</v>
          </cell>
          <cell r="R3670" t="str">
            <v>OP</v>
          </cell>
          <cell r="T3670" t="str">
            <v>N</v>
          </cell>
        </row>
        <row r="3671">
          <cell r="A3671" t="str">
            <v>MO</v>
          </cell>
          <cell r="B3671" t="str">
            <v>Bates</v>
          </cell>
          <cell r="C3671">
            <v>2647</v>
          </cell>
          <cell r="D3671" t="str">
            <v>Butler City of</v>
          </cell>
          <cell r="E3671">
            <v>2115</v>
          </cell>
          <cell r="F3671" t="str">
            <v>Butler</v>
          </cell>
          <cell r="G3671">
            <v>22</v>
          </cell>
          <cell r="H3671" t="str">
            <v>3</v>
          </cell>
          <cell r="I3671">
            <v>0.8</v>
          </cell>
          <cell r="J3671">
            <v>0.6</v>
          </cell>
          <cell r="K3671">
            <v>0.6</v>
          </cell>
          <cell r="M3671" t="str">
            <v>IC</v>
          </cell>
          <cell r="N3671" t="str">
            <v>DFO</v>
          </cell>
          <cell r="O3671" t="str">
            <v>NG</v>
          </cell>
          <cell r="P3671">
            <v>99</v>
          </cell>
          <cell r="Q3671">
            <v>1946</v>
          </cell>
          <cell r="R3671" t="str">
            <v>OP</v>
          </cell>
          <cell r="T3671" t="str">
            <v>N</v>
          </cell>
        </row>
        <row r="3672">
          <cell r="A3672" t="str">
            <v>MO</v>
          </cell>
          <cell r="B3672" t="str">
            <v>Bates</v>
          </cell>
          <cell r="C3672">
            <v>2647</v>
          </cell>
          <cell r="D3672" t="str">
            <v>Butler City of</v>
          </cell>
          <cell r="E3672">
            <v>2115</v>
          </cell>
          <cell r="F3672" t="str">
            <v>Butler</v>
          </cell>
          <cell r="G3672">
            <v>22</v>
          </cell>
          <cell r="H3672" t="str">
            <v>4</v>
          </cell>
          <cell r="I3672">
            <v>1.4</v>
          </cell>
          <cell r="J3672">
            <v>1</v>
          </cell>
          <cell r="K3672">
            <v>1</v>
          </cell>
          <cell r="M3672" t="str">
            <v>IC</v>
          </cell>
          <cell r="N3672" t="str">
            <v>DFO</v>
          </cell>
          <cell r="O3672" t="str">
            <v>NG</v>
          </cell>
          <cell r="P3672">
            <v>99</v>
          </cell>
          <cell r="Q3672">
            <v>1952</v>
          </cell>
          <cell r="R3672" t="str">
            <v>OP</v>
          </cell>
          <cell r="T3672" t="str">
            <v>N</v>
          </cell>
        </row>
        <row r="3673">
          <cell r="A3673" t="str">
            <v>MO</v>
          </cell>
          <cell r="B3673" t="str">
            <v>Bates</v>
          </cell>
          <cell r="C3673">
            <v>2647</v>
          </cell>
          <cell r="D3673" t="str">
            <v>Butler City of</v>
          </cell>
          <cell r="E3673">
            <v>2115</v>
          </cell>
          <cell r="F3673" t="str">
            <v>Butler</v>
          </cell>
          <cell r="G3673">
            <v>22</v>
          </cell>
          <cell r="H3673" t="str">
            <v>5</v>
          </cell>
          <cell r="I3673">
            <v>1.4</v>
          </cell>
          <cell r="J3673">
            <v>1</v>
          </cell>
          <cell r="K3673">
            <v>1</v>
          </cell>
          <cell r="M3673" t="str">
            <v>IC</v>
          </cell>
          <cell r="N3673" t="str">
            <v>DFO</v>
          </cell>
          <cell r="O3673" t="str">
            <v>NG</v>
          </cell>
          <cell r="P3673">
            <v>99</v>
          </cell>
          <cell r="Q3673">
            <v>1959</v>
          </cell>
          <cell r="R3673" t="str">
            <v>OP</v>
          </cell>
          <cell r="T3673" t="str">
            <v>N</v>
          </cell>
        </row>
        <row r="3674">
          <cell r="A3674" t="str">
            <v>MO</v>
          </cell>
          <cell r="B3674" t="str">
            <v>Bates</v>
          </cell>
          <cell r="C3674">
            <v>2647</v>
          </cell>
          <cell r="D3674" t="str">
            <v>Butler City of</v>
          </cell>
          <cell r="E3674">
            <v>2115</v>
          </cell>
          <cell r="F3674" t="str">
            <v>Butler</v>
          </cell>
          <cell r="G3674">
            <v>22</v>
          </cell>
          <cell r="H3674" t="str">
            <v>IC6</v>
          </cell>
          <cell r="I3674">
            <v>1.5</v>
          </cell>
          <cell r="J3674">
            <v>1</v>
          </cell>
          <cell r="K3674">
            <v>1</v>
          </cell>
          <cell r="M3674" t="str">
            <v>IC</v>
          </cell>
          <cell r="N3674" t="str">
            <v>DFO</v>
          </cell>
          <cell r="O3674" t="str">
            <v>NG</v>
          </cell>
          <cell r="P3674">
            <v>99</v>
          </cell>
          <cell r="Q3674">
            <v>1965</v>
          </cell>
          <cell r="R3674" t="str">
            <v>OP</v>
          </cell>
          <cell r="T3674" t="str">
            <v>N</v>
          </cell>
        </row>
        <row r="3675">
          <cell r="A3675" t="str">
            <v>MO</v>
          </cell>
          <cell r="B3675" t="str">
            <v>Bates</v>
          </cell>
          <cell r="C3675">
            <v>2647</v>
          </cell>
          <cell r="D3675" t="str">
            <v>Butler City of</v>
          </cell>
          <cell r="E3675">
            <v>2115</v>
          </cell>
          <cell r="F3675" t="str">
            <v>Butler</v>
          </cell>
          <cell r="G3675">
            <v>22</v>
          </cell>
          <cell r="H3675" t="str">
            <v>NG1</v>
          </cell>
          <cell r="I3675">
            <v>2</v>
          </cell>
          <cell r="J3675">
            <v>1.8</v>
          </cell>
          <cell r="K3675">
            <v>1.8</v>
          </cell>
          <cell r="M3675" t="str">
            <v>IC</v>
          </cell>
          <cell r="N3675" t="str">
            <v>DFO</v>
          </cell>
          <cell r="P3675">
            <v>5</v>
          </cell>
          <cell r="Q3675">
            <v>2000</v>
          </cell>
          <cell r="R3675" t="str">
            <v>OP</v>
          </cell>
          <cell r="T3675" t="str">
            <v>N</v>
          </cell>
        </row>
        <row r="3676">
          <cell r="A3676" t="str">
            <v>MO</v>
          </cell>
          <cell r="B3676" t="str">
            <v>Bates</v>
          </cell>
          <cell r="C3676">
            <v>2647</v>
          </cell>
          <cell r="D3676" t="str">
            <v>Butler City of</v>
          </cell>
          <cell r="E3676">
            <v>2115</v>
          </cell>
          <cell r="F3676" t="str">
            <v>Butler</v>
          </cell>
          <cell r="G3676">
            <v>22</v>
          </cell>
          <cell r="H3676" t="str">
            <v>NG2</v>
          </cell>
          <cell r="I3676">
            <v>2</v>
          </cell>
          <cell r="J3676">
            <v>1.8</v>
          </cell>
          <cell r="K3676">
            <v>1.8</v>
          </cell>
          <cell r="M3676" t="str">
            <v>IC</v>
          </cell>
          <cell r="N3676" t="str">
            <v>DFO</v>
          </cell>
          <cell r="P3676">
            <v>5</v>
          </cell>
          <cell r="Q3676">
            <v>2000</v>
          </cell>
          <cell r="R3676" t="str">
            <v>OP</v>
          </cell>
          <cell r="T3676" t="str">
            <v>N</v>
          </cell>
        </row>
        <row r="3677">
          <cell r="A3677" t="str">
            <v>MO</v>
          </cell>
          <cell r="B3677" t="str">
            <v>Bates</v>
          </cell>
          <cell r="C3677">
            <v>2647</v>
          </cell>
          <cell r="D3677" t="str">
            <v>Butler City of</v>
          </cell>
          <cell r="E3677">
            <v>2115</v>
          </cell>
          <cell r="F3677" t="str">
            <v>Butler</v>
          </cell>
          <cell r="G3677">
            <v>22</v>
          </cell>
          <cell r="H3677" t="str">
            <v>SG1</v>
          </cell>
          <cell r="I3677">
            <v>2</v>
          </cell>
          <cell r="J3677">
            <v>1.8</v>
          </cell>
          <cell r="K3677">
            <v>1.8</v>
          </cell>
          <cell r="M3677" t="str">
            <v>IC</v>
          </cell>
          <cell r="N3677" t="str">
            <v>DFO</v>
          </cell>
          <cell r="P3677">
            <v>5</v>
          </cell>
          <cell r="Q3677">
            <v>2000</v>
          </cell>
          <cell r="R3677" t="str">
            <v>OP</v>
          </cell>
          <cell r="T3677" t="str">
            <v>N</v>
          </cell>
        </row>
        <row r="3678">
          <cell r="A3678" t="str">
            <v>MO</v>
          </cell>
          <cell r="B3678" t="str">
            <v>Bates</v>
          </cell>
          <cell r="C3678">
            <v>2647</v>
          </cell>
          <cell r="D3678" t="str">
            <v>Butler City of</v>
          </cell>
          <cell r="E3678">
            <v>2115</v>
          </cell>
          <cell r="F3678" t="str">
            <v>Butler</v>
          </cell>
          <cell r="G3678">
            <v>22</v>
          </cell>
          <cell r="H3678" t="str">
            <v>SG2</v>
          </cell>
          <cell r="I3678">
            <v>2</v>
          </cell>
          <cell r="J3678">
            <v>1.8</v>
          </cell>
          <cell r="K3678">
            <v>1.8</v>
          </cell>
          <cell r="M3678" t="str">
            <v>IC</v>
          </cell>
          <cell r="N3678" t="str">
            <v>DFO</v>
          </cell>
          <cell r="P3678">
            <v>5</v>
          </cell>
          <cell r="Q3678">
            <v>2000</v>
          </cell>
          <cell r="R3678" t="str">
            <v>OP</v>
          </cell>
          <cell r="T3678" t="str">
            <v>N</v>
          </cell>
        </row>
        <row r="3679">
          <cell r="A3679" t="str">
            <v>MO</v>
          </cell>
          <cell r="B3679" t="str">
            <v>Dunklin</v>
          </cell>
          <cell r="C3679">
            <v>2930</v>
          </cell>
          <cell r="D3679" t="str">
            <v>Campbell City of</v>
          </cell>
          <cell r="E3679">
            <v>2118</v>
          </cell>
          <cell r="F3679" t="str">
            <v>Campbell City</v>
          </cell>
          <cell r="G3679">
            <v>22</v>
          </cell>
          <cell r="H3679" t="str">
            <v>3</v>
          </cell>
          <cell r="I3679">
            <v>1.1000000000000001</v>
          </cell>
          <cell r="J3679">
            <v>1.1000000000000001</v>
          </cell>
          <cell r="K3679">
            <v>1.1000000000000001</v>
          </cell>
          <cell r="M3679" t="str">
            <v>IC</v>
          </cell>
          <cell r="N3679" t="str">
            <v>DFO</v>
          </cell>
          <cell r="P3679">
            <v>6</v>
          </cell>
          <cell r="Q3679">
            <v>1984</v>
          </cell>
          <cell r="R3679" t="str">
            <v>BU</v>
          </cell>
          <cell r="T3679" t="str">
            <v>N</v>
          </cell>
        </row>
        <row r="3680">
          <cell r="A3680" t="str">
            <v>MO</v>
          </cell>
          <cell r="B3680" t="str">
            <v>Dunklin</v>
          </cell>
          <cell r="C3680">
            <v>2930</v>
          </cell>
          <cell r="D3680" t="str">
            <v>Campbell City of</v>
          </cell>
          <cell r="E3680">
            <v>2118</v>
          </cell>
          <cell r="F3680" t="str">
            <v>Campbell City</v>
          </cell>
          <cell r="G3680">
            <v>22</v>
          </cell>
          <cell r="H3680" t="str">
            <v>5</v>
          </cell>
          <cell r="I3680">
            <v>1.3</v>
          </cell>
          <cell r="J3680">
            <v>1.3</v>
          </cell>
          <cell r="K3680">
            <v>1.3</v>
          </cell>
          <cell r="M3680" t="str">
            <v>IC</v>
          </cell>
          <cell r="N3680" t="str">
            <v>DFO</v>
          </cell>
          <cell r="P3680">
            <v>6</v>
          </cell>
          <cell r="Q3680">
            <v>1987</v>
          </cell>
          <cell r="R3680" t="str">
            <v>BU</v>
          </cell>
          <cell r="T3680" t="str">
            <v>N</v>
          </cell>
        </row>
        <row r="3681">
          <cell r="A3681" t="str">
            <v>MO</v>
          </cell>
          <cell r="B3681" t="str">
            <v>Dunklin</v>
          </cell>
          <cell r="C3681">
            <v>2930</v>
          </cell>
          <cell r="D3681" t="str">
            <v>Campbell City of</v>
          </cell>
          <cell r="E3681">
            <v>2118</v>
          </cell>
          <cell r="F3681" t="str">
            <v>Campbell City</v>
          </cell>
          <cell r="G3681">
            <v>22</v>
          </cell>
          <cell r="H3681" t="str">
            <v>6</v>
          </cell>
          <cell r="I3681">
            <v>1.6</v>
          </cell>
          <cell r="J3681">
            <v>1.5</v>
          </cell>
          <cell r="K3681">
            <v>1.5</v>
          </cell>
          <cell r="M3681" t="str">
            <v>IC</v>
          </cell>
          <cell r="N3681" t="str">
            <v>DFO</v>
          </cell>
          <cell r="P3681">
            <v>7</v>
          </cell>
          <cell r="Q3681">
            <v>1988</v>
          </cell>
          <cell r="R3681" t="str">
            <v>BU</v>
          </cell>
          <cell r="T3681" t="str">
            <v>N</v>
          </cell>
        </row>
        <row r="3682">
          <cell r="A3682" t="str">
            <v>MO</v>
          </cell>
          <cell r="B3682" t="str">
            <v>Dunklin</v>
          </cell>
          <cell r="C3682">
            <v>2930</v>
          </cell>
          <cell r="D3682" t="str">
            <v>Campbell City of</v>
          </cell>
          <cell r="E3682">
            <v>2118</v>
          </cell>
          <cell r="F3682" t="str">
            <v>Campbell City</v>
          </cell>
          <cell r="G3682">
            <v>22</v>
          </cell>
          <cell r="H3682" t="str">
            <v>7</v>
          </cell>
          <cell r="I3682">
            <v>1.7</v>
          </cell>
          <cell r="J3682">
            <v>1.5</v>
          </cell>
          <cell r="K3682">
            <v>1.5</v>
          </cell>
          <cell r="M3682" t="str">
            <v>IC</v>
          </cell>
          <cell r="N3682" t="str">
            <v>DFO</v>
          </cell>
          <cell r="P3682">
            <v>7</v>
          </cell>
          <cell r="Q3682">
            <v>1990</v>
          </cell>
          <cell r="R3682" t="str">
            <v>BU</v>
          </cell>
          <cell r="T3682" t="str">
            <v>N</v>
          </cell>
        </row>
        <row r="3683">
          <cell r="A3683" t="str">
            <v>MO</v>
          </cell>
          <cell r="B3683" t="str">
            <v>Dunklin</v>
          </cell>
          <cell r="C3683">
            <v>2930</v>
          </cell>
          <cell r="D3683" t="str">
            <v>Campbell City of</v>
          </cell>
          <cell r="E3683">
            <v>2118</v>
          </cell>
          <cell r="F3683" t="str">
            <v>Campbell City</v>
          </cell>
          <cell r="G3683">
            <v>22</v>
          </cell>
          <cell r="H3683" t="str">
            <v>8</v>
          </cell>
          <cell r="I3683">
            <v>1.8</v>
          </cell>
          <cell r="J3683">
            <v>1.8</v>
          </cell>
          <cell r="K3683">
            <v>1.8</v>
          </cell>
          <cell r="M3683" t="str">
            <v>IC</v>
          </cell>
          <cell r="N3683" t="str">
            <v>DFO</v>
          </cell>
          <cell r="P3683">
            <v>10</v>
          </cell>
          <cell r="Q3683">
            <v>2005</v>
          </cell>
          <cell r="R3683" t="str">
            <v>BU</v>
          </cell>
          <cell r="T3683" t="str">
            <v>N</v>
          </cell>
        </row>
        <row r="3684">
          <cell r="A3684" t="str">
            <v>MO</v>
          </cell>
          <cell r="B3684" t="str">
            <v>Carroll</v>
          </cell>
          <cell r="C3684">
            <v>3082</v>
          </cell>
          <cell r="D3684" t="str">
            <v>Carrollton Board of Public Wks</v>
          </cell>
          <cell r="E3684">
            <v>2120</v>
          </cell>
          <cell r="F3684" t="str">
            <v>Carrollton</v>
          </cell>
          <cell r="G3684">
            <v>22</v>
          </cell>
          <cell r="H3684" t="str">
            <v>11</v>
          </cell>
          <cell r="I3684">
            <v>2</v>
          </cell>
          <cell r="J3684">
            <v>1.8</v>
          </cell>
          <cell r="K3684">
            <v>1.8</v>
          </cell>
          <cell r="M3684" t="str">
            <v>IC</v>
          </cell>
          <cell r="N3684" t="str">
            <v>DFO</v>
          </cell>
          <cell r="P3684">
            <v>7</v>
          </cell>
          <cell r="Q3684">
            <v>2001</v>
          </cell>
          <cell r="R3684" t="str">
            <v>OP</v>
          </cell>
          <cell r="T3684" t="str">
            <v>N</v>
          </cell>
        </row>
        <row r="3685">
          <cell r="A3685" t="str">
            <v>MO</v>
          </cell>
          <cell r="B3685" t="str">
            <v>Livingston</v>
          </cell>
          <cell r="C3685">
            <v>3486</v>
          </cell>
          <cell r="D3685" t="str">
            <v>Chillicothe City of</v>
          </cell>
          <cell r="E3685">
            <v>2122</v>
          </cell>
          <cell r="F3685" t="str">
            <v>Chillicothe</v>
          </cell>
          <cell r="G3685">
            <v>22</v>
          </cell>
          <cell r="H3685" t="str">
            <v>D1</v>
          </cell>
          <cell r="I3685">
            <v>2</v>
          </cell>
          <cell r="J3685">
            <v>2</v>
          </cell>
          <cell r="K3685">
            <v>2</v>
          </cell>
          <cell r="M3685" t="str">
            <v>IC</v>
          </cell>
          <cell r="N3685" t="str">
            <v>DFO</v>
          </cell>
          <cell r="P3685">
            <v>6</v>
          </cell>
          <cell r="Q3685">
            <v>2003</v>
          </cell>
          <cell r="R3685" t="str">
            <v>OP</v>
          </cell>
          <cell r="T3685" t="str">
            <v>N</v>
          </cell>
        </row>
        <row r="3686">
          <cell r="A3686" t="str">
            <v>MO</v>
          </cell>
          <cell r="B3686" t="str">
            <v>Livingston</v>
          </cell>
          <cell r="C3686">
            <v>3486</v>
          </cell>
          <cell r="D3686" t="str">
            <v>Chillicothe City of</v>
          </cell>
          <cell r="E3686">
            <v>2122</v>
          </cell>
          <cell r="F3686" t="str">
            <v>Chillicothe</v>
          </cell>
          <cell r="G3686">
            <v>22</v>
          </cell>
          <cell r="H3686" t="str">
            <v>D2</v>
          </cell>
          <cell r="I3686">
            <v>2</v>
          </cell>
          <cell r="J3686">
            <v>2</v>
          </cell>
          <cell r="K3686">
            <v>2</v>
          </cell>
          <cell r="M3686" t="str">
            <v>IC</v>
          </cell>
          <cell r="N3686" t="str">
            <v>DFO</v>
          </cell>
          <cell r="P3686">
            <v>6</v>
          </cell>
          <cell r="Q3686">
            <v>2003</v>
          </cell>
          <cell r="R3686" t="str">
            <v>OP</v>
          </cell>
          <cell r="T3686" t="str">
            <v>N</v>
          </cell>
        </row>
        <row r="3687">
          <cell r="A3687" t="str">
            <v>MO</v>
          </cell>
          <cell r="B3687" t="str">
            <v>Livingston</v>
          </cell>
          <cell r="C3687">
            <v>3486</v>
          </cell>
          <cell r="D3687" t="str">
            <v>Chillicothe City of</v>
          </cell>
          <cell r="E3687">
            <v>2122</v>
          </cell>
          <cell r="F3687" t="str">
            <v>Chillicothe</v>
          </cell>
          <cell r="G3687">
            <v>22</v>
          </cell>
          <cell r="H3687" t="str">
            <v>D3</v>
          </cell>
          <cell r="I3687">
            <v>2</v>
          </cell>
          <cell r="J3687">
            <v>2</v>
          </cell>
          <cell r="K3687">
            <v>2</v>
          </cell>
          <cell r="M3687" t="str">
            <v>IC</v>
          </cell>
          <cell r="N3687" t="str">
            <v>DFO</v>
          </cell>
          <cell r="P3687">
            <v>6</v>
          </cell>
          <cell r="Q3687">
            <v>2003</v>
          </cell>
          <cell r="R3687" t="str">
            <v>OP</v>
          </cell>
          <cell r="T3687" t="str">
            <v>N</v>
          </cell>
        </row>
        <row r="3688">
          <cell r="A3688" t="str">
            <v>MO</v>
          </cell>
          <cell r="B3688" t="str">
            <v>Livingston</v>
          </cell>
          <cell r="C3688">
            <v>3486</v>
          </cell>
          <cell r="D3688" t="str">
            <v>Chillicothe City of</v>
          </cell>
          <cell r="E3688">
            <v>2122</v>
          </cell>
          <cell r="F3688" t="str">
            <v>Chillicothe</v>
          </cell>
          <cell r="G3688">
            <v>22</v>
          </cell>
          <cell r="H3688" t="str">
            <v>D4</v>
          </cell>
          <cell r="I3688">
            <v>2</v>
          </cell>
          <cell r="J3688">
            <v>2</v>
          </cell>
          <cell r="K3688">
            <v>2</v>
          </cell>
          <cell r="M3688" t="str">
            <v>IC</v>
          </cell>
          <cell r="N3688" t="str">
            <v>DFO</v>
          </cell>
          <cell r="P3688">
            <v>6</v>
          </cell>
          <cell r="Q3688">
            <v>2003</v>
          </cell>
          <cell r="R3688" t="str">
            <v>OP</v>
          </cell>
          <cell r="T3688" t="str">
            <v>N</v>
          </cell>
        </row>
        <row r="3689">
          <cell r="A3689" t="str">
            <v>MO</v>
          </cell>
          <cell r="B3689" t="str">
            <v>Livingston</v>
          </cell>
          <cell r="C3689">
            <v>3486</v>
          </cell>
          <cell r="D3689" t="str">
            <v>Chillicothe City of</v>
          </cell>
          <cell r="E3689">
            <v>2122</v>
          </cell>
          <cell r="F3689" t="str">
            <v>Chillicothe</v>
          </cell>
          <cell r="G3689">
            <v>22</v>
          </cell>
          <cell r="H3689" t="str">
            <v>D5</v>
          </cell>
          <cell r="I3689">
            <v>2</v>
          </cell>
          <cell r="J3689">
            <v>2</v>
          </cell>
          <cell r="K3689">
            <v>2</v>
          </cell>
          <cell r="M3689" t="str">
            <v>IC</v>
          </cell>
          <cell r="N3689" t="str">
            <v>DFO</v>
          </cell>
          <cell r="P3689">
            <v>6</v>
          </cell>
          <cell r="Q3689">
            <v>2003</v>
          </cell>
          <cell r="R3689" t="str">
            <v>OP</v>
          </cell>
          <cell r="T3689" t="str">
            <v>N</v>
          </cell>
        </row>
        <row r="3690">
          <cell r="A3690" t="str">
            <v>MO</v>
          </cell>
          <cell r="B3690" t="str">
            <v>Boone</v>
          </cell>
          <cell r="C3690">
            <v>4045</v>
          </cell>
          <cell r="D3690" t="str">
            <v>Columbia City of</v>
          </cell>
          <cell r="E3690">
            <v>2123</v>
          </cell>
          <cell r="F3690" t="str">
            <v>Columbia</v>
          </cell>
          <cell r="G3690">
            <v>22</v>
          </cell>
          <cell r="H3690" t="str">
            <v>DAN1</v>
          </cell>
          <cell r="I3690">
            <v>2</v>
          </cell>
          <cell r="J3690">
            <v>2</v>
          </cell>
          <cell r="K3690">
            <v>2</v>
          </cell>
          <cell r="M3690" t="str">
            <v>IC</v>
          </cell>
          <cell r="N3690" t="str">
            <v>DFO</v>
          </cell>
          <cell r="P3690">
            <v>8</v>
          </cell>
          <cell r="Q3690">
            <v>2004</v>
          </cell>
          <cell r="R3690" t="str">
            <v>OP</v>
          </cell>
          <cell r="T3690" t="str">
            <v>N</v>
          </cell>
        </row>
        <row r="3691">
          <cell r="A3691" t="str">
            <v>MO</v>
          </cell>
          <cell r="B3691" t="str">
            <v>Boone</v>
          </cell>
          <cell r="C3691">
            <v>4045</v>
          </cell>
          <cell r="D3691" t="str">
            <v>Columbia City of</v>
          </cell>
          <cell r="E3691">
            <v>2123</v>
          </cell>
          <cell r="F3691" t="str">
            <v>Columbia</v>
          </cell>
          <cell r="G3691">
            <v>22</v>
          </cell>
          <cell r="H3691" t="str">
            <v>SH1</v>
          </cell>
          <cell r="I3691">
            <v>1.3</v>
          </cell>
          <cell r="J3691">
            <v>1.27</v>
          </cell>
          <cell r="K3691">
            <v>1.28</v>
          </cell>
          <cell r="M3691" t="str">
            <v>IC</v>
          </cell>
          <cell r="N3691" t="str">
            <v>DFO</v>
          </cell>
          <cell r="P3691">
            <v>4</v>
          </cell>
          <cell r="Q3691">
            <v>2002</v>
          </cell>
          <cell r="R3691" t="str">
            <v>OP</v>
          </cell>
          <cell r="T3691" t="str">
            <v>N</v>
          </cell>
        </row>
        <row r="3692">
          <cell r="A3692" t="str">
            <v>MO</v>
          </cell>
          <cell r="B3692" t="str">
            <v>Boone</v>
          </cell>
          <cell r="C3692">
            <v>4045</v>
          </cell>
          <cell r="D3692" t="str">
            <v>Columbia City of</v>
          </cell>
          <cell r="E3692">
            <v>2123</v>
          </cell>
          <cell r="F3692" t="str">
            <v>Columbia</v>
          </cell>
          <cell r="G3692">
            <v>22</v>
          </cell>
          <cell r="H3692" t="str">
            <v>SH2</v>
          </cell>
          <cell r="I3692">
            <v>1.3</v>
          </cell>
          <cell r="J3692">
            <v>1.27</v>
          </cell>
          <cell r="K3692">
            <v>1.28</v>
          </cell>
          <cell r="M3692" t="str">
            <v>IC</v>
          </cell>
          <cell r="N3692" t="str">
            <v>DFO</v>
          </cell>
          <cell r="P3692">
            <v>4</v>
          </cell>
          <cell r="Q3692">
            <v>2002</v>
          </cell>
          <cell r="R3692" t="str">
            <v>OP</v>
          </cell>
          <cell r="T3692" t="str">
            <v>N</v>
          </cell>
        </row>
        <row r="3693">
          <cell r="A3693" t="str">
            <v>MO</v>
          </cell>
          <cell r="B3693" t="str">
            <v>Boone</v>
          </cell>
          <cell r="C3693">
            <v>4045</v>
          </cell>
          <cell r="D3693" t="str">
            <v>Columbia City of</v>
          </cell>
          <cell r="E3693">
            <v>2123</v>
          </cell>
          <cell r="F3693" t="str">
            <v>Columbia</v>
          </cell>
          <cell r="G3693">
            <v>22</v>
          </cell>
          <cell r="H3693" t="str">
            <v>WTP1</v>
          </cell>
          <cell r="I3693">
            <v>2</v>
          </cell>
          <cell r="J3693">
            <v>2</v>
          </cell>
          <cell r="K3693">
            <v>2</v>
          </cell>
          <cell r="M3693" t="str">
            <v>IC</v>
          </cell>
          <cell r="N3693" t="str">
            <v>DFO</v>
          </cell>
          <cell r="P3693">
            <v>8</v>
          </cell>
          <cell r="Q3693">
            <v>2004</v>
          </cell>
          <cell r="R3693" t="str">
            <v>OP</v>
          </cell>
          <cell r="T3693" t="str">
            <v>N</v>
          </cell>
        </row>
        <row r="3694">
          <cell r="A3694" t="str">
            <v>MO</v>
          </cell>
          <cell r="B3694" t="str">
            <v>Boone</v>
          </cell>
          <cell r="C3694">
            <v>4045</v>
          </cell>
          <cell r="D3694" t="str">
            <v>Columbia City of</v>
          </cell>
          <cell r="E3694">
            <v>2123</v>
          </cell>
          <cell r="F3694" t="str">
            <v>Columbia</v>
          </cell>
          <cell r="G3694">
            <v>22</v>
          </cell>
          <cell r="H3694" t="str">
            <v>WTP2</v>
          </cell>
          <cell r="I3694">
            <v>2</v>
          </cell>
          <cell r="J3694">
            <v>2</v>
          </cell>
          <cell r="K3694">
            <v>2</v>
          </cell>
          <cell r="M3694" t="str">
            <v>IC</v>
          </cell>
          <cell r="N3694" t="str">
            <v>DFO</v>
          </cell>
          <cell r="P3694">
            <v>8</v>
          </cell>
          <cell r="Q3694">
            <v>2004</v>
          </cell>
          <cell r="R3694" t="str">
            <v>OP</v>
          </cell>
          <cell r="T3694" t="str">
            <v>N</v>
          </cell>
        </row>
        <row r="3695">
          <cell r="A3695" t="str">
            <v>MO</v>
          </cell>
          <cell r="B3695" t="str">
            <v>Howard</v>
          </cell>
          <cell r="C3695">
            <v>6231</v>
          </cell>
          <cell r="D3695" t="str">
            <v>Fayette City of</v>
          </cell>
          <cell r="E3695">
            <v>2125</v>
          </cell>
          <cell r="F3695" t="str">
            <v>Fayette</v>
          </cell>
          <cell r="G3695">
            <v>22</v>
          </cell>
          <cell r="H3695" t="str">
            <v>GT1</v>
          </cell>
          <cell r="I3695">
            <v>3.5</v>
          </cell>
          <cell r="J3695">
            <v>3</v>
          </cell>
          <cell r="K3695">
            <v>3</v>
          </cell>
          <cell r="M3695" t="str">
            <v>IC</v>
          </cell>
          <cell r="N3695" t="str">
            <v>DFO</v>
          </cell>
          <cell r="P3695">
            <v>7</v>
          </cell>
          <cell r="Q3695">
            <v>1985</v>
          </cell>
          <cell r="R3695" t="str">
            <v>OP</v>
          </cell>
          <cell r="T3695" t="str">
            <v>N</v>
          </cell>
        </row>
        <row r="3696">
          <cell r="A3696" t="str">
            <v>MO</v>
          </cell>
          <cell r="B3696" t="str">
            <v>Howard</v>
          </cell>
          <cell r="C3696">
            <v>6231</v>
          </cell>
          <cell r="D3696" t="str">
            <v>Fayette City of</v>
          </cell>
          <cell r="E3696">
            <v>2125</v>
          </cell>
          <cell r="F3696" t="str">
            <v>Fayette</v>
          </cell>
          <cell r="G3696">
            <v>22</v>
          </cell>
          <cell r="H3696" t="str">
            <v>GT2</v>
          </cell>
          <cell r="I3696">
            <v>3.5</v>
          </cell>
          <cell r="J3696">
            <v>2.8</v>
          </cell>
          <cell r="K3696">
            <v>2.8</v>
          </cell>
          <cell r="M3696" t="str">
            <v>IC</v>
          </cell>
          <cell r="N3696" t="str">
            <v>DFO</v>
          </cell>
          <cell r="P3696">
            <v>7</v>
          </cell>
          <cell r="Q3696">
            <v>1985</v>
          </cell>
          <cell r="R3696" t="str">
            <v>OS</v>
          </cell>
          <cell r="T3696" t="str">
            <v>N</v>
          </cell>
        </row>
        <row r="3697">
          <cell r="A3697" t="str">
            <v>MO</v>
          </cell>
          <cell r="B3697" t="str">
            <v>Howard</v>
          </cell>
          <cell r="C3697">
            <v>6231</v>
          </cell>
          <cell r="D3697" t="str">
            <v>Fayette City of</v>
          </cell>
          <cell r="E3697">
            <v>2125</v>
          </cell>
          <cell r="F3697" t="str">
            <v>Fayette</v>
          </cell>
          <cell r="G3697">
            <v>22</v>
          </cell>
          <cell r="H3697" t="str">
            <v>GT3</v>
          </cell>
          <cell r="I3697">
            <v>2.8</v>
          </cell>
          <cell r="J3697">
            <v>2.4</v>
          </cell>
          <cell r="K3697">
            <v>2.4</v>
          </cell>
          <cell r="M3697" t="str">
            <v>IC</v>
          </cell>
          <cell r="N3697" t="str">
            <v>DFO</v>
          </cell>
          <cell r="P3697">
            <v>7</v>
          </cell>
          <cell r="Q3697">
            <v>1977</v>
          </cell>
          <cell r="R3697" t="str">
            <v>OP</v>
          </cell>
          <cell r="T3697" t="str">
            <v>N</v>
          </cell>
        </row>
        <row r="3698">
          <cell r="A3698" t="str">
            <v>MO</v>
          </cell>
          <cell r="B3698" t="str">
            <v>Howard</v>
          </cell>
          <cell r="C3698">
            <v>6231</v>
          </cell>
          <cell r="D3698" t="str">
            <v>Fayette City of</v>
          </cell>
          <cell r="E3698">
            <v>2125</v>
          </cell>
          <cell r="F3698" t="str">
            <v>Fayette</v>
          </cell>
          <cell r="G3698">
            <v>22</v>
          </cell>
          <cell r="H3698" t="str">
            <v>GT4</v>
          </cell>
          <cell r="I3698">
            <v>1.1000000000000001</v>
          </cell>
          <cell r="J3698">
            <v>1</v>
          </cell>
          <cell r="K3698">
            <v>1</v>
          </cell>
          <cell r="M3698" t="str">
            <v>IC</v>
          </cell>
          <cell r="N3698" t="str">
            <v>DFO</v>
          </cell>
          <cell r="P3698">
            <v>7</v>
          </cell>
          <cell r="Q3698">
            <v>1969</v>
          </cell>
          <cell r="R3698" t="str">
            <v>OP</v>
          </cell>
          <cell r="T3698" t="str">
            <v>N</v>
          </cell>
        </row>
        <row r="3699">
          <cell r="A3699" t="str">
            <v>MO</v>
          </cell>
          <cell r="B3699" t="str">
            <v>Callaway</v>
          </cell>
          <cell r="C3699">
            <v>6839</v>
          </cell>
          <cell r="D3699" t="str">
            <v>Fulton City of</v>
          </cell>
          <cell r="E3699">
            <v>2126</v>
          </cell>
          <cell r="F3699" t="str">
            <v>Fulton</v>
          </cell>
          <cell r="G3699">
            <v>22</v>
          </cell>
          <cell r="H3699" t="str">
            <v>IC1</v>
          </cell>
          <cell r="I3699">
            <v>5</v>
          </cell>
          <cell r="J3699">
            <v>4.0999999999999996</v>
          </cell>
          <cell r="K3699">
            <v>4.5</v>
          </cell>
          <cell r="M3699" t="str">
            <v>IC</v>
          </cell>
          <cell r="N3699" t="str">
            <v>DFO</v>
          </cell>
          <cell r="O3699" t="str">
            <v>NG</v>
          </cell>
          <cell r="P3699">
            <v>9</v>
          </cell>
          <cell r="Q3699">
            <v>1966</v>
          </cell>
          <cell r="R3699" t="str">
            <v>OP</v>
          </cell>
          <cell r="T3699" t="str">
            <v>N</v>
          </cell>
        </row>
        <row r="3700">
          <cell r="A3700" t="str">
            <v>MO</v>
          </cell>
          <cell r="B3700" t="str">
            <v>Callaway</v>
          </cell>
          <cell r="C3700">
            <v>6839</v>
          </cell>
          <cell r="D3700" t="str">
            <v>Fulton City of</v>
          </cell>
          <cell r="E3700">
            <v>2126</v>
          </cell>
          <cell r="F3700" t="str">
            <v>Fulton</v>
          </cell>
          <cell r="G3700">
            <v>22</v>
          </cell>
          <cell r="H3700" t="str">
            <v>IC2</v>
          </cell>
          <cell r="I3700">
            <v>5</v>
          </cell>
          <cell r="J3700">
            <v>4.0999999999999996</v>
          </cell>
          <cell r="K3700">
            <v>4.5</v>
          </cell>
          <cell r="M3700" t="str">
            <v>IC</v>
          </cell>
          <cell r="N3700" t="str">
            <v>DFO</v>
          </cell>
          <cell r="O3700" t="str">
            <v>NG</v>
          </cell>
          <cell r="P3700">
            <v>10</v>
          </cell>
          <cell r="Q3700">
            <v>1966</v>
          </cell>
          <cell r="R3700" t="str">
            <v>OP</v>
          </cell>
          <cell r="T3700" t="str">
            <v>N</v>
          </cell>
        </row>
        <row r="3701">
          <cell r="A3701" t="str">
            <v>MO</v>
          </cell>
          <cell r="B3701" t="str">
            <v>Callaway</v>
          </cell>
          <cell r="C3701">
            <v>6839</v>
          </cell>
          <cell r="D3701" t="str">
            <v>Fulton City of</v>
          </cell>
          <cell r="E3701">
            <v>2126</v>
          </cell>
          <cell r="F3701" t="str">
            <v>Fulton</v>
          </cell>
          <cell r="G3701">
            <v>22</v>
          </cell>
          <cell r="H3701" t="str">
            <v>IC3</v>
          </cell>
          <cell r="I3701">
            <v>7</v>
          </cell>
          <cell r="J3701">
            <v>6.2</v>
          </cell>
          <cell r="K3701">
            <v>6.8</v>
          </cell>
          <cell r="M3701" t="str">
            <v>IC</v>
          </cell>
          <cell r="N3701" t="str">
            <v>DFO</v>
          </cell>
          <cell r="O3701" t="str">
            <v>NG</v>
          </cell>
          <cell r="P3701">
            <v>5</v>
          </cell>
          <cell r="Q3701">
            <v>1975</v>
          </cell>
          <cell r="R3701" t="str">
            <v>OP</v>
          </cell>
          <cell r="T3701" t="str">
            <v>N</v>
          </cell>
        </row>
        <row r="3702">
          <cell r="A3702" t="str">
            <v>MO</v>
          </cell>
          <cell r="B3702" t="str">
            <v>Daviess</v>
          </cell>
          <cell r="C3702">
            <v>6924</v>
          </cell>
          <cell r="D3702" t="str">
            <v>Gallatin City of</v>
          </cell>
          <cell r="E3702">
            <v>2127</v>
          </cell>
          <cell r="F3702" t="str">
            <v>Gallatin</v>
          </cell>
          <cell r="G3702">
            <v>22</v>
          </cell>
          <cell r="H3702" t="str">
            <v>2A</v>
          </cell>
          <cell r="I3702">
            <v>1.1000000000000001</v>
          </cell>
          <cell r="J3702">
            <v>1</v>
          </cell>
          <cell r="K3702">
            <v>1</v>
          </cell>
          <cell r="M3702" t="str">
            <v>IC</v>
          </cell>
          <cell r="N3702" t="str">
            <v>DFO</v>
          </cell>
          <cell r="P3702">
            <v>4</v>
          </cell>
          <cell r="Q3702">
            <v>1993</v>
          </cell>
          <cell r="R3702" t="str">
            <v>OP</v>
          </cell>
          <cell r="T3702" t="str">
            <v>N</v>
          </cell>
        </row>
        <row r="3703">
          <cell r="A3703" t="str">
            <v>MO</v>
          </cell>
          <cell r="B3703" t="str">
            <v>Daviess</v>
          </cell>
          <cell r="C3703">
            <v>6924</v>
          </cell>
          <cell r="D3703" t="str">
            <v>Gallatin City of</v>
          </cell>
          <cell r="E3703">
            <v>2127</v>
          </cell>
          <cell r="F3703" t="str">
            <v>Gallatin</v>
          </cell>
          <cell r="G3703">
            <v>22</v>
          </cell>
          <cell r="H3703" t="str">
            <v>3A</v>
          </cell>
          <cell r="I3703">
            <v>1.1000000000000001</v>
          </cell>
          <cell r="J3703">
            <v>1</v>
          </cell>
          <cell r="K3703">
            <v>1</v>
          </cell>
          <cell r="M3703" t="str">
            <v>IC</v>
          </cell>
          <cell r="N3703" t="str">
            <v>DFO</v>
          </cell>
          <cell r="P3703">
            <v>4</v>
          </cell>
          <cell r="Q3703">
            <v>1993</v>
          </cell>
          <cell r="R3703" t="str">
            <v>OP</v>
          </cell>
          <cell r="T3703" t="str">
            <v>N</v>
          </cell>
        </row>
        <row r="3704">
          <cell r="A3704" t="str">
            <v>MO</v>
          </cell>
          <cell r="B3704" t="str">
            <v>Daviess</v>
          </cell>
          <cell r="C3704">
            <v>6924</v>
          </cell>
          <cell r="D3704" t="str">
            <v>Gallatin City of</v>
          </cell>
          <cell r="E3704">
            <v>2127</v>
          </cell>
          <cell r="F3704" t="str">
            <v>Gallatin</v>
          </cell>
          <cell r="G3704">
            <v>22</v>
          </cell>
          <cell r="H3704" t="str">
            <v>IC4</v>
          </cell>
          <cell r="I3704">
            <v>2.5</v>
          </cell>
          <cell r="J3704">
            <v>2.5</v>
          </cell>
          <cell r="K3704">
            <v>2.5</v>
          </cell>
          <cell r="M3704" t="str">
            <v>IC</v>
          </cell>
          <cell r="N3704" t="str">
            <v>DFO</v>
          </cell>
          <cell r="P3704">
            <v>9</v>
          </cell>
          <cell r="Q3704">
            <v>1983</v>
          </cell>
          <cell r="R3704" t="str">
            <v>OP</v>
          </cell>
          <cell r="T3704" t="str">
            <v>N</v>
          </cell>
        </row>
        <row r="3705">
          <cell r="A3705" t="str">
            <v>MO</v>
          </cell>
          <cell r="B3705" t="str">
            <v>Daviess</v>
          </cell>
          <cell r="C3705">
            <v>6924</v>
          </cell>
          <cell r="D3705" t="str">
            <v>Gallatin City of</v>
          </cell>
          <cell r="E3705">
            <v>2127</v>
          </cell>
          <cell r="F3705" t="str">
            <v>Gallatin</v>
          </cell>
          <cell r="G3705">
            <v>22</v>
          </cell>
          <cell r="H3705" t="str">
            <v>IC6</v>
          </cell>
          <cell r="I3705">
            <v>2.5</v>
          </cell>
          <cell r="J3705">
            <v>2.5</v>
          </cell>
          <cell r="K3705">
            <v>2.5</v>
          </cell>
          <cell r="M3705" t="str">
            <v>IC</v>
          </cell>
          <cell r="N3705" t="str">
            <v>DFO</v>
          </cell>
          <cell r="P3705">
            <v>12</v>
          </cell>
          <cell r="Q3705">
            <v>1977</v>
          </cell>
          <cell r="R3705" t="str">
            <v>OP</v>
          </cell>
          <cell r="T3705" t="str">
            <v>N</v>
          </cell>
        </row>
        <row r="3706">
          <cell r="A3706" t="str">
            <v>MO</v>
          </cell>
          <cell r="B3706" t="str">
            <v>Lafayette</v>
          </cell>
          <cell r="C3706">
            <v>8567</v>
          </cell>
          <cell r="D3706" t="str">
            <v>Higginsville City of</v>
          </cell>
          <cell r="E3706">
            <v>2131</v>
          </cell>
          <cell r="F3706" t="str">
            <v>Higginsville</v>
          </cell>
          <cell r="G3706">
            <v>22</v>
          </cell>
          <cell r="H3706" t="str">
            <v>1</v>
          </cell>
          <cell r="I3706">
            <v>0.8</v>
          </cell>
          <cell r="J3706">
            <v>0.6</v>
          </cell>
          <cell r="K3706">
            <v>0.6</v>
          </cell>
          <cell r="M3706" t="str">
            <v>IC</v>
          </cell>
          <cell r="N3706" t="str">
            <v>DFO</v>
          </cell>
          <cell r="P3706">
            <v>88</v>
          </cell>
          <cell r="Q3706">
            <v>1945</v>
          </cell>
          <cell r="R3706" t="str">
            <v>OP</v>
          </cell>
          <cell r="T3706" t="str">
            <v>N</v>
          </cell>
        </row>
        <row r="3707">
          <cell r="A3707" t="str">
            <v>MO</v>
          </cell>
          <cell r="B3707" t="str">
            <v>Lafayette</v>
          </cell>
          <cell r="C3707">
            <v>8567</v>
          </cell>
          <cell r="D3707" t="str">
            <v>Higginsville City of</v>
          </cell>
          <cell r="E3707">
            <v>2131</v>
          </cell>
          <cell r="F3707" t="str">
            <v>Higginsville</v>
          </cell>
          <cell r="G3707">
            <v>22</v>
          </cell>
          <cell r="H3707" t="str">
            <v>2</v>
          </cell>
          <cell r="I3707">
            <v>1.7</v>
          </cell>
          <cell r="J3707">
            <v>1</v>
          </cell>
          <cell r="K3707">
            <v>1</v>
          </cell>
          <cell r="M3707" t="str">
            <v>IC</v>
          </cell>
          <cell r="N3707" t="str">
            <v>DFO</v>
          </cell>
          <cell r="P3707">
            <v>88</v>
          </cell>
          <cell r="Q3707">
            <v>1947</v>
          </cell>
          <cell r="R3707" t="str">
            <v>OP</v>
          </cell>
          <cell r="T3707" t="str">
            <v>N</v>
          </cell>
        </row>
        <row r="3708">
          <cell r="A3708" t="str">
            <v>MO</v>
          </cell>
          <cell r="B3708" t="str">
            <v>Lafayette</v>
          </cell>
          <cell r="C3708">
            <v>8567</v>
          </cell>
          <cell r="D3708" t="str">
            <v>Higginsville City of</v>
          </cell>
          <cell r="E3708">
            <v>2131</v>
          </cell>
          <cell r="F3708" t="str">
            <v>Higginsville</v>
          </cell>
          <cell r="G3708">
            <v>22</v>
          </cell>
          <cell r="H3708" t="str">
            <v>3</v>
          </cell>
          <cell r="I3708">
            <v>2.4</v>
          </cell>
          <cell r="J3708">
            <v>2.4</v>
          </cell>
          <cell r="K3708">
            <v>2.4</v>
          </cell>
          <cell r="M3708" t="str">
            <v>IC</v>
          </cell>
          <cell r="N3708" t="str">
            <v>DFO</v>
          </cell>
          <cell r="O3708" t="str">
            <v>NG</v>
          </cell>
          <cell r="P3708">
            <v>5</v>
          </cell>
          <cell r="Q3708">
            <v>1981</v>
          </cell>
          <cell r="R3708" t="str">
            <v>OP</v>
          </cell>
          <cell r="T3708" t="str">
            <v>N</v>
          </cell>
        </row>
        <row r="3709">
          <cell r="A3709" t="str">
            <v>MO</v>
          </cell>
          <cell r="B3709" t="str">
            <v>Lafayette</v>
          </cell>
          <cell r="C3709">
            <v>8567</v>
          </cell>
          <cell r="D3709" t="str">
            <v>Higginsville City of</v>
          </cell>
          <cell r="E3709">
            <v>2131</v>
          </cell>
          <cell r="F3709" t="str">
            <v>Higginsville</v>
          </cell>
          <cell r="G3709">
            <v>22</v>
          </cell>
          <cell r="H3709" t="str">
            <v>5</v>
          </cell>
          <cell r="I3709">
            <v>1.2</v>
          </cell>
          <cell r="J3709">
            <v>1.2</v>
          </cell>
          <cell r="K3709">
            <v>1.2</v>
          </cell>
          <cell r="M3709" t="str">
            <v>IC</v>
          </cell>
          <cell r="N3709" t="str">
            <v>DFO</v>
          </cell>
          <cell r="P3709">
            <v>10</v>
          </cell>
          <cell r="Q3709">
            <v>2004</v>
          </cell>
          <cell r="R3709" t="str">
            <v>OP</v>
          </cell>
          <cell r="T3709" t="str">
            <v>N</v>
          </cell>
        </row>
        <row r="3710">
          <cell r="A3710" t="str">
            <v>MO</v>
          </cell>
          <cell r="B3710" t="str">
            <v>Lafayette</v>
          </cell>
          <cell r="C3710">
            <v>8567</v>
          </cell>
          <cell r="D3710" t="str">
            <v>Higginsville City of</v>
          </cell>
          <cell r="E3710">
            <v>2131</v>
          </cell>
          <cell r="F3710" t="str">
            <v>Higginsville</v>
          </cell>
          <cell r="G3710">
            <v>22</v>
          </cell>
          <cell r="H3710" t="str">
            <v>6</v>
          </cell>
          <cell r="I3710">
            <v>5.5</v>
          </cell>
          <cell r="J3710">
            <v>5.4</v>
          </cell>
          <cell r="K3710">
            <v>5.4</v>
          </cell>
          <cell r="M3710" t="str">
            <v>IC</v>
          </cell>
          <cell r="N3710" t="str">
            <v>DFO</v>
          </cell>
          <cell r="P3710">
            <v>10</v>
          </cell>
          <cell r="Q3710">
            <v>2004</v>
          </cell>
          <cell r="R3710" t="str">
            <v>OP</v>
          </cell>
          <cell r="T3710" t="str">
            <v>N</v>
          </cell>
        </row>
        <row r="3711">
          <cell r="A3711" t="str">
            <v>MO</v>
          </cell>
          <cell r="B3711" t="str">
            <v>Cape Girardeau</v>
          </cell>
          <cell r="C3711">
            <v>9603</v>
          </cell>
          <cell r="D3711" t="str">
            <v>Jackson City of</v>
          </cell>
          <cell r="E3711">
            <v>2137</v>
          </cell>
          <cell r="F3711" t="str">
            <v>Jackson</v>
          </cell>
          <cell r="G3711">
            <v>22</v>
          </cell>
          <cell r="H3711" t="str">
            <v>1</v>
          </cell>
          <cell r="I3711">
            <v>1</v>
          </cell>
          <cell r="J3711">
            <v>0.9</v>
          </cell>
          <cell r="K3711">
            <v>0.9</v>
          </cell>
          <cell r="M3711" t="str">
            <v>IC</v>
          </cell>
          <cell r="N3711" t="str">
            <v>DFO</v>
          </cell>
          <cell r="O3711" t="str">
            <v>NG</v>
          </cell>
          <cell r="P3711">
            <v>6</v>
          </cell>
          <cell r="Q3711">
            <v>1954</v>
          </cell>
          <cell r="R3711" t="str">
            <v>OP</v>
          </cell>
          <cell r="T3711" t="str">
            <v>N</v>
          </cell>
        </row>
        <row r="3712">
          <cell r="A3712" t="str">
            <v>MO</v>
          </cell>
          <cell r="B3712" t="str">
            <v>Cape Girardeau</v>
          </cell>
          <cell r="C3712">
            <v>9603</v>
          </cell>
          <cell r="D3712" t="str">
            <v>Jackson City of</v>
          </cell>
          <cell r="E3712">
            <v>2137</v>
          </cell>
          <cell r="F3712" t="str">
            <v>Jackson</v>
          </cell>
          <cell r="G3712">
            <v>22</v>
          </cell>
          <cell r="H3712" t="str">
            <v>2</v>
          </cell>
          <cell r="I3712">
            <v>1</v>
          </cell>
          <cell r="J3712">
            <v>0.9</v>
          </cell>
          <cell r="K3712">
            <v>0.9</v>
          </cell>
          <cell r="M3712" t="str">
            <v>IC</v>
          </cell>
          <cell r="N3712" t="str">
            <v>DFO</v>
          </cell>
          <cell r="O3712" t="str">
            <v>NG</v>
          </cell>
          <cell r="P3712">
            <v>6</v>
          </cell>
          <cell r="Q3712">
            <v>1954</v>
          </cell>
          <cell r="R3712" t="str">
            <v>OP</v>
          </cell>
          <cell r="T3712" t="str">
            <v>N</v>
          </cell>
        </row>
        <row r="3713">
          <cell r="A3713" t="str">
            <v>MO</v>
          </cell>
          <cell r="B3713" t="str">
            <v>Cape Girardeau</v>
          </cell>
          <cell r="C3713">
            <v>9603</v>
          </cell>
          <cell r="D3713" t="str">
            <v>Jackson City of</v>
          </cell>
          <cell r="E3713">
            <v>2137</v>
          </cell>
          <cell r="F3713" t="str">
            <v>Jackson</v>
          </cell>
          <cell r="G3713">
            <v>22</v>
          </cell>
          <cell r="H3713" t="str">
            <v>3</v>
          </cell>
          <cell r="I3713">
            <v>1</v>
          </cell>
          <cell r="J3713">
            <v>1</v>
          </cell>
          <cell r="K3713">
            <v>1</v>
          </cell>
          <cell r="M3713" t="str">
            <v>IC</v>
          </cell>
          <cell r="N3713" t="str">
            <v>DFO</v>
          </cell>
          <cell r="O3713" t="str">
            <v>NG</v>
          </cell>
          <cell r="P3713">
            <v>4</v>
          </cell>
          <cell r="Q3713">
            <v>1963</v>
          </cell>
          <cell r="R3713" t="str">
            <v>OP</v>
          </cell>
          <cell r="T3713" t="str">
            <v>N</v>
          </cell>
        </row>
        <row r="3714">
          <cell r="A3714" t="str">
            <v>MO</v>
          </cell>
          <cell r="B3714" t="str">
            <v>Cape Girardeau</v>
          </cell>
          <cell r="C3714">
            <v>9603</v>
          </cell>
          <cell r="D3714" t="str">
            <v>Jackson City of</v>
          </cell>
          <cell r="E3714">
            <v>2137</v>
          </cell>
          <cell r="F3714" t="str">
            <v>Jackson</v>
          </cell>
          <cell r="G3714">
            <v>22</v>
          </cell>
          <cell r="H3714" t="str">
            <v>4</v>
          </cell>
          <cell r="I3714">
            <v>1</v>
          </cell>
          <cell r="J3714">
            <v>1</v>
          </cell>
          <cell r="K3714">
            <v>1</v>
          </cell>
          <cell r="M3714" t="str">
            <v>IC</v>
          </cell>
          <cell r="N3714" t="str">
            <v>DFO</v>
          </cell>
          <cell r="O3714" t="str">
            <v>NG</v>
          </cell>
          <cell r="P3714">
            <v>7</v>
          </cell>
          <cell r="Q3714">
            <v>1963</v>
          </cell>
          <cell r="R3714" t="str">
            <v>OP</v>
          </cell>
          <cell r="T3714" t="str">
            <v>N</v>
          </cell>
        </row>
        <row r="3715">
          <cell r="A3715" t="str">
            <v>MO</v>
          </cell>
          <cell r="B3715" t="str">
            <v>Cape Girardeau</v>
          </cell>
          <cell r="C3715">
            <v>9603</v>
          </cell>
          <cell r="D3715" t="str">
            <v>Jackson City of</v>
          </cell>
          <cell r="E3715">
            <v>2137</v>
          </cell>
          <cell r="F3715" t="str">
            <v>Jackson</v>
          </cell>
          <cell r="G3715">
            <v>22</v>
          </cell>
          <cell r="H3715" t="str">
            <v>5</v>
          </cell>
          <cell r="I3715">
            <v>0.7</v>
          </cell>
          <cell r="J3715">
            <v>0.6</v>
          </cell>
          <cell r="K3715">
            <v>0.6</v>
          </cell>
          <cell r="M3715" t="str">
            <v>IC</v>
          </cell>
          <cell r="N3715" t="str">
            <v>DFO</v>
          </cell>
          <cell r="P3715">
            <v>1</v>
          </cell>
          <cell r="Q3715">
            <v>1936</v>
          </cell>
          <cell r="R3715" t="str">
            <v>OP</v>
          </cell>
          <cell r="T3715" t="str">
            <v>N</v>
          </cell>
        </row>
        <row r="3716">
          <cell r="A3716" t="str">
            <v>MO</v>
          </cell>
          <cell r="B3716" t="str">
            <v>Cape Girardeau</v>
          </cell>
          <cell r="C3716">
            <v>9603</v>
          </cell>
          <cell r="D3716" t="str">
            <v>Jackson City of</v>
          </cell>
          <cell r="E3716">
            <v>2137</v>
          </cell>
          <cell r="F3716" t="str">
            <v>Jackson</v>
          </cell>
          <cell r="G3716">
            <v>22</v>
          </cell>
          <cell r="H3716" t="str">
            <v>6</v>
          </cell>
          <cell r="I3716">
            <v>1</v>
          </cell>
          <cell r="J3716">
            <v>1</v>
          </cell>
          <cell r="K3716">
            <v>1</v>
          </cell>
          <cell r="M3716" t="str">
            <v>IC</v>
          </cell>
          <cell r="N3716" t="str">
            <v>DFO</v>
          </cell>
          <cell r="P3716">
            <v>6</v>
          </cell>
          <cell r="Q3716">
            <v>1946</v>
          </cell>
          <cell r="R3716" t="str">
            <v>OP</v>
          </cell>
          <cell r="T3716" t="str">
            <v>N</v>
          </cell>
        </row>
        <row r="3717">
          <cell r="A3717" t="str">
            <v>MO</v>
          </cell>
          <cell r="B3717" t="str">
            <v>Cape Girardeau</v>
          </cell>
          <cell r="C3717">
            <v>9603</v>
          </cell>
          <cell r="D3717" t="str">
            <v>Jackson City of</v>
          </cell>
          <cell r="E3717">
            <v>2137</v>
          </cell>
          <cell r="F3717" t="str">
            <v>Jackson</v>
          </cell>
          <cell r="G3717">
            <v>22</v>
          </cell>
          <cell r="H3717" t="str">
            <v>7</v>
          </cell>
          <cell r="I3717">
            <v>6.8</v>
          </cell>
          <cell r="J3717">
            <v>6.5</v>
          </cell>
          <cell r="K3717">
            <v>6.8</v>
          </cell>
          <cell r="M3717" t="str">
            <v>IC</v>
          </cell>
          <cell r="N3717" t="str">
            <v>DFO</v>
          </cell>
          <cell r="O3717" t="str">
            <v>NG</v>
          </cell>
          <cell r="P3717">
            <v>8</v>
          </cell>
          <cell r="Q3717">
            <v>1973</v>
          </cell>
          <cell r="R3717" t="str">
            <v>OP</v>
          </cell>
          <cell r="T3717" t="str">
            <v>N</v>
          </cell>
        </row>
        <row r="3718">
          <cell r="A3718" t="str">
            <v>MO</v>
          </cell>
          <cell r="B3718" t="str">
            <v>Cape Girardeau</v>
          </cell>
          <cell r="C3718">
            <v>9603</v>
          </cell>
          <cell r="D3718" t="str">
            <v>Jackson City of</v>
          </cell>
          <cell r="E3718">
            <v>2137</v>
          </cell>
          <cell r="F3718" t="str">
            <v>Jackson</v>
          </cell>
          <cell r="G3718">
            <v>22</v>
          </cell>
          <cell r="H3718" t="str">
            <v>8</v>
          </cell>
          <cell r="I3718">
            <v>6.8</v>
          </cell>
          <cell r="J3718">
            <v>6.5</v>
          </cell>
          <cell r="K3718">
            <v>6.8</v>
          </cell>
          <cell r="M3718" t="str">
            <v>IC</v>
          </cell>
          <cell r="N3718" t="str">
            <v>DFO</v>
          </cell>
          <cell r="O3718" t="str">
            <v>NG</v>
          </cell>
          <cell r="P3718">
            <v>7</v>
          </cell>
          <cell r="Q3718">
            <v>1973</v>
          </cell>
          <cell r="R3718" t="str">
            <v>OP</v>
          </cell>
          <cell r="T3718" t="str">
            <v>N</v>
          </cell>
        </row>
        <row r="3719">
          <cell r="A3719" t="str">
            <v>MO</v>
          </cell>
          <cell r="B3719" t="str">
            <v>Cape Girardeau</v>
          </cell>
          <cell r="C3719">
            <v>9603</v>
          </cell>
          <cell r="D3719" t="str">
            <v>Jackson City of</v>
          </cell>
          <cell r="E3719">
            <v>2137</v>
          </cell>
          <cell r="F3719" t="str">
            <v>Jackson</v>
          </cell>
          <cell r="G3719">
            <v>22</v>
          </cell>
          <cell r="H3719" t="str">
            <v>9</v>
          </cell>
          <cell r="I3719">
            <v>3</v>
          </cell>
          <cell r="J3719">
            <v>2.7</v>
          </cell>
          <cell r="K3719">
            <v>3</v>
          </cell>
          <cell r="M3719" t="str">
            <v>IC</v>
          </cell>
          <cell r="N3719" t="str">
            <v>DFO</v>
          </cell>
          <cell r="O3719" t="str">
            <v>NG</v>
          </cell>
          <cell r="P3719">
            <v>7</v>
          </cell>
          <cell r="Q3719">
            <v>1983</v>
          </cell>
          <cell r="R3719" t="str">
            <v>OP</v>
          </cell>
          <cell r="T3719" t="str">
            <v>N</v>
          </cell>
        </row>
        <row r="3720">
          <cell r="A3720" t="str">
            <v>MO</v>
          </cell>
          <cell r="B3720" t="str">
            <v>Clark</v>
          </cell>
          <cell r="C3720">
            <v>9973</v>
          </cell>
          <cell r="D3720" t="str">
            <v>Kahoka City of</v>
          </cell>
          <cell r="E3720">
            <v>2138</v>
          </cell>
          <cell r="F3720" t="str">
            <v>Kahoka</v>
          </cell>
          <cell r="G3720">
            <v>22</v>
          </cell>
          <cell r="H3720" t="str">
            <v>3</v>
          </cell>
          <cell r="I3720">
            <v>0.2</v>
          </cell>
          <cell r="J3720">
            <v>0.2</v>
          </cell>
          <cell r="K3720">
            <v>0.2</v>
          </cell>
          <cell r="M3720" t="str">
            <v>IC</v>
          </cell>
          <cell r="N3720" t="str">
            <v>DFO</v>
          </cell>
          <cell r="P3720">
            <v>88</v>
          </cell>
          <cell r="Q3720">
            <v>1941</v>
          </cell>
          <cell r="R3720" t="str">
            <v>OP</v>
          </cell>
          <cell r="T3720" t="str">
            <v>N</v>
          </cell>
        </row>
        <row r="3721">
          <cell r="A3721" t="str">
            <v>MO</v>
          </cell>
          <cell r="B3721" t="str">
            <v>Clark</v>
          </cell>
          <cell r="C3721">
            <v>9973</v>
          </cell>
          <cell r="D3721" t="str">
            <v>Kahoka City of</v>
          </cell>
          <cell r="E3721">
            <v>2138</v>
          </cell>
          <cell r="F3721" t="str">
            <v>Kahoka</v>
          </cell>
          <cell r="G3721">
            <v>22</v>
          </cell>
          <cell r="H3721" t="str">
            <v>6</v>
          </cell>
          <cell r="I3721">
            <v>0.7</v>
          </cell>
          <cell r="J3721">
            <v>0.7</v>
          </cell>
          <cell r="K3721">
            <v>0.7</v>
          </cell>
          <cell r="M3721" t="str">
            <v>IC</v>
          </cell>
          <cell r="N3721" t="str">
            <v>DFO</v>
          </cell>
          <cell r="P3721">
            <v>88</v>
          </cell>
          <cell r="Q3721">
            <v>1952</v>
          </cell>
          <cell r="R3721" t="str">
            <v>OP</v>
          </cell>
          <cell r="T3721" t="str">
            <v>N</v>
          </cell>
        </row>
        <row r="3722">
          <cell r="A3722" t="str">
            <v>MO</v>
          </cell>
          <cell r="B3722" t="str">
            <v>Clark</v>
          </cell>
          <cell r="C3722">
            <v>9973</v>
          </cell>
          <cell r="D3722" t="str">
            <v>Kahoka City of</v>
          </cell>
          <cell r="E3722">
            <v>2138</v>
          </cell>
          <cell r="F3722" t="str">
            <v>Kahoka</v>
          </cell>
          <cell r="G3722">
            <v>22</v>
          </cell>
          <cell r="H3722" t="str">
            <v>10</v>
          </cell>
          <cell r="I3722">
            <v>1.1000000000000001</v>
          </cell>
          <cell r="J3722">
            <v>1.1000000000000001</v>
          </cell>
          <cell r="K3722">
            <v>1.1000000000000001</v>
          </cell>
          <cell r="M3722" t="str">
            <v>IC</v>
          </cell>
          <cell r="N3722" t="str">
            <v>DFO</v>
          </cell>
          <cell r="P3722">
            <v>7</v>
          </cell>
          <cell r="Q3722">
            <v>1999</v>
          </cell>
          <cell r="R3722" t="str">
            <v>OP</v>
          </cell>
          <cell r="T3722" t="str">
            <v>N</v>
          </cell>
        </row>
        <row r="3723">
          <cell r="A3723" t="str">
            <v>MO</v>
          </cell>
          <cell r="B3723" t="str">
            <v>Clark</v>
          </cell>
          <cell r="C3723">
            <v>9973</v>
          </cell>
          <cell r="D3723" t="str">
            <v>Kahoka City of</v>
          </cell>
          <cell r="E3723">
            <v>2138</v>
          </cell>
          <cell r="F3723" t="str">
            <v>Kahoka</v>
          </cell>
          <cell r="G3723">
            <v>22</v>
          </cell>
          <cell r="H3723" t="str">
            <v>11</v>
          </cell>
          <cell r="I3723">
            <v>1.1000000000000001</v>
          </cell>
          <cell r="J3723">
            <v>1.1000000000000001</v>
          </cell>
          <cell r="K3723">
            <v>1.1000000000000001</v>
          </cell>
          <cell r="M3723" t="str">
            <v>IC</v>
          </cell>
          <cell r="N3723" t="str">
            <v>DFO</v>
          </cell>
          <cell r="P3723">
            <v>7</v>
          </cell>
          <cell r="Q3723">
            <v>1999</v>
          </cell>
          <cell r="R3723" t="str">
            <v>OP</v>
          </cell>
          <cell r="T3723" t="str">
            <v>N</v>
          </cell>
        </row>
        <row r="3724">
          <cell r="A3724" t="str">
            <v>MO</v>
          </cell>
          <cell r="B3724" t="str">
            <v>Clark</v>
          </cell>
          <cell r="C3724">
            <v>9973</v>
          </cell>
          <cell r="D3724" t="str">
            <v>Kahoka City of</v>
          </cell>
          <cell r="E3724">
            <v>2138</v>
          </cell>
          <cell r="F3724" t="str">
            <v>Kahoka</v>
          </cell>
          <cell r="G3724">
            <v>22</v>
          </cell>
          <cell r="H3724" t="str">
            <v>12</v>
          </cell>
          <cell r="I3724">
            <v>1.1000000000000001</v>
          </cell>
          <cell r="J3724">
            <v>1.1000000000000001</v>
          </cell>
          <cell r="K3724">
            <v>1.1000000000000001</v>
          </cell>
          <cell r="M3724" t="str">
            <v>IC</v>
          </cell>
          <cell r="N3724" t="str">
            <v>DFO</v>
          </cell>
          <cell r="P3724">
            <v>9</v>
          </cell>
          <cell r="Q3724">
            <v>1999</v>
          </cell>
          <cell r="R3724" t="str">
            <v>OP</v>
          </cell>
          <cell r="T3724" t="str">
            <v>N</v>
          </cell>
        </row>
        <row r="3725">
          <cell r="A3725" t="str">
            <v>MO</v>
          </cell>
          <cell r="B3725" t="str">
            <v>Jackson</v>
          </cell>
          <cell r="C3725">
            <v>10000</v>
          </cell>
          <cell r="D3725" t="str">
            <v>Kansas City Power &amp; Light Co</v>
          </cell>
          <cell r="E3725">
            <v>2081</v>
          </cell>
          <cell r="F3725" t="str">
            <v>Northeast</v>
          </cell>
          <cell r="G3725">
            <v>22</v>
          </cell>
          <cell r="H3725" t="str">
            <v>19</v>
          </cell>
          <cell r="I3725">
            <v>2</v>
          </cell>
          <cell r="J3725">
            <v>2</v>
          </cell>
          <cell r="K3725">
            <v>2</v>
          </cell>
          <cell r="M3725" t="str">
            <v>IC</v>
          </cell>
          <cell r="N3725" t="str">
            <v>DFO</v>
          </cell>
          <cell r="P3725">
            <v>6</v>
          </cell>
          <cell r="Q3725">
            <v>1985</v>
          </cell>
          <cell r="R3725" t="str">
            <v>OP</v>
          </cell>
          <cell r="S3725">
            <v>0</v>
          </cell>
          <cell r="T3725" t="str">
            <v>N</v>
          </cell>
        </row>
        <row r="3726">
          <cell r="A3726" t="str">
            <v>MO</v>
          </cell>
          <cell r="B3726" t="str">
            <v>Dunklin</v>
          </cell>
          <cell r="C3726">
            <v>10152</v>
          </cell>
          <cell r="D3726" t="str">
            <v>Kennett City of</v>
          </cell>
          <cell r="E3726">
            <v>2139</v>
          </cell>
          <cell r="F3726" t="str">
            <v>Kennett</v>
          </cell>
          <cell r="G3726">
            <v>22</v>
          </cell>
          <cell r="H3726" t="str">
            <v>1</v>
          </cell>
          <cell r="I3726">
            <v>0.4</v>
          </cell>
          <cell r="J3726">
            <v>0.4</v>
          </cell>
          <cell r="K3726">
            <v>0.4</v>
          </cell>
          <cell r="M3726" t="str">
            <v>IC</v>
          </cell>
          <cell r="N3726" t="str">
            <v>DFO</v>
          </cell>
          <cell r="P3726">
            <v>88</v>
          </cell>
          <cell r="Q3726">
            <v>1942</v>
          </cell>
          <cell r="R3726" t="str">
            <v>OP</v>
          </cell>
          <cell r="T3726" t="str">
            <v>N</v>
          </cell>
        </row>
        <row r="3727">
          <cell r="A3727" t="str">
            <v>MO</v>
          </cell>
          <cell r="B3727" t="str">
            <v>Dunklin</v>
          </cell>
          <cell r="C3727">
            <v>10152</v>
          </cell>
          <cell r="D3727" t="str">
            <v>Kennett City of</v>
          </cell>
          <cell r="E3727">
            <v>2139</v>
          </cell>
          <cell r="F3727" t="str">
            <v>Kennett</v>
          </cell>
          <cell r="G3727">
            <v>22</v>
          </cell>
          <cell r="H3727" t="str">
            <v>2</v>
          </cell>
          <cell r="I3727">
            <v>0.4</v>
          </cell>
          <cell r="J3727">
            <v>0.4</v>
          </cell>
          <cell r="K3727">
            <v>0.4</v>
          </cell>
          <cell r="M3727" t="str">
            <v>IC</v>
          </cell>
          <cell r="N3727" t="str">
            <v>DFO</v>
          </cell>
          <cell r="P3727">
            <v>88</v>
          </cell>
          <cell r="Q3727">
            <v>1942</v>
          </cell>
          <cell r="R3727" t="str">
            <v>OP</v>
          </cell>
          <cell r="T3727" t="str">
            <v>N</v>
          </cell>
        </row>
        <row r="3728">
          <cell r="A3728" t="str">
            <v>MO</v>
          </cell>
          <cell r="B3728" t="str">
            <v>Dunklin</v>
          </cell>
          <cell r="C3728">
            <v>10152</v>
          </cell>
          <cell r="D3728" t="str">
            <v>Kennett City of</v>
          </cell>
          <cell r="E3728">
            <v>2139</v>
          </cell>
          <cell r="F3728" t="str">
            <v>Kennett</v>
          </cell>
          <cell r="G3728">
            <v>22</v>
          </cell>
          <cell r="H3728" t="str">
            <v>3</v>
          </cell>
          <cell r="I3728">
            <v>0.8</v>
          </cell>
          <cell r="J3728">
            <v>0.8</v>
          </cell>
          <cell r="K3728">
            <v>0.8</v>
          </cell>
          <cell r="M3728" t="str">
            <v>IC</v>
          </cell>
          <cell r="N3728" t="str">
            <v>DFO</v>
          </cell>
          <cell r="P3728">
            <v>88</v>
          </cell>
          <cell r="Q3728">
            <v>1945</v>
          </cell>
          <cell r="R3728" t="str">
            <v>OP</v>
          </cell>
          <cell r="T3728" t="str">
            <v>N</v>
          </cell>
        </row>
        <row r="3729">
          <cell r="A3729" t="str">
            <v>MO</v>
          </cell>
          <cell r="B3729" t="str">
            <v>Dunklin</v>
          </cell>
          <cell r="C3729">
            <v>10152</v>
          </cell>
          <cell r="D3729" t="str">
            <v>Kennett City of</v>
          </cell>
          <cell r="E3729">
            <v>2139</v>
          </cell>
          <cell r="F3729" t="str">
            <v>Kennett</v>
          </cell>
          <cell r="G3729">
            <v>22</v>
          </cell>
          <cell r="H3729" t="str">
            <v>5</v>
          </cell>
          <cell r="I3729">
            <v>1.4</v>
          </cell>
          <cell r="J3729">
            <v>1.4</v>
          </cell>
          <cell r="K3729">
            <v>1.4</v>
          </cell>
          <cell r="M3729" t="str">
            <v>IC</v>
          </cell>
          <cell r="N3729" t="str">
            <v>DFO</v>
          </cell>
          <cell r="P3729">
            <v>88</v>
          </cell>
          <cell r="Q3729">
            <v>1949</v>
          </cell>
          <cell r="R3729" t="str">
            <v>OP</v>
          </cell>
          <cell r="T3729" t="str">
            <v>N</v>
          </cell>
        </row>
        <row r="3730">
          <cell r="A3730" t="str">
            <v>MO</v>
          </cell>
          <cell r="B3730" t="str">
            <v>Macon</v>
          </cell>
          <cell r="C3730">
            <v>10538</v>
          </cell>
          <cell r="D3730" t="str">
            <v>La Plata City of</v>
          </cell>
          <cell r="E3730">
            <v>2140</v>
          </cell>
          <cell r="F3730" t="str">
            <v>La Plata</v>
          </cell>
          <cell r="G3730">
            <v>22</v>
          </cell>
          <cell r="H3730" t="str">
            <v>6</v>
          </cell>
          <cell r="I3730">
            <v>1</v>
          </cell>
          <cell r="J3730">
            <v>0.9</v>
          </cell>
          <cell r="K3730">
            <v>0.9</v>
          </cell>
          <cell r="M3730" t="str">
            <v>IC</v>
          </cell>
          <cell r="N3730" t="str">
            <v>DFO</v>
          </cell>
          <cell r="P3730">
            <v>4</v>
          </cell>
          <cell r="Q3730">
            <v>1990</v>
          </cell>
          <cell r="R3730" t="str">
            <v>OP</v>
          </cell>
          <cell r="T3730" t="str">
            <v>N</v>
          </cell>
        </row>
        <row r="3731">
          <cell r="A3731" t="str">
            <v>MO</v>
          </cell>
          <cell r="B3731" t="str">
            <v>Macon</v>
          </cell>
          <cell r="C3731">
            <v>10538</v>
          </cell>
          <cell r="D3731" t="str">
            <v>La Plata City of</v>
          </cell>
          <cell r="E3731">
            <v>2140</v>
          </cell>
          <cell r="F3731" t="str">
            <v>La Plata</v>
          </cell>
          <cell r="G3731">
            <v>22</v>
          </cell>
          <cell r="H3731" t="str">
            <v>7</v>
          </cell>
          <cell r="I3731">
            <v>1</v>
          </cell>
          <cell r="J3731">
            <v>0.8</v>
          </cell>
          <cell r="K3731">
            <v>0.8</v>
          </cell>
          <cell r="M3731" t="str">
            <v>IC</v>
          </cell>
          <cell r="N3731" t="str">
            <v>DFO</v>
          </cell>
          <cell r="P3731">
            <v>4</v>
          </cell>
          <cell r="Q3731">
            <v>1990</v>
          </cell>
          <cell r="R3731" t="str">
            <v>OP</v>
          </cell>
          <cell r="T3731" t="str">
            <v>N</v>
          </cell>
        </row>
        <row r="3732">
          <cell r="A3732" t="str">
            <v>MO</v>
          </cell>
          <cell r="B3732" t="str">
            <v>Macon</v>
          </cell>
          <cell r="C3732">
            <v>10538</v>
          </cell>
          <cell r="D3732" t="str">
            <v>La Plata City of</v>
          </cell>
          <cell r="E3732">
            <v>2140</v>
          </cell>
          <cell r="F3732" t="str">
            <v>La Plata</v>
          </cell>
          <cell r="G3732">
            <v>22</v>
          </cell>
          <cell r="H3732" t="str">
            <v>8</v>
          </cell>
          <cell r="I3732">
            <v>1</v>
          </cell>
          <cell r="J3732">
            <v>0.9</v>
          </cell>
          <cell r="K3732">
            <v>0.9</v>
          </cell>
          <cell r="M3732" t="str">
            <v>IC</v>
          </cell>
          <cell r="N3732" t="str">
            <v>DFO</v>
          </cell>
          <cell r="P3732">
            <v>12</v>
          </cell>
          <cell r="Q3732">
            <v>1998</v>
          </cell>
          <cell r="R3732" t="str">
            <v>OP</v>
          </cell>
          <cell r="T3732" t="str">
            <v>N</v>
          </cell>
        </row>
        <row r="3733">
          <cell r="A3733" t="str">
            <v>MO</v>
          </cell>
          <cell r="B3733" t="str">
            <v>Macon</v>
          </cell>
          <cell r="C3733">
            <v>10538</v>
          </cell>
          <cell r="D3733" t="str">
            <v>La Plata City of</v>
          </cell>
          <cell r="E3733">
            <v>2140</v>
          </cell>
          <cell r="F3733" t="str">
            <v>La Plata</v>
          </cell>
          <cell r="G3733">
            <v>22</v>
          </cell>
          <cell r="H3733" t="str">
            <v>9</v>
          </cell>
          <cell r="I3733">
            <v>1</v>
          </cell>
          <cell r="J3733">
            <v>0.9</v>
          </cell>
          <cell r="K3733">
            <v>0.9</v>
          </cell>
          <cell r="M3733" t="str">
            <v>IC</v>
          </cell>
          <cell r="N3733" t="str">
            <v>DFO</v>
          </cell>
          <cell r="P3733">
            <v>12</v>
          </cell>
          <cell r="Q3733">
            <v>1998</v>
          </cell>
          <cell r="R3733" t="str">
            <v>OP</v>
          </cell>
          <cell r="T3733" t="str">
            <v>N</v>
          </cell>
        </row>
        <row r="3734">
          <cell r="A3734" t="str">
            <v>MO</v>
          </cell>
          <cell r="B3734" t="str">
            <v>Macon</v>
          </cell>
          <cell r="C3734">
            <v>11460</v>
          </cell>
          <cell r="D3734" t="str">
            <v>Macon City of</v>
          </cell>
          <cell r="E3734">
            <v>2141</v>
          </cell>
          <cell r="F3734" t="str">
            <v>Macon</v>
          </cell>
          <cell r="G3734">
            <v>22</v>
          </cell>
          <cell r="H3734" t="str">
            <v>1</v>
          </cell>
          <cell r="I3734">
            <v>5.2</v>
          </cell>
          <cell r="J3734">
            <v>4.8</v>
          </cell>
          <cell r="K3734">
            <v>4.8</v>
          </cell>
          <cell r="M3734" t="str">
            <v>IC</v>
          </cell>
          <cell r="N3734" t="str">
            <v>DFO</v>
          </cell>
          <cell r="O3734" t="str">
            <v>NG</v>
          </cell>
          <cell r="P3734">
            <v>88</v>
          </cell>
          <cell r="Q3734">
            <v>1968</v>
          </cell>
          <cell r="R3734" t="str">
            <v>OP</v>
          </cell>
          <cell r="T3734" t="str">
            <v>N</v>
          </cell>
        </row>
        <row r="3735">
          <cell r="A3735" t="str">
            <v>MO</v>
          </cell>
          <cell r="B3735" t="str">
            <v>Macon</v>
          </cell>
          <cell r="C3735">
            <v>11460</v>
          </cell>
          <cell r="D3735" t="str">
            <v>Macon City of</v>
          </cell>
          <cell r="E3735">
            <v>2141</v>
          </cell>
          <cell r="F3735" t="str">
            <v>Macon</v>
          </cell>
          <cell r="G3735">
            <v>22</v>
          </cell>
          <cell r="H3735" t="str">
            <v>3</v>
          </cell>
          <cell r="I3735">
            <v>5</v>
          </cell>
          <cell r="J3735">
            <v>4.5999999999999996</v>
          </cell>
          <cell r="K3735">
            <v>4.5999999999999996</v>
          </cell>
          <cell r="M3735" t="str">
            <v>IC</v>
          </cell>
          <cell r="N3735" t="str">
            <v>DFO</v>
          </cell>
          <cell r="O3735" t="str">
            <v>NG</v>
          </cell>
          <cell r="P3735">
            <v>88</v>
          </cell>
          <cell r="Q3735">
            <v>1971</v>
          </cell>
          <cell r="R3735" t="str">
            <v>OP</v>
          </cell>
          <cell r="T3735" t="str">
            <v>N</v>
          </cell>
        </row>
        <row r="3736">
          <cell r="A3736" t="str">
            <v>MO</v>
          </cell>
          <cell r="B3736" t="str">
            <v>Macon</v>
          </cell>
          <cell r="C3736">
            <v>11460</v>
          </cell>
          <cell r="D3736" t="str">
            <v>Macon City of</v>
          </cell>
          <cell r="E3736">
            <v>2141</v>
          </cell>
          <cell r="F3736" t="str">
            <v>Macon</v>
          </cell>
          <cell r="G3736">
            <v>22</v>
          </cell>
          <cell r="H3736" t="str">
            <v>4</v>
          </cell>
          <cell r="I3736">
            <v>1</v>
          </cell>
          <cell r="J3736">
            <v>0.7</v>
          </cell>
          <cell r="K3736">
            <v>0.7</v>
          </cell>
          <cell r="M3736" t="str">
            <v>IC</v>
          </cell>
          <cell r="N3736" t="str">
            <v>DFO</v>
          </cell>
          <cell r="P3736">
            <v>9</v>
          </cell>
          <cell r="Q3736">
            <v>1985</v>
          </cell>
          <cell r="R3736" t="str">
            <v>OP</v>
          </cell>
          <cell r="T3736" t="str">
            <v>N</v>
          </cell>
        </row>
        <row r="3737">
          <cell r="A3737" t="str">
            <v>MO</v>
          </cell>
          <cell r="B3737" t="str">
            <v>Macon</v>
          </cell>
          <cell r="C3737">
            <v>11460</v>
          </cell>
          <cell r="D3737" t="str">
            <v>Macon City of</v>
          </cell>
          <cell r="E3737">
            <v>56126</v>
          </cell>
          <cell r="F3737" t="str">
            <v>Sub 2 Generating Station</v>
          </cell>
          <cell r="G3737">
            <v>22</v>
          </cell>
          <cell r="H3737" t="str">
            <v>1</v>
          </cell>
          <cell r="I3737">
            <v>1.8</v>
          </cell>
          <cell r="J3737">
            <v>1.8</v>
          </cell>
          <cell r="K3737">
            <v>1.8</v>
          </cell>
          <cell r="M3737" t="str">
            <v>IC</v>
          </cell>
          <cell r="N3737" t="str">
            <v>DFO</v>
          </cell>
          <cell r="P3737">
            <v>5</v>
          </cell>
          <cell r="Q3737">
            <v>2003</v>
          </cell>
          <cell r="R3737" t="str">
            <v>OP</v>
          </cell>
          <cell r="T3737" t="str">
            <v>N</v>
          </cell>
        </row>
        <row r="3738">
          <cell r="A3738" t="str">
            <v>MO</v>
          </cell>
          <cell r="B3738" t="str">
            <v>Macon</v>
          </cell>
          <cell r="C3738">
            <v>11460</v>
          </cell>
          <cell r="D3738" t="str">
            <v>Macon City of</v>
          </cell>
          <cell r="E3738">
            <v>56126</v>
          </cell>
          <cell r="F3738" t="str">
            <v>Sub 2 Generating Station</v>
          </cell>
          <cell r="G3738">
            <v>22</v>
          </cell>
          <cell r="H3738" t="str">
            <v>2</v>
          </cell>
          <cell r="I3738">
            <v>1.8</v>
          </cell>
          <cell r="J3738">
            <v>1.8</v>
          </cell>
          <cell r="K3738">
            <v>1.8</v>
          </cell>
          <cell r="M3738" t="str">
            <v>IC</v>
          </cell>
          <cell r="N3738" t="str">
            <v>DFO</v>
          </cell>
          <cell r="P3738">
            <v>1</v>
          </cell>
          <cell r="Q3738">
            <v>2004</v>
          </cell>
          <cell r="R3738" t="str">
            <v>OP</v>
          </cell>
          <cell r="T3738" t="str">
            <v>N</v>
          </cell>
        </row>
        <row r="3739">
          <cell r="A3739" t="str">
            <v>MO</v>
          </cell>
          <cell r="B3739" t="str">
            <v>Macon</v>
          </cell>
          <cell r="C3739">
            <v>11460</v>
          </cell>
          <cell r="D3739" t="str">
            <v>Macon City of</v>
          </cell>
          <cell r="E3739">
            <v>56128</v>
          </cell>
          <cell r="F3739" t="str">
            <v>Sub 3 Generating Station</v>
          </cell>
          <cell r="G3739">
            <v>22</v>
          </cell>
          <cell r="H3739" t="str">
            <v>1</v>
          </cell>
          <cell r="I3739">
            <v>1.8</v>
          </cell>
          <cell r="J3739">
            <v>1.8</v>
          </cell>
          <cell r="K3739">
            <v>1.8</v>
          </cell>
          <cell r="M3739" t="str">
            <v>IC</v>
          </cell>
          <cell r="N3739" t="str">
            <v>DFO</v>
          </cell>
          <cell r="P3739">
            <v>11</v>
          </cell>
          <cell r="Q3739">
            <v>2003</v>
          </cell>
          <cell r="R3739" t="str">
            <v>OP</v>
          </cell>
          <cell r="T3739" t="str">
            <v>N</v>
          </cell>
        </row>
        <row r="3740">
          <cell r="A3740" t="str">
            <v>MO</v>
          </cell>
          <cell r="B3740" t="str">
            <v>Macon</v>
          </cell>
          <cell r="C3740">
            <v>11460</v>
          </cell>
          <cell r="D3740" t="str">
            <v>Macon City of</v>
          </cell>
          <cell r="E3740">
            <v>56128</v>
          </cell>
          <cell r="F3740" t="str">
            <v>Sub 3 Generating Station</v>
          </cell>
          <cell r="G3740">
            <v>22</v>
          </cell>
          <cell r="H3740" t="str">
            <v>2</v>
          </cell>
          <cell r="I3740">
            <v>1.8</v>
          </cell>
          <cell r="J3740">
            <v>1.8</v>
          </cell>
          <cell r="K3740">
            <v>1.8</v>
          </cell>
          <cell r="M3740" t="str">
            <v>IC</v>
          </cell>
          <cell r="N3740" t="str">
            <v>DFO</v>
          </cell>
          <cell r="P3740">
            <v>11</v>
          </cell>
          <cell r="Q3740">
            <v>2003</v>
          </cell>
          <cell r="R3740" t="str">
            <v>OP</v>
          </cell>
          <cell r="T3740" t="str">
            <v>N</v>
          </cell>
        </row>
        <row r="3741">
          <cell r="A3741" t="str">
            <v>MO</v>
          </cell>
          <cell r="B3741" t="str">
            <v>Macon</v>
          </cell>
          <cell r="C3741">
            <v>11460</v>
          </cell>
          <cell r="D3741" t="str">
            <v>Macon City of</v>
          </cell>
          <cell r="E3741">
            <v>56128</v>
          </cell>
          <cell r="F3741" t="str">
            <v>Sub 3 Generating Station</v>
          </cell>
          <cell r="G3741">
            <v>22</v>
          </cell>
          <cell r="H3741" t="str">
            <v>3</v>
          </cell>
          <cell r="I3741">
            <v>1.8</v>
          </cell>
          <cell r="J3741">
            <v>1.8</v>
          </cell>
          <cell r="K3741">
            <v>1.8</v>
          </cell>
          <cell r="M3741" t="str">
            <v>IC</v>
          </cell>
          <cell r="N3741" t="str">
            <v>DFO</v>
          </cell>
          <cell r="P3741">
            <v>11</v>
          </cell>
          <cell r="Q3741">
            <v>2003</v>
          </cell>
          <cell r="R3741" t="str">
            <v>OP</v>
          </cell>
          <cell r="T3741" t="str">
            <v>N</v>
          </cell>
        </row>
        <row r="3742">
          <cell r="A3742" t="str">
            <v>MO</v>
          </cell>
          <cell r="B3742" t="str">
            <v>Macon</v>
          </cell>
          <cell r="C3742">
            <v>11460</v>
          </cell>
          <cell r="D3742" t="str">
            <v>Macon City of</v>
          </cell>
          <cell r="E3742">
            <v>56128</v>
          </cell>
          <cell r="F3742" t="str">
            <v>Sub 3 Generating Station</v>
          </cell>
          <cell r="G3742">
            <v>22</v>
          </cell>
          <cell r="H3742" t="str">
            <v>4</v>
          </cell>
          <cell r="I3742">
            <v>1.8</v>
          </cell>
          <cell r="J3742">
            <v>1.8</v>
          </cell>
          <cell r="K3742">
            <v>1.8</v>
          </cell>
          <cell r="M3742" t="str">
            <v>IC</v>
          </cell>
          <cell r="N3742" t="str">
            <v>DFO</v>
          </cell>
          <cell r="P3742">
            <v>11</v>
          </cell>
          <cell r="Q3742">
            <v>2003</v>
          </cell>
          <cell r="R3742" t="str">
            <v>OP</v>
          </cell>
          <cell r="T3742" t="str">
            <v>N</v>
          </cell>
        </row>
        <row r="3743">
          <cell r="A3743" t="str">
            <v>MO</v>
          </cell>
          <cell r="B3743" t="str">
            <v>Dunklin</v>
          </cell>
          <cell r="C3743">
            <v>11540</v>
          </cell>
          <cell r="D3743" t="str">
            <v>Malden City of</v>
          </cell>
          <cell r="E3743">
            <v>2142</v>
          </cell>
          <cell r="F3743" t="str">
            <v>Malden</v>
          </cell>
          <cell r="G3743">
            <v>22</v>
          </cell>
          <cell r="H3743" t="str">
            <v>2A</v>
          </cell>
          <cell r="I3743">
            <v>1.8</v>
          </cell>
          <cell r="J3743">
            <v>1.8</v>
          </cell>
          <cell r="K3743">
            <v>1.8</v>
          </cell>
          <cell r="M3743" t="str">
            <v>IC</v>
          </cell>
          <cell r="N3743" t="str">
            <v>DFO</v>
          </cell>
          <cell r="P3743">
            <v>2</v>
          </cell>
          <cell r="Q3743">
            <v>1996</v>
          </cell>
          <cell r="R3743" t="str">
            <v>OP</v>
          </cell>
          <cell r="T3743" t="str">
            <v>N</v>
          </cell>
        </row>
        <row r="3744">
          <cell r="A3744" t="str">
            <v>MO</v>
          </cell>
          <cell r="B3744" t="str">
            <v>Dunklin</v>
          </cell>
          <cell r="C3744">
            <v>11540</v>
          </cell>
          <cell r="D3744" t="str">
            <v>Malden City of</v>
          </cell>
          <cell r="E3744">
            <v>2142</v>
          </cell>
          <cell r="F3744" t="str">
            <v>Malden</v>
          </cell>
          <cell r="G3744">
            <v>22</v>
          </cell>
          <cell r="H3744" t="str">
            <v>3A</v>
          </cell>
          <cell r="I3744">
            <v>1.8</v>
          </cell>
          <cell r="J3744">
            <v>1.8</v>
          </cell>
          <cell r="K3744">
            <v>1.8</v>
          </cell>
          <cell r="M3744" t="str">
            <v>IC</v>
          </cell>
          <cell r="N3744" t="str">
            <v>DFO</v>
          </cell>
          <cell r="P3744">
            <v>2</v>
          </cell>
          <cell r="Q3744">
            <v>1996</v>
          </cell>
          <cell r="R3744" t="str">
            <v>OP</v>
          </cell>
          <cell r="T3744" t="str">
            <v>N</v>
          </cell>
        </row>
        <row r="3745">
          <cell r="A3745" t="str">
            <v>MO</v>
          </cell>
          <cell r="B3745" t="str">
            <v>Dunklin</v>
          </cell>
          <cell r="C3745">
            <v>11540</v>
          </cell>
          <cell r="D3745" t="str">
            <v>Malden City of</v>
          </cell>
          <cell r="E3745">
            <v>2142</v>
          </cell>
          <cell r="F3745" t="str">
            <v>Malden</v>
          </cell>
          <cell r="G3745">
            <v>22</v>
          </cell>
          <cell r="H3745" t="str">
            <v>4A</v>
          </cell>
          <cell r="I3745">
            <v>1.8</v>
          </cell>
          <cell r="J3745">
            <v>1.8</v>
          </cell>
          <cell r="K3745">
            <v>1.8</v>
          </cell>
          <cell r="M3745" t="str">
            <v>IC</v>
          </cell>
          <cell r="N3745" t="str">
            <v>DFO</v>
          </cell>
          <cell r="P3745">
            <v>2</v>
          </cell>
          <cell r="Q3745">
            <v>1996</v>
          </cell>
          <cell r="R3745" t="str">
            <v>OP</v>
          </cell>
          <cell r="T3745" t="str">
            <v>N</v>
          </cell>
        </row>
        <row r="3746">
          <cell r="A3746" t="str">
            <v>MO</v>
          </cell>
          <cell r="B3746" t="str">
            <v>Linn</v>
          </cell>
          <cell r="C3746">
            <v>11626</v>
          </cell>
          <cell r="D3746" t="str">
            <v>Marceline City of</v>
          </cell>
          <cell r="E3746">
            <v>7470</v>
          </cell>
          <cell r="F3746" t="str">
            <v>Marceline</v>
          </cell>
          <cell r="G3746">
            <v>22</v>
          </cell>
          <cell r="H3746" t="str">
            <v>1</v>
          </cell>
          <cell r="I3746">
            <v>1</v>
          </cell>
          <cell r="J3746">
            <v>1</v>
          </cell>
          <cell r="K3746">
            <v>1</v>
          </cell>
          <cell r="M3746" t="str">
            <v>IC</v>
          </cell>
          <cell r="N3746" t="str">
            <v>DFO</v>
          </cell>
          <cell r="P3746">
            <v>8</v>
          </cell>
          <cell r="Q3746">
            <v>1989</v>
          </cell>
          <cell r="R3746" t="str">
            <v>SB</v>
          </cell>
          <cell r="S3746">
            <v>0</v>
          </cell>
          <cell r="T3746" t="str">
            <v>N</v>
          </cell>
        </row>
        <row r="3747">
          <cell r="A3747" t="str">
            <v>MO</v>
          </cell>
          <cell r="B3747" t="str">
            <v>Linn</v>
          </cell>
          <cell r="C3747">
            <v>11626</v>
          </cell>
          <cell r="D3747" t="str">
            <v>Marceline City of</v>
          </cell>
          <cell r="E3747">
            <v>7470</v>
          </cell>
          <cell r="F3747" t="str">
            <v>Marceline</v>
          </cell>
          <cell r="G3747">
            <v>22</v>
          </cell>
          <cell r="H3747" t="str">
            <v>2</v>
          </cell>
          <cell r="I3747">
            <v>3</v>
          </cell>
          <cell r="J3747">
            <v>3</v>
          </cell>
          <cell r="K3747">
            <v>3</v>
          </cell>
          <cell r="M3747" t="str">
            <v>IC</v>
          </cell>
          <cell r="N3747" t="str">
            <v>DFO</v>
          </cell>
          <cell r="O3747" t="str">
            <v>NG</v>
          </cell>
          <cell r="P3747">
            <v>3</v>
          </cell>
          <cell r="Q3747">
            <v>2002</v>
          </cell>
          <cell r="R3747" t="str">
            <v>SB</v>
          </cell>
          <cell r="S3747">
            <v>0</v>
          </cell>
          <cell r="T3747" t="str">
            <v>N</v>
          </cell>
        </row>
        <row r="3748">
          <cell r="A3748" t="str">
            <v>MO</v>
          </cell>
          <cell r="B3748" t="str">
            <v>Linn</v>
          </cell>
          <cell r="C3748">
            <v>11626</v>
          </cell>
          <cell r="D3748" t="str">
            <v>Marceline City of</v>
          </cell>
          <cell r="E3748">
            <v>7470</v>
          </cell>
          <cell r="F3748" t="str">
            <v>Marceline</v>
          </cell>
          <cell r="G3748">
            <v>22</v>
          </cell>
          <cell r="H3748" t="str">
            <v>3</v>
          </cell>
          <cell r="I3748">
            <v>1.2</v>
          </cell>
          <cell r="J3748">
            <v>1.2</v>
          </cell>
          <cell r="K3748">
            <v>1.2</v>
          </cell>
          <cell r="M3748" t="str">
            <v>IC</v>
          </cell>
          <cell r="N3748" t="str">
            <v>DFO</v>
          </cell>
          <cell r="O3748" t="str">
            <v>NG</v>
          </cell>
          <cell r="P3748">
            <v>3</v>
          </cell>
          <cell r="Q3748">
            <v>1959</v>
          </cell>
          <cell r="R3748" t="str">
            <v>SB</v>
          </cell>
          <cell r="S3748">
            <v>0</v>
          </cell>
          <cell r="T3748" t="str">
            <v>N</v>
          </cell>
        </row>
        <row r="3749">
          <cell r="A3749" t="str">
            <v>MO</v>
          </cell>
          <cell r="B3749" t="str">
            <v>Linn</v>
          </cell>
          <cell r="C3749">
            <v>11626</v>
          </cell>
          <cell r="D3749" t="str">
            <v>Marceline City of</v>
          </cell>
          <cell r="E3749">
            <v>7470</v>
          </cell>
          <cell r="F3749" t="str">
            <v>Marceline</v>
          </cell>
          <cell r="G3749">
            <v>22</v>
          </cell>
          <cell r="H3749" t="str">
            <v>4</v>
          </cell>
          <cell r="I3749">
            <v>0.4</v>
          </cell>
          <cell r="J3749">
            <v>0.4</v>
          </cell>
          <cell r="K3749">
            <v>0.4</v>
          </cell>
          <cell r="M3749" t="str">
            <v>IC</v>
          </cell>
          <cell r="N3749" t="str">
            <v>DFO</v>
          </cell>
          <cell r="O3749" t="str">
            <v>NG</v>
          </cell>
          <cell r="P3749">
            <v>11</v>
          </cell>
          <cell r="Q3749">
            <v>1995</v>
          </cell>
          <cell r="R3749" t="str">
            <v>SB</v>
          </cell>
          <cell r="S3749">
            <v>0</v>
          </cell>
          <cell r="T3749" t="str">
            <v>N</v>
          </cell>
        </row>
        <row r="3750">
          <cell r="A3750" t="str">
            <v>MO</v>
          </cell>
          <cell r="B3750" t="str">
            <v>Linn</v>
          </cell>
          <cell r="C3750">
            <v>11626</v>
          </cell>
          <cell r="D3750" t="str">
            <v>Marceline City of</v>
          </cell>
          <cell r="E3750">
            <v>7470</v>
          </cell>
          <cell r="F3750" t="str">
            <v>Marceline</v>
          </cell>
          <cell r="G3750">
            <v>22</v>
          </cell>
          <cell r="H3750" t="str">
            <v>5</v>
          </cell>
          <cell r="I3750">
            <v>2</v>
          </cell>
          <cell r="J3750">
            <v>2</v>
          </cell>
          <cell r="K3750">
            <v>2</v>
          </cell>
          <cell r="M3750" t="str">
            <v>IC</v>
          </cell>
          <cell r="N3750" t="str">
            <v>DFO</v>
          </cell>
          <cell r="P3750">
            <v>2</v>
          </cell>
          <cell r="Q3750">
            <v>2004</v>
          </cell>
          <cell r="R3750" t="str">
            <v>SB</v>
          </cell>
          <cell r="S3750">
            <v>0</v>
          </cell>
          <cell r="T3750" t="str">
            <v>N</v>
          </cell>
        </row>
        <row r="3751">
          <cell r="A3751" t="str">
            <v>MO</v>
          </cell>
          <cell r="B3751" t="str">
            <v>Linn</v>
          </cell>
          <cell r="C3751">
            <v>11626</v>
          </cell>
          <cell r="D3751" t="str">
            <v>Marceline City of</v>
          </cell>
          <cell r="E3751">
            <v>7470</v>
          </cell>
          <cell r="F3751" t="str">
            <v>Marceline</v>
          </cell>
          <cell r="G3751">
            <v>22</v>
          </cell>
          <cell r="H3751" t="str">
            <v>6</v>
          </cell>
          <cell r="I3751">
            <v>2</v>
          </cell>
          <cell r="J3751">
            <v>2</v>
          </cell>
          <cell r="K3751">
            <v>2</v>
          </cell>
          <cell r="M3751" t="str">
            <v>IC</v>
          </cell>
          <cell r="N3751" t="str">
            <v>DFO</v>
          </cell>
          <cell r="P3751">
            <v>2</v>
          </cell>
          <cell r="Q3751">
            <v>2004</v>
          </cell>
          <cell r="R3751" t="str">
            <v>SB</v>
          </cell>
          <cell r="S3751">
            <v>0</v>
          </cell>
          <cell r="T3751" t="str">
            <v>N</v>
          </cell>
        </row>
        <row r="3752">
          <cell r="A3752" t="str">
            <v>MO</v>
          </cell>
          <cell r="B3752" t="str">
            <v>Saline</v>
          </cell>
          <cell r="C3752">
            <v>11732</v>
          </cell>
          <cell r="D3752" t="str">
            <v>Marshall City of</v>
          </cell>
          <cell r="E3752">
            <v>2144</v>
          </cell>
          <cell r="F3752" t="str">
            <v>Marshall</v>
          </cell>
          <cell r="G3752">
            <v>22</v>
          </cell>
          <cell r="H3752" t="str">
            <v>7</v>
          </cell>
          <cell r="I3752">
            <v>1</v>
          </cell>
          <cell r="J3752">
            <v>0.9</v>
          </cell>
          <cell r="K3752">
            <v>0.9</v>
          </cell>
          <cell r="M3752" t="str">
            <v>IC</v>
          </cell>
          <cell r="N3752" t="str">
            <v>DFO</v>
          </cell>
          <cell r="P3752">
            <v>6</v>
          </cell>
          <cell r="Q3752">
            <v>1988</v>
          </cell>
          <cell r="R3752" t="str">
            <v>OP</v>
          </cell>
          <cell r="T3752" t="str">
            <v>N</v>
          </cell>
        </row>
        <row r="3753">
          <cell r="A3753" t="str">
            <v>MO</v>
          </cell>
          <cell r="B3753" t="str">
            <v>Saline</v>
          </cell>
          <cell r="C3753">
            <v>11732</v>
          </cell>
          <cell r="D3753" t="str">
            <v>Marshall City of</v>
          </cell>
          <cell r="E3753">
            <v>2144</v>
          </cell>
          <cell r="F3753" t="str">
            <v>Marshall</v>
          </cell>
          <cell r="G3753">
            <v>22</v>
          </cell>
          <cell r="H3753" t="str">
            <v>8</v>
          </cell>
          <cell r="I3753">
            <v>1</v>
          </cell>
          <cell r="J3753">
            <v>0.9</v>
          </cell>
          <cell r="K3753">
            <v>0.9</v>
          </cell>
          <cell r="M3753" t="str">
            <v>IC</v>
          </cell>
          <cell r="N3753" t="str">
            <v>DFO</v>
          </cell>
          <cell r="P3753">
            <v>6</v>
          </cell>
          <cell r="Q3753">
            <v>1988</v>
          </cell>
          <cell r="R3753" t="str">
            <v>OP</v>
          </cell>
          <cell r="T3753" t="str">
            <v>N</v>
          </cell>
        </row>
        <row r="3754">
          <cell r="A3754" t="str">
            <v>MO</v>
          </cell>
          <cell r="B3754" t="str">
            <v>Saline</v>
          </cell>
          <cell r="C3754">
            <v>11732</v>
          </cell>
          <cell r="D3754" t="str">
            <v>Marshall City of</v>
          </cell>
          <cell r="E3754">
            <v>2144</v>
          </cell>
          <cell r="F3754" t="str">
            <v>Marshall</v>
          </cell>
          <cell r="G3754">
            <v>22</v>
          </cell>
          <cell r="H3754" t="str">
            <v>9</v>
          </cell>
          <cell r="I3754">
            <v>1</v>
          </cell>
          <cell r="J3754">
            <v>0.9</v>
          </cell>
          <cell r="K3754">
            <v>0.9</v>
          </cell>
          <cell r="M3754" t="str">
            <v>IC</v>
          </cell>
          <cell r="N3754" t="str">
            <v>DFO</v>
          </cell>
          <cell r="P3754">
            <v>6</v>
          </cell>
          <cell r="Q3754">
            <v>1988</v>
          </cell>
          <cell r="R3754" t="str">
            <v>OP</v>
          </cell>
          <cell r="T3754" t="str">
            <v>N</v>
          </cell>
        </row>
        <row r="3755">
          <cell r="A3755" t="str">
            <v>MO</v>
          </cell>
          <cell r="B3755" t="str">
            <v>Scotland</v>
          </cell>
          <cell r="C3755">
            <v>12294</v>
          </cell>
          <cell r="D3755" t="str">
            <v>Memphis City of</v>
          </cell>
          <cell r="E3755">
            <v>2145</v>
          </cell>
          <cell r="F3755" t="str">
            <v>Memphis</v>
          </cell>
          <cell r="G3755">
            <v>22</v>
          </cell>
          <cell r="H3755" t="str">
            <v>1</v>
          </cell>
          <cell r="I3755">
            <v>0.6</v>
          </cell>
          <cell r="J3755">
            <v>0.6</v>
          </cell>
          <cell r="K3755">
            <v>0.6</v>
          </cell>
          <cell r="M3755" t="str">
            <v>IC</v>
          </cell>
          <cell r="N3755" t="str">
            <v>DFO</v>
          </cell>
          <cell r="O3755" t="str">
            <v>NG</v>
          </cell>
          <cell r="P3755">
            <v>88</v>
          </cell>
          <cell r="Q3755">
            <v>1972</v>
          </cell>
          <cell r="R3755" t="str">
            <v>OP</v>
          </cell>
          <cell r="T3755" t="str">
            <v>N</v>
          </cell>
        </row>
        <row r="3756">
          <cell r="A3756" t="str">
            <v>MO</v>
          </cell>
          <cell r="B3756" t="str">
            <v>Scotland</v>
          </cell>
          <cell r="C3756">
            <v>12294</v>
          </cell>
          <cell r="D3756" t="str">
            <v>Memphis City of</v>
          </cell>
          <cell r="E3756">
            <v>2145</v>
          </cell>
          <cell r="F3756" t="str">
            <v>Memphis</v>
          </cell>
          <cell r="G3756">
            <v>22</v>
          </cell>
          <cell r="H3756" t="str">
            <v>3</v>
          </cell>
          <cell r="I3756">
            <v>0.2</v>
          </cell>
          <cell r="J3756">
            <v>0.2</v>
          </cell>
          <cell r="K3756">
            <v>0.2</v>
          </cell>
          <cell r="M3756" t="str">
            <v>IC</v>
          </cell>
          <cell r="N3756" t="str">
            <v>DFO</v>
          </cell>
          <cell r="P3756">
            <v>88</v>
          </cell>
          <cell r="Q3756">
            <v>1945</v>
          </cell>
          <cell r="R3756" t="str">
            <v>OP</v>
          </cell>
          <cell r="T3756" t="str">
            <v>N</v>
          </cell>
        </row>
        <row r="3757">
          <cell r="A3757" t="str">
            <v>MO</v>
          </cell>
          <cell r="B3757" t="str">
            <v>Scotland</v>
          </cell>
          <cell r="C3757">
            <v>12294</v>
          </cell>
          <cell r="D3757" t="str">
            <v>Memphis City of</v>
          </cell>
          <cell r="E3757">
            <v>2145</v>
          </cell>
          <cell r="F3757" t="str">
            <v>Memphis</v>
          </cell>
          <cell r="G3757">
            <v>22</v>
          </cell>
          <cell r="H3757" t="str">
            <v>6</v>
          </cell>
          <cell r="I3757">
            <v>0.9</v>
          </cell>
          <cell r="J3757">
            <v>0.8</v>
          </cell>
          <cell r="K3757">
            <v>0.8</v>
          </cell>
          <cell r="M3757" t="str">
            <v>IC</v>
          </cell>
          <cell r="N3757" t="str">
            <v>DFO</v>
          </cell>
          <cell r="P3757">
            <v>88</v>
          </cell>
          <cell r="Q3757">
            <v>1957</v>
          </cell>
          <cell r="R3757" t="str">
            <v>OP</v>
          </cell>
          <cell r="T3757" t="str">
            <v>N</v>
          </cell>
        </row>
        <row r="3758">
          <cell r="A3758" t="str">
            <v>MO</v>
          </cell>
          <cell r="B3758" t="str">
            <v>Scotland</v>
          </cell>
          <cell r="C3758">
            <v>12294</v>
          </cell>
          <cell r="D3758" t="str">
            <v>Memphis City of</v>
          </cell>
          <cell r="E3758">
            <v>2145</v>
          </cell>
          <cell r="F3758" t="str">
            <v>Memphis</v>
          </cell>
          <cell r="G3758">
            <v>22</v>
          </cell>
          <cell r="H3758" t="str">
            <v>7</v>
          </cell>
          <cell r="I3758">
            <v>1.1000000000000001</v>
          </cell>
          <cell r="J3758">
            <v>1</v>
          </cell>
          <cell r="K3758">
            <v>1</v>
          </cell>
          <cell r="M3758" t="str">
            <v>IC</v>
          </cell>
          <cell r="N3758" t="str">
            <v>DFO</v>
          </cell>
          <cell r="P3758">
            <v>88</v>
          </cell>
          <cell r="Q3758">
            <v>1960</v>
          </cell>
          <cell r="R3758" t="str">
            <v>OP</v>
          </cell>
          <cell r="T3758" t="str">
            <v>N</v>
          </cell>
        </row>
        <row r="3759">
          <cell r="A3759" t="str">
            <v>MO</v>
          </cell>
          <cell r="B3759" t="str">
            <v>Scotland</v>
          </cell>
          <cell r="C3759">
            <v>12294</v>
          </cell>
          <cell r="D3759" t="str">
            <v>Memphis City of</v>
          </cell>
          <cell r="E3759">
            <v>2145</v>
          </cell>
          <cell r="F3759" t="str">
            <v>Memphis</v>
          </cell>
          <cell r="G3759">
            <v>22</v>
          </cell>
          <cell r="H3759" t="str">
            <v>8</v>
          </cell>
          <cell r="I3759">
            <v>1.3</v>
          </cell>
          <cell r="J3759">
            <v>1.2</v>
          </cell>
          <cell r="K3759">
            <v>1.2</v>
          </cell>
          <cell r="M3759" t="str">
            <v>IC</v>
          </cell>
          <cell r="N3759" t="str">
            <v>DFO</v>
          </cell>
          <cell r="O3759" t="str">
            <v>NG</v>
          </cell>
          <cell r="P3759">
            <v>88</v>
          </cell>
          <cell r="Q3759">
            <v>1966</v>
          </cell>
          <cell r="R3759" t="str">
            <v>OP</v>
          </cell>
          <cell r="T3759" t="str">
            <v>N</v>
          </cell>
        </row>
        <row r="3760">
          <cell r="A3760" t="str">
            <v>MO</v>
          </cell>
          <cell r="B3760" t="str">
            <v>Scotland</v>
          </cell>
          <cell r="C3760">
            <v>12294</v>
          </cell>
          <cell r="D3760" t="str">
            <v>Memphis City of</v>
          </cell>
          <cell r="E3760">
            <v>2145</v>
          </cell>
          <cell r="F3760" t="str">
            <v>Memphis</v>
          </cell>
          <cell r="G3760">
            <v>22</v>
          </cell>
          <cell r="H3760" t="str">
            <v>9</v>
          </cell>
          <cell r="I3760">
            <v>1.3</v>
          </cell>
          <cell r="J3760">
            <v>1.2</v>
          </cell>
          <cell r="K3760">
            <v>1.2</v>
          </cell>
          <cell r="M3760" t="str">
            <v>IC</v>
          </cell>
          <cell r="N3760" t="str">
            <v>DFO</v>
          </cell>
          <cell r="O3760" t="str">
            <v>NG</v>
          </cell>
          <cell r="P3760">
            <v>88</v>
          </cell>
          <cell r="Q3760">
            <v>1972</v>
          </cell>
          <cell r="R3760" t="str">
            <v>OP</v>
          </cell>
          <cell r="T3760" t="str">
            <v>N</v>
          </cell>
        </row>
        <row r="3761">
          <cell r="A3761" t="str">
            <v>MO</v>
          </cell>
          <cell r="B3761" t="str">
            <v>Scotland</v>
          </cell>
          <cell r="C3761">
            <v>12294</v>
          </cell>
          <cell r="D3761" t="str">
            <v>Memphis City of</v>
          </cell>
          <cell r="E3761">
            <v>2145</v>
          </cell>
          <cell r="F3761" t="str">
            <v>Memphis</v>
          </cell>
          <cell r="G3761">
            <v>22</v>
          </cell>
          <cell r="H3761" t="str">
            <v>10</v>
          </cell>
          <cell r="I3761">
            <v>1</v>
          </cell>
          <cell r="J3761">
            <v>1</v>
          </cell>
          <cell r="K3761">
            <v>0.9</v>
          </cell>
          <cell r="M3761" t="str">
            <v>IC</v>
          </cell>
          <cell r="N3761" t="str">
            <v>DFO</v>
          </cell>
          <cell r="P3761">
            <v>8</v>
          </cell>
          <cell r="Q3761">
            <v>1989</v>
          </cell>
          <cell r="R3761" t="str">
            <v>OP</v>
          </cell>
          <cell r="T3761" t="str">
            <v>N</v>
          </cell>
        </row>
        <row r="3762">
          <cell r="A3762" t="str">
            <v>MO</v>
          </cell>
          <cell r="B3762" t="str">
            <v>Scotland</v>
          </cell>
          <cell r="C3762">
            <v>12294</v>
          </cell>
          <cell r="D3762" t="str">
            <v>Memphis City of</v>
          </cell>
          <cell r="E3762">
            <v>2145</v>
          </cell>
          <cell r="F3762" t="str">
            <v>Memphis</v>
          </cell>
          <cell r="G3762">
            <v>22</v>
          </cell>
          <cell r="H3762" t="str">
            <v>11</v>
          </cell>
          <cell r="I3762">
            <v>1</v>
          </cell>
          <cell r="J3762">
            <v>1</v>
          </cell>
          <cell r="K3762">
            <v>0.9</v>
          </cell>
          <cell r="M3762" t="str">
            <v>IC</v>
          </cell>
          <cell r="N3762" t="str">
            <v>DFO</v>
          </cell>
          <cell r="P3762">
            <v>8</v>
          </cell>
          <cell r="Q3762">
            <v>1989</v>
          </cell>
          <cell r="R3762" t="str">
            <v>OP</v>
          </cell>
          <cell r="T3762" t="str">
            <v>N</v>
          </cell>
        </row>
        <row r="3763">
          <cell r="A3763" t="str">
            <v>MO</v>
          </cell>
          <cell r="B3763" t="str">
            <v>Scotland</v>
          </cell>
          <cell r="C3763">
            <v>12294</v>
          </cell>
          <cell r="D3763" t="str">
            <v>Memphis City of</v>
          </cell>
          <cell r="E3763">
            <v>2145</v>
          </cell>
          <cell r="F3763" t="str">
            <v>Memphis</v>
          </cell>
          <cell r="G3763">
            <v>22</v>
          </cell>
          <cell r="H3763" t="str">
            <v>12</v>
          </cell>
          <cell r="I3763">
            <v>0.4</v>
          </cell>
          <cell r="J3763">
            <v>0.4</v>
          </cell>
          <cell r="K3763">
            <v>0.4</v>
          </cell>
          <cell r="M3763" t="str">
            <v>IC</v>
          </cell>
          <cell r="N3763" t="str">
            <v>DFO</v>
          </cell>
          <cell r="P3763">
            <v>11</v>
          </cell>
          <cell r="Q3763">
            <v>1989</v>
          </cell>
          <cell r="R3763" t="str">
            <v>OP</v>
          </cell>
          <cell r="T3763" t="str">
            <v>N</v>
          </cell>
        </row>
        <row r="3764">
          <cell r="A3764" t="str">
            <v>MO</v>
          </cell>
          <cell r="B3764" t="str">
            <v>Scotland</v>
          </cell>
          <cell r="C3764">
            <v>12294</v>
          </cell>
          <cell r="D3764" t="str">
            <v>Memphis City of</v>
          </cell>
          <cell r="E3764">
            <v>2145</v>
          </cell>
          <cell r="F3764" t="str">
            <v>Memphis</v>
          </cell>
          <cell r="G3764">
            <v>22</v>
          </cell>
          <cell r="H3764" t="str">
            <v>13</v>
          </cell>
          <cell r="I3764">
            <v>1</v>
          </cell>
          <cell r="J3764">
            <v>1</v>
          </cell>
          <cell r="K3764">
            <v>1</v>
          </cell>
          <cell r="M3764" t="str">
            <v>IC</v>
          </cell>
          <cell r="N3764" t="str">
            <v>DFO</v>
          </cell>
          <cell r="P3764">
            <v>9</v>
          </cell>
          <cell r="Q3764">
            <v>1990</v>
          </cell>
          <cell r="R3764" t="str">
            <v>OP</v>
          </cell>
          <cell r="T3764" t="str">
            <v>N</v>
          </cell>
        </row>
        <row r="3765">
          <cell r="A3765" t="str">
            <v>MO</v>
          </cell>
          <cell r="B3765" t="str">
            <v>Monroe</v>
          </cell>
          <cell r="C3765">
            <v>12802</v>
          </cell>
          <cell r="D3765" t="str">
            <v>Monroe City City of</v>
          </cell>
          <cell r="E3765">
            <v>2146</v>
          </cell>
          <cell r="F3765" t="str">
            <v>Monroe</v>
          </cell>
          <cell r="G3765">
            <v>22</v>
          </cell>
          <cell r="H3765" t="str">
            <v>2</v>
          </cell>
          <cell r="I3765">
            <v>1.3</v>
          </cell>
          <cell r="J3765">
            <v>1.3</v>
          </cell>
          <cell r="K3765">
            <v>1.3</v>
          </cell>
          <cell r="M3765" t="str">
            <v>IC</v>
          </cell>
          <cell r="N3765" t="str">
            <v>DFO</v>
          </cell>
          <cell r="O3765" t="str">
            <v>NG</v>
          </cell>
          <cell r="P3765">
            <v>99</v>
          </cell>
          <cell r="Q3765">
            <v>1955</v>
          </cell>
          <cell r="R3765" t="str">
            <v>OP</v>
          </cell>
          <cell r="T3765" t="str">
            <v>N</v>
          </cell>
        </row>
        <row r="3766">
          <cell r="A3766" t="str">
            <v>MO</v>
          </cell>
          <cell r="B3766" t="str">
            <v>Monroe</v>
          </cell>
          <cell r="C3766">
            <v>12802</v>
          </cell>
          <cell r="D3766" t="str">
            <v>Monroe City City of</v>
          </cell>
          <cell r="E3766">
            <v>2146</v>
          </cell>
          <cell r="F3766" t="str">
            <v>Monroe</v>
          </cell>
          <cell r="G3766">
            <v>22</v>
          </cell>
          <cell r="H3766" t="str">
            <v>5</v>
          </cell>
          <cell r="I3766">
            <v>2</v>
          </cell>
          <cell r="J3766">
            <v>1.6</v>
          </cell>
          <cell r="K3766">
            <v>2</v>
          </cell>
          <cell r="M3766" t="str">
            <v>IC</v>
          </cell>
          <cell r="N3766" t="str">
            <v>DFO</v>
          </cell>
          <cell r="P3766">
            <v>6</v>
          </cell>
          <cell r="Q3766">
            <v>1985</v>
          </cell>
          <cell r="R3766" t="str">
            <v>OP</v>
          </cell>
          <cell r="T3766" t="str">
            <v>N</v>
          </cell>
        </row>
        <row r="3767">
          <cell r="A3767" t="str">
            <v>MO</v>
          </cell>
          <cell r="B3767" t="str">
            <v>Monroe</v>
          </cell>
          <cell r="C3767">
            <v>12802</v>
          </cell>
          <cell r="D3767" t="str">
            <v>Monroe City City of</v>
          </cell>
          <cell r="E3767">
            <v>2146</v>
          </cell>
          <cell r="F3767" t="str">
            <v>Monroe</v>
          </cell>
          <cell r="G3767">
            <v>22</v>
          </cell>
          <cell r="H3767" t="str">
            <v>8</v>
          </cell>
          <cell r="I3767">
            <v>1.6</v>
          </cell>
          <cell r="J3767">
            <v>1.6</v>
          </cell>
          <cell r="K3767">
            <v>1.6</v>
          </cell>
          <cell r="M3767" t="str">
            <v>IC</v>
          </cell>
          <cell r="N3767" t="str">
            <v>DFO</v>
          </cell>
          <cell r="P3767">
            <v>1</v>
          </cell>
          <cell r="Q3767">
            <v>1988</v>
          </cell>
          <cell r="R3767" t="str">
            <v>OP</v>
          </cell>
          <cell r="T3767" t="str">
            <v>N</v>
          </cell>
        </row>
        <row r="3768">
          <cell r="A3768" t="str">
            <v>MO</v>
          </cell>
          <cell r="B3768" t="str">
            <v>Monroe</v>
          </cell>
          <cell r="C3768">
            <v>12802</v>
          </cell>
          <cell r="D3768" t="str">
            <v>Monroe City City of</v>
          </cell>
          <cell r="E3768">
            <v>2146</v>
          </cell>
          <cell r="F3768" t="str">
            <v>Monroe</v>
          </cell>
          <cell r="G3768">
            <v>22</v>
          </cell>
          <cell r="H3768" t="str">
            <v>9</v>
          </cell>
          <cell r="I3768">
            <v>1.6</v>
          </cell>
          <cell r="J3768">
            <v>1.6</v>
          </cell>
          <cell r="K3768">
            <v>1.6</v>
          </cell>
          <cell r="M3768" t="str">
            <v>IC</v>
          </cell>
          <cell r="N3768" t="str">
            <v>DFO</v>
          </cell>
          <cell r="P3768">
            <v>1</v>
          </cell>
          <cell r="Q3768">
            <v>1988</v>
          </cell>
          <cell r="R3768" t="str">
            <v>OP</v>
          </cell>
          <cell r="T3768" t="str">
            <v>N</v>
          </cell>
        </row>
        <row r="3769">
          <cell r="A3769" t="str">
            <v>MO</v>
          </cell>
          <cell r="B3769" t="str">
            <v>Monroe</v>
          </cell>
          <cell r="C3769">
            <v>12802</v>
          </cell>
          <cell r="D3769" t="str">
            <v>Monroe City City of</v>
          </cell>
          <cell r="E3769">
            <v>2146</v>
          </cell>
          <cell r="F3769" t="str">
            <v>Monroe</v>
          </cell>
          <cell r="G3769">
            <v>22</v>
          </cell>
          <cell r="H3769" t="str">
            <v>10</v>
          </cell>
          <cell r="I3769">
            <v>1.6</v>
          </cell>
          <cell r="J3769">
            <v>1.6</v>
          </cell>
          <cell r="K3769">
            <v>1.6</v>
          </cell>
          <cell r="M3769" t="str">
            <v>IC</v>
          </cell>
          <cell r="N3769" t="str">
            <v>DFO</v>
          </cell>
          <cell r="P3769">
            <v>1</v>
          </cell>
          <cell r="Q3769">
            <v>1988</v>
          </cell>
          <cell r="R3769" t="str">
            <v>OP</v>
          </cell>
          <cell r="T3769" t="str">
            <v>N</v>
          </cell>
        </row>
        <row r="3770">
          <cell r="A3770" t="str">
            <v>MO</v>
          </cell>
          <cell r="B3770" t="str">
            <v>Monroe</v>
          </cell>
          <cell r="C3770">
            <v>12802</v>
          </cell>
          <cell r="D3770" t="str">
            <v>Monroe City City of</v>
          </cell>
          <cell r="E3770">
            <v>2146</v>
          </cell>
          <cell r="F3770" t="str">
            <v>Monroe</v>
          </cell>
          <cell r="G3770">
            <v>22</v>
          </cell>
          <cell r="H3770" t="str">
            <v>11</v>
          </cell>
          <cell r="I3770">
            <v>1.8</v>
          </cell>
          <cell r="J3770">
            <v>1.8</v>
          </cell>
          <cell r="K3770">
            <v>1.8</v>
          </cell>
          <cell r="M3770" t="str">
            <v>IC</v>
          </cell>
          <cell r="N3770" t="str">
            <v>DFO</v>
          </cell>
          <cell r="P3770">
            <v>1</v>
          </cell>
          <cell r="Q3770">
            <v>2003</v>
          </cell>
          <cell r="R3770" t="str">
            <v>OP</v>
          </cell>
          <cell r="T3770" t="str">
            <v>N</v>
          </cell>
        </row>
        <row r="3771">
          <cell r="A3771" t="str">
            <v>MO</v>
          </cell>
          <cell r="B3771" t="str">
            <v>Monroe</v>
          </cell>
          <cell r="C3771">
            <v>12802</v>
          </cell>
          <cell r="D3771" t="str">
            <v>Monroe City City of</v>
          </cell>
          <cell r="E3771">
            <v>2146</v>
          </cell>
          <cell r="F3771" t="str">
            <v>Monroe</v>
          </cell>
          <cell r="G3771">
            <v>22</v>
          </cell>
          <cell r="H3771" t="str">
            <v>12</v>
          </cell>
          <cell r="I3771">
            <v>1.8</v>
          </cell>
          <cell r="J3771">
            <v>1.8</v>
          </cell>
          <cell r="K3771">
            <v>1.8</v>
          </cell>
          <cell r="M3771" t="str">
            <v>IC</v>
          </cell>
          <cell r="N3771" t="str">
            <v>DFO</v>
          </cell>
          <cell r="P3771">
            <v>1</v>
          </cell>
          <cell r="Q3771">
            <v>2003</v>
          </cell>
          <cell r="R3771" t="str">
            <v>OP</v>
          </cell>
          <cell r="T3771" t="str">
            <v>N</v>
          </cell>
        </row>
        <row r="3772">
          <cell r="A3772" t="str">
            <v>MO</v>
          </cell>
          <cell r="B3772" t="str">
            <v>Lafayette</v>
          </cell>
          <cell r="C3772">
            <v>13971</v>
          </cell>
          <cell r="D3772" t="str">
            <v>Odessa City of</v>
          </cell>
          <cell r="E3772">
            <v>2148</v>
          </cell>
          <cell r="F3772" t="str">
            <v>Odessa</v>
          </cell>
          <cell r="G3772">
            <v>22</v>
          </cell>
          <cell r="H3772" t="str">
            <v>2</v>
          </cell>
          <cell r="I3772">
            <v>0.2</v>
          </cell>
          <cell r="J3772">
            <v>0.2</v>
          </cell>
          <cell r="K3772">
            <v>0.2</v>
          </cell>
          <cell r="M3772" t="str">
            <v>IC</v>
          </cell>
          <cell r="N3772" t="str">
            <v>DFO</v>
          </cell>
          <cell r="P3772">
            <v>88</v>
          </cell>
          <cell r="Q3772">
            <v>1939</v>
          </cell>
          <cell r="R3772" t="str">
            <v>BU</v>
          </cell>
          <cell r="T3772" t="str">
            <v>N</v>
          </cell>
        </row>
        <row r="3773">
          <cell r="A3773" t="str">
            <v>MO</v>
          </cell>
          <cell r="B3773" t="str">
            <v>Lafayette</v>
          </cell>
          <cell r="C3773">
            <v>13971</v>
          </cell>
          <cell r="D3773" t="str">
            <v>Odessa City of</v>
          </cell>
          <cell r="E3773">
            <v>2148</v>
          </cell>
          <cell r="F3773" t="str">
            <v>Odessa</v>
          </cell>
          <cell r="G3773">
            <v>22</v>
          </cell>
          <cell r="H3773" t="str">
            <v>3</v>
          </cell>
          <cell r="I3773">
            <v>2</v>
          </cell>
          <cell r="J3773">
            <v>1.8</v>
          </cell>
          <cell r="K3773">
            <v>1.8</v>
          </cell>
          <cell r="M3773" t="str">
            <v>IC</v>
          </cell>
          <cell r="N3773" t="str">
            <v>DFO</v>
          </cell>
          <cell r="O3773" t="str">
            <v>NG</v>
          </cell>
          <cell r="P3773">
            <v>88</v>
          </cell>
          <cell r="Q3773">
            <v>1965</v>
          </cell>
          <cell r="R3773" t="str">
            <v>BU</v>
          </cell>
          <cell r="T3773" t="str">
            <v>N</v>
          </cell>
        </row>
        <row r="3774">
          <cell r="A3774" t="str">
            <v>MO</v>
          </cell>
          <cell r="B3774" t="str">
            <v>Lafayette</v>
          </cell>
          <cell r="C3774">
            <v>13971</v>
          </cell>
          <cell r="D3774" t="str">
            <v>Odessa City of</v>
          </cell>
          <cell r="E3774">
            <v>2148</v>
          </cell>
          <cell r="F3774" t="str">
            <v>Odessa</v>
          </cell>
          <cell r="G3774">
            <v>22</v>
          </cell>
          <cell r="H3774" t="str">
            <v>5</v>
          </cell>
          <cell r="I3774">
            <v>1.2</v>
          </cell>
          <cell r="J3774">
            <v>1</v>
          </cell>
          <cell r="K3774">
            <v>1</v>
          </cell>
          <cell r="M3774" t="str">
            <v>IC</v>
          </cell>
          <cell r="N3774" t="str">
            <v>DFO</v>
          </cell>
          <cell r="O3774" t="str">
            <v>NG</v>
          </cell>
          <cell r="P3774">
            <v>88</v>
          </cell>
          <cell r="Q3774">
            <v>1957</v>
          </cell>
          <cell r="R3774" t="str">
            <v>BU</v>
          </cell>
          <cell r="T3774" t="str">
            <v>N</v>
          </cell>
        </row>
        <row r="3775">
          <cell r="A3775" t="str">
            <v>MO</v>
          </cell>
          <cell r="B3775" t="str">
            <v>Lafayette</v>
          </cell>
          <cell r="C3775">
            <v>13971</v>
          </cell>
          <cell r="D3775" t="str">
            <v>Odessa City of</v>
          </cell>
          <cell r="E3775">
            <v>2148</v>
          </cell>
          <cell r="F3775" t="str">
            <v>Odessa</v>
          </cell>
          <cell r="G3775">
            <v>22</v>
          </cell>
          <cell r="H3775" t="str">
            <v>6</v>
          </cell>
          <cell r="I3775">
            <v>3</v>
          </cell>
          <cell r="J3775">
            <v>2.7</v>
          </cell>
          <cell r="K3775">
            <v>2.7</v>
          </cell>
          <cell r="M3775" t="str">
            <v>IC</v>
          </cell>
          <cell r="N3775" t="str">
            <v>DFO</v>
          </cell>
          <cell r="O3775" t="str">
            <v>NG</v>
          </cell>
          <cell r="P3775">
            <v>88</v>
          </cell>
          <cell r="Q3775">
            <v>1981</v>
          </cell>
          <cell r="R3775" t="str">
            <v>BU</v>
          </cell>
          <cell r="T3775" t="str">
            <v>N</v>
          </cell>
        </row>
        <row r="3776">
          <cell r="A3776" t="str">
            <v>MO</v>
          </cell>
          <cell r="B3776" t="str">
            <v>Lafayette</v>
          </cell>
          <cell r="C3776">
            <v>13971</v>
          </cell>
          <cell r="D3776" t="str">
            <v>Odessa City of</v>
          </cell>
          <cell r="E3776">
            <v>2148</v>
          </cell>
          <cell r="F3776" t="str">
            <v>Odessa</v>
          </cell>
          <cell r="G3776">
            <v>22</v>
          </cell>
          <cell r="H3776" t="str">
            <v>IC4</v>
          </cell>
          <cell r="I3776">
            <v>0.9</v>
          </cell>
          <cell r="J3776">
            <v>0.8</v>
          </cell>
          <cell r="K3776">
            <v>0.8</v>
          </cell>
          <cell r="M3776" t="str">
            <v>IC</v>
          </cell>
          <cell r="N3776" t="str">
            <v>DFO</v>
          </cell>
          <cell r="O3776" t="str">
            <v>NG</v>
          </cell>
          <cell r="P3776">
            <v>10</v>
          </cell>
          <cell r="Q3776">
            <v>1986</v>
          </cell>
          <cell r="R3776" t="str">
            <v>BU</v>
          </cell>
          <cell r="T3776" t="str">
            <v>N</v>
          </cell>
        </row>
        <row r="3777">
          <cell r="A3777" t="str">
            <v>MO</v>
          </cell>
          <cell r="B3777" t="str">
            <v>Gasconade</v>
          </cell>
          <cell r="C3777">
            <v>14272</v>
          </cell>
          <cell r="D3777" t="str">
            <v>Owensville City of</v>
          </cell>
          <cell r="E3777">
            <v>2149</v>
          </cell>
          <cell r="F3777" t="str">
            <v>Owensville</v>
          </cell>
          <cell r="G3777">
            <v>22</v>
          </cell>
          <cell r="H3777" t="str">
            <v>5</v>
          </cell>
          <cell r="I3777">
            <v>1.3</v>
          </cell>
          <cell r="J3777">
            <v>1.3</v>
          </cell>
          <cell r="K3777">
            <v>1.3</v>
          </cell>
          <cell r="M3777" t="str">
            <v>IC</v>
          </cell>
          <cell r="N3777" t="str">
            <v>DFO</v>
          </cell>
          <cell r="P3777">
            <v>88</v>
          </cell>
          <cell r="Q3777">
            <v>1966</v>
          </cell>
          <cell r="R3777" t="str">
            <v>OP</v>
          </cell>
          <cell r="T3777" t="str">
            <v>N</v>
          </cell>
        </row>
        <row r="3778">
          <cell r="A3778" t="str">
            <v>MO</v>
          </cell>
          <cell r="B3778" t="str">
            <v>Gasconade</v>
          </cell>
          <cell r="C3778">
            <v>14272</v>
          </cell>
          <cell r="D3778" t="str">
            <v>Owensville City of</v>
          </cell>
          <cell r="E3778">
            <v>2149</v>
          </cell>
          <cell r="F3778" t="str">
            <v>Owensville</v>
          </cell>
          <cell r="G3778">
            <v>22</v>
          </cell>
          <cell r="H3778" t="str">
            <v>6</v>
          </cell>
          <cell r="I3778">
            <v>1.8</v>
          </cell>
          <cell r="J3778">
            <v>1.8</v>
          </cell>
          <cell r="K3778">
            <v>1.8</v>
          </cell>
          <cell r="M3778" t="str">
            <v>IC</v>
          </cell>
          <cell r="N3778" t="str">
            <v>DFO</v>
          </cell>
          <cell r="P3778">
            <v>10</v>
          </cell>
          <cell r="Q3778">
            <v>1999</v>
          </cell>
          <cell r="R3778" t="str">
            <v>OP</v>
          </cell>
          <cell r="T3778" t="str">
            <v>N</v>
          </cell>
        </row>
        <row r="3779">
          <cell r="A3779" t="str">
            <v>MO</v>
          </cell>
          <cell r="B3779" t="str">
            <v>Gasconade</v>
          </cell>
          <cell r="C3779">
            <v>14272</v>
          </cell>
          <cell r="D3779" t="str">
            <v>Owensville City of</v>
          </cell>
          <cell r="E3779">
            <v>2149</v>
          </cell>
          <cell r="F3779" t="str">
            <v>Owensville</v>
          </cell>
          <cell r="G3779">
            <v>22</v>
          </cell>
          <cell r="H3779" t="str">
            <v>3A</v>
          </cell>
          <cell r="I3779">
            <v>1.8</v>
          </cell>
          <cell r="J3779">
            <v>1.8</v>
          </cell>
          <cell r="K3779">
            <v>1.8</v>
          </cell>
          <cell r="M3779" t="str">
            <v>IC</v>
          </cell>
          <cell r="N3779" t="str">
            <v>DFO</v>
          </cell>
          <cell r="P3779">
            <v>5</v>
          </cell>
          <cell r="Q3779">
            <v>1998</v>
          </cell>
          <cell r="R3779" t="str">
            <v>OP</v>
          </cell>
          <cell r="T3779" t="str">
            <v>N</v>
          </cell>
        </row>
        <row r="3780">
          <cell r="A3780" t="str">
            <v>MO</v>
          </cell>
          <cell r="B3780" t="str">
            <v>Gasconade</v>
          </cell>
          <cell r="C3780">
            <v>14272</v>
          </cell>
          <cell r="D3780" t="str">
            <v>Owensville City of</v>
          </cell>
          <cell r="E3780">
            <v>2149</v>
          </cell>
          <cell r="F3780" t="str">
            <v>Owensville</v>
          </cell>
          <cell r="G3780">
            <v>22</v>
          </cell>
          <cell r="H3780" t="str">
            <v>4A</v>
          </cell>
          <cell r="I3780">
            <v>1.3</v>
          </cell>
          <cell r="J3780">
            <v>1.3</v>
          </cell>
          <cell r="K3780">
            <v>1.3</v>
          </cell>
          <cell r="M3780" t="str">
            <v>IC</v>
          </cell>
          <cell r="N3780" t="str">
            <v>DFO</v>
          </cell>
          <cell r="P3780">
            <v>6</v>
          </cell>
          <cell r="Q3780">
            <v>1989</v>
          </cell>
          <cell r="R3780" t="str">
            <v>OP</v>
          </cell>
          <cell r="T3780" t="str">
            <v>N</v>
          </cell>
        </row>
        <row r="3781">
          <cell r="A3781" t="str">
            <v>MO</v>
          </cell>
          <cell r="B3781" t="str">
            <v>Gasconade</v>
          </cell>
          <cell r="C3781">
            <v>14272</v>
          </cell>
          <cell r="D3781" t="str">
            <v>Owensville City of</v>
          </cell>
          <cell r="E3781">
            <v>2149</v>
          </cell>
          <cell r="F3781" t="str">
            <v>Owensville</v>
          </cell>
          <cell r="G3781">
            <v>22</v>
          </cell>
          <cell r="H3781" t="str">
            <v>4B</v>
          </cell>
          <cell r="I3781">
            <v>1.8</v>
          </cell>
          <cell r="J3781">
            <v>1.8</v>
          </cell>
          <cell r="K3781">
            <v>1.8</v>
          </cell>
          <cell r="M3781" t="str">
            <v>IC</v>
          </cell>
          <cell r="N3781" t="str">
            <v>DFO</v>
          </cell>
          <cell r="P3781">
            <v>9</v>
          </cell>
          <cell r="Q3781">
            <v>1998</v>
          </cell>
          <cell r="R3781" t="str">
            <v>OP</v>
          </cell>
          <cell r="T3781" t="str">
            <v>N</v>
          </cell>
        </row>
        <row r="3782">
          <cell r="A3782" t="str">
            <v>MO</v>
          </cell>
          <cell r="B3782" t="str">
            <v>Gasconade</v>
          </cell>
          <cell r="C3782">
            <v>14272</v>
          </cell>
          <cell r="D3782" t="str">
            <v>Owensville City of</v>
          </cell>
          <cell r="E3782">
            <v>2149</v>
          </cell>
          <cell r="F3782" t="str">
            <v>Owensville</v>
          </cell>
          <cell r="G3782">
            <v>22</v>
          </cell>
          <cell r="H3782" t="str">
            <v>6A</v>
          </cell>
          <cell r="I3782">
            <v>1.8</v>
          </cell>
          <cell r="J3782">
            <v>1.8</v>
          </cell>
          <cell r="K3782">
            <v>1.8</v>
          </cell>
          <cell r="M3782" t="str">
            <v>IC</v>
          </cell>
          <cell r="N3782" t="str">
            <v>DFO</v>
          </cell>
          <cell r="P3782">
            <v>10</v>
          </cell>
          <cell r="Q3782">
            <v>1999</v>
          </cell>
          <cell r="R3782" t="str">
            <v>OP</v>
          </cell>
          <cell r="T3782" t="str">
            <v>N</v>
          </cell>
        </row>
        <row r="3783">
          <cell r="A3783" t="str">
            <v>MO</v>
          </cell>
          <cell r="B3783" t="str">
            <v>Marion</v>
          </cell>
          <cell r="C3783">
            <v>14400</v>
          </cell>
          <cell r="D3783" t="str">
            <v>Palmyra City of</v>
          </cell>
          <cell r="E3783">
            <v>2150</v>
          </cell>
          <cell r="F3783" t="str">
            <v>Palmyra Municipal</v>
          </cell>
          <cell r="G3783">
            <v>22</v>
          </cell>
          <cell r="H3783" t="str">
            <v>2</v>
          </cell>
          <cell r="I3783">
            <v>0.5</v>
          </cell>
          <cell r="J3783">
            <v>0.4</v>
          </cell>
          <cell r="K3783">
            <v>0.4</v>
          </cell>
          <cell r="M3783" t="str">
            <v>IC</v>
          </cell>
          <cell r="N3783" t="str">
            <v>DFO</v>
          </cell>
          <cell r="O3783" t="str">
            <v>NG</v>
          </cell>
          <cell r="P3783">
            <v>88</v>
          </cell>
          <cell r="Q3783">
            <v>1959</v>
          </cell>
          <cell r="R3783" t="str">
            <v>OP</v>
          </cell>
          <cell r="T3783" t="str">
            <v>N</v>
          </cell>
        </row>
        <row r="3784">
          <cell r="A3784" t="str">
            <v>MO</v>
          </cell>
          <cell r="B3784" t="str">
            <v>Marion</v>
          </cell>
          <cell r="C3784">
            <v>14400</v>
          </cell>
          <cell r="D3784" t="str">
            <v>Palmyra City of</v>
          </cell>
          <cell r="E3784">
            <v>2150</v>
          </cell>
          <cell r="F3784" t="str">
            <v>Palmyra Municipal</v>
          </cell>
          <cell r="G3784">
            <v>22</v>
          </cell>
          <cell r="H3784" t="str">
            <v>3</v>
          </cell>
          <cell r="I3784">
            <v>1.5</v>
          </cell>
          <cell r="J3784">
            <v>1.2</v>
          </cell>
          <cell r="K3784">
            <v>1.4</v>
          </cell>
          <cell r="M3784" t="str">
            <v>IC</v>
          </cell>
          <cell r="N3784" t="str">
            <v>DFO</v>
          </cell>
          <cell r="O3784" t="str">
            <v>NG</v>
          </cell>
          <cell r="P3784">
            <v>2</v>
          </cell>
          <cell r="Q3784">
            <v>1966</v>
          </cell>
          <cell r="R3784" t="str">
            <v>OP</v>
          </cell>
          <cell r="T3784" t="str">
            <v>N</v>
          </cell>
        </row>
        <row r="3785">
          <cell r="A3785" t="str">
            <v>MO</v>
          </cell>
          <cell r="B3785" t="str">
            <v>Marion</v>
          </cell>
          <cell r="C3785">
            <v>14400</v>
          </cell>
          <cell r="D3785" t="str">
            <v>Palmyra City of</v>
          </cell>
          <cell r="E3785">
            <v>2150</v>
          </cell>
          <cell r="F3785" t="str">
            <v>Palmyra Municipal</v>
          </cell>
          <cell r="G3785">
            <v>22</v>
          </cell>
          <cell r="H3785" t="str">
            <v>4</v>
          </cell>
          <cell r="I3785">
            <v>0.8</v>
          </cell>
          <cell r="J3785">
            <v>0.7</v>
          </cell>
          <cell r="K3785">
            <v>0.7</v>
          </cell>
          <cell r="M3785" t="str">
            <v>IC</v>
          </cell>
          <cell r="N3785" t="str">
            <v>DFO</v>
          </cell>
          <cell r="O3785" t="str">
            <v>NG</v>
          </cell>
          <cell r="P3785">
            <v>88</v>
          </cell>
          <cell r="Q3785">
            <v>1959</v>
          </cell>
          <cell r="R3785" t="str">
            <v>OP</v>
          </cell>
          <cell r="T3785" t="str">
            <v>N</v>
          </cell>
        </row>
        <row r="3786">
          <cell r="A3786" t="str">
            <v>MO</v>
          </cell>
          <cell r="B3786" t="str">
            <v>Marion</v>
          </cell>
          <cell r="C3786">
            <v>14400</v>
          </cell>
          <cell r="D3786" t="str">
            <v>Palmyra City of</v>
          </cell>
          <cell r="E3786">
            <v>2150</v>
          </cell>
          <cell r="F3786" t="str">
            <v>Palmyra Municipal</v>
          </cell>
          <cell r="G3786">
            <v>22</v>
          </cell>
          <cell r="H3786" t="str">
            <v>6</v>
          </cell>
          <cell r="I3786">
            <v>2</v>
          </cell>
          <cell r="J3786">
            <v>2</v>
          </cell>
          <cell r="K3786">
            <v>2</v>
          </cell>
          <cell r="M3786" t="str">
            <v>IC</v>
          </cell>
          <cell r="N3786" t="str">
            <v>DFO</v>
          </cell>
          <cell r="O3786" t="str">
            <v>NG</v>
          </cell>
          <cell r="P3786">
            <v>88</v>
          </cell>
          <cell r="Q3786">
            <v>1971</v>
          </cell>
          <cell r="R3786" t="str">
            <v>OP</v>
          </cell>
          <cell r="T3786" t="str">
            <v>N</v>
          </cell>
        </row>
        <row r="3787">
          <cell r="A3787" t="str">
            <v>MO</v>
          </cell>
          <cell r="B3787" t="str">
            <v>Marion</v>
          </cell>
          <cell r="C3787">
            <v>14400</v>
          </cell>
          <cell r="D3787" t="str">
            <v>Palmyra City of</v>
          </cell>
          <cell r="E3787">
            <v>2150</v>
          </cell>
          <cell r="F3787" t="str">
            <v>Palmyra Municipal</v>
          </cell>
          <cell r="G3787">
            <v>22</v>
          </cell>
          <cell r="H3787" t="str">
            <v>IC7</v>
          </cell>
          <cell r="I3787">
            <v>2</v>
          </cell>
          <cell r="J3787">
            <v>1.7</v>
          </cell>
          <cell r="K3787">
            <v>2</v>
          </cell>
          <cell r="M3787" t="str">
            <v>IC</v>
          </cell>
          <cell r="N3787" t="str">
            <v>DFO</v>
          </cell>
          <cell r="O3787" t="str">
            <v>NG</v>
          </cell>
          <cell r="P3787">
            <v>4</v>
          </cell>
          <cell r="Q3787">
            <v>1985</v>
          </cell>
          <cell r="R3787" t="str">
            <v>OP</v>
          </cell>
          <cell r="T3787" t="str">
            <v>N</v>
          </cell>
        </row>
        <row r="3788">
          <cell r="A3788" t="str">
            <v>MO</v>
          </cell>
          <cell r="B3788" t="str">
            <v>Chariton</v>
          </cell>
          <cell r="C3788">
            <v>16560</v>
          </cell>
          <cell r="D3788" t="str">
            <v>Salisbury City of</v>
          </cell>
          <cell r="E3788">
            <v>7400</v>
          </cell>
          <cell r="F3788" t="str">
            <v>Salisbury City of</v>
          </cell>
          <cell r="G3788">
            <v>22</v>
          </cell>
          <cell r="H3788" t="str">
            <v>1</v>
          </cell>
          <cell r="I3788">
            <v>1</v>
          </cell>
          <cell r="J3788">
            <v>0.8</v>
          </cell>
          <cell r="K3788">
            <v>0.8</v>
          </cell>
          <cell r="M3788" t="str">
            <v>IC</v>
          </cell>
          <cell r="N3788" t="str">
            <v>DFO</v>
          </cell>
          <cell r="P3788">
            <v>6</v>
          </cell>
          <cell r="Q3788">
            <v>1983</v>
          </cell>
          <cell r="R3788" t="str">
            <v>OP</v>
          </cell>
          <cell r="T3788" t="str">
            <v>N</v>
          </cell>
        </row>
        <row r="3789">
          <cell r="A3789" t="str">
            <v>MO</v>
          </cell>
          <cell r="B3789" t="str">
            <v>Chariton</v>
          </cell>
          <cell r="C3789">
            <v>16560</v>
          </cell>
          <cell r="D3789" t="str">
            <v>Salisbury City of</v>
          </cell>
          <cell r="E3789">
            <v>7400</v>
          </cell>
          <cell r="F3789" t="str">
            <v>Salisbury City of</v>
          </cell>
          <cell r="G3789">
            <v>22</v>
          </cell>
          <cell r="H3789" t="str">
            <v>2</v>
          </cell>
          <cell r="I3789">
            <v>1</v>
          </cell>
          <cell r="J3789">
            <v>0.8</v>
          </cell>
          <cell r="K3789">
            <v>0.8</v>
          </cell>
          <cell r="M3789" t="str">
            <v>IC</v>
          </cell>
          <cell r="N3789" t="str">
            <v>DFO</v>
          </cell>
          <cell r="P3789">
            <v>6</v>
          </cell>
          <cell r="Q3789">
            <v>1983</v>
          </cell>
          <cell r="R3789" t="str">
            <v>OP</v>
          </cell>
          <cell r="T3789" t="str">
            <v>N</v>
          </cell>
        </row>
        <row r="3790">
          <cell r="A3790" t="str">
            <v>MO</v>
          </cell>
          <cell r="B3790" t="str">
            <v>Chariton</v>
          </cell>
          <cell r="C3790">
            <v>16560</v>
          </cell>
          <cell r="D3790" t="str">
            <v>Salisbury City of</v>
          </cell>
          <cell r="E3790">
            <v>7400</v>
          </cell>
          <cell r="F3790" t="str">
            <v>Salisbury City of</v>
          </cell>
          <cell r="G3790">
            <v>22</v>
          </cell>
          <cell r="H3790" t="str">
            <v>3</v>
          </cell>
          <cell r="I3790">
            <v>2.2000000000000002</v>
          </cell>
          <cell r="J3790">
            <v>1.6</v>
          </cell>
          <cell r="K3790">
            <v>1.6</v>
          </cell>
          <cell r="M3790" t="str">
            <v>IC</v>
          </cell>
          <cell r="N3790" t="str">
            <v>DFO</v>
          </cell>
          <cell r="P3790">
            <v>6</v>
          </cell>
          <cell r="Q3790">
            <v>1986</v>
          </cell>
          <cell r="R3790" t="str">
            <v>OP</v>
          </cell>
          <cell r="T3790" t="str">
            <v>N</v>
          </cell>
        </row>
        <row r="3791">
          <cell r="A3791" t="str">
            <v>MO</v>
          </cell>
          <cell r="B3791" t="str">
            <v>Chariton</v>
          </cell>
          <cell r="C3791">
            <v>16560</v>
          </cell>
          <cell r="D3791" t="str">
            <v>Salisbury City of</v>
          </cell>
          <cell r="E3791">
            <v>7400</v>
          </cell>
          <cell r="F3791" t="str">
            <v>Salisbury City of</v>
          </cell>
          <cell r="G3791">
            <v>22</v>
          </cell>
          <cell r="H3791" t="str">
            <v>4</v>
          </cell>
          <cell r="I3791">
            <v>2.2000000000000002</v>
          </cell>
          <cell r="J3791">
            <v>1.6</v>
          </cell>
          <cell r="K3791">
            <v>1.6</v>
          </cell>
          <cell r="M3791" t="str">
            <v>IC</v>
          </cell>
          <cell r="N3791" t="str">
            <v>DFO</v>
          </cell>
          <cell r="P3791">
            <v>6</v>
          </cell>
          <cell r="Q3791">
            <v>1986</v>
          </cell>
          <cell r="R3791" t="str">
            <v>OP</v>
          </cell>
          <cell r="T3791" t="str">
            <v>N</v>
          </cell>
        </row>
        <row r="3792">
          <cell r="A3792" t="str">
            <v>MO</v>
          </cell>
          <cell r="B3792" t="str">
            <v>Shelby</v>
          </cell>
          <cell r="C3792">
            <v>17035</v>
          </cell>
          <cell r="D3792" t="str">
            <v>Shelbina City of</v>
          </cell>
          <cell r="E3792">
            <v>7405</v>
          </cell>
          <cell r="F3792" t="str">
            <v>Shelbina Power #1</v>
          </cell>
          <cell r="G3792">
            <v>22</v>
          </cell>
          <cell r="H3792" t="str">
            <v>G1</v>
          </cell>
          <cell r="I3792">
            <v>3</v>
          </cell>
          <cell r="J3792">
            <v>3</v>
          </cell>
          <cell r="K3792">
            <v>3</v>
          </cell>
          <cell r="M3792" t="str">
            <v>IC</v>
          </cell>
          <cell r="N3792" t="str">
            <v>DFO</v>
          </cell>
          <cell r="P3792">
            <v>1</v>
          </cell>
          <cell r="Q3792">
            <v>1981</v>
          </cell>
          <cell r="R3792" t="str">
            <v>OP</v>
          </cell>
          <cell r="T3792" t="str">
            <v>N</v>
          </cell>
        </row>
        <row r="3793">
          <cell r="A3793" t="str">
            <v>MO</v>
          </cell>
          <cell r="B3793" t="str">
            <v>Shelby</v>
          </cell>
          <cell r="C3793">
            <v>17035</v>
          </cell>
          <cell r="D3793" t="str">
            <v>Shelbina City of</v>
          </cell>
          <cell r="E3793">
            <v>7405</v>
          </cell>
          <cell r="F3793" t="str">
            <v>Shelbina Power #1</v>
          </cell>
          <cell r="G3793">
            <v>22</v>
          </cell>
          <cell r="H3793" t="str">
            <v>G2</v>
          </cell>
          <cell r="I3793">
            <v>1.6</v>
          </cell>
          <cell r="J3793">
            <v>1.6</v>
          </cell>
          <cell r="K3793">
            <v>1.6</v>
          </cell>
          <cell r="M3793" t="str">
            <v>IC</v>
          </cell>
          <cell r="N3793" t="str">
            <v>DFO</v>
          </cell>
          <cell r="P3793">
            <v>5</v>
          </cell>
          <cell r="Q3793">
            <v>1989</v>
          </cell>
          <cell r="R3793" t="str">
            <v>OP</v>
          </cell>
          <cell r="T3793" t="str">
            <v>N</v>
          </cell>
        </row>
        <row r="3794">
          <cell r="A3794" t="str">
            <v>MO</v>
          </cell>
          <cell r="B3794" t="str">
            <v>Shelby</v>
          </cell>
          <cell r="C3794">
            <v>17035</v>
          </cell>
          <cell r="D3794" t="str">
            <v>Shelbina City of</v>
          </cell>
          <cell r="E3794">
            <v>7406</v>
          </cell>
          <cell r="F3794" t="str">
            <v>Shelbina Power #2</v>
          </cell>
          <cell r="G3794">
            <v>22</v>
          </cell>
          <cell r="H3794" t="str">
            <v>G3</v>
          </cell>
          <cell r="I3794">
            <v>1.6</v>
          </cell>
          <cell r="J3794">
            <v>1.6</v>
          </cell>
          <cell r="K3794">
            <v>1.6</v>
          </cell>
          <cell r="M3794" t="str">
            <v>IC</v>
          </cell>
          <cell r="N3794" t="str">
            <v>DFO</v>
          </cell>
          <cell r="P3794">
            <v>4</v>
          </cell>
          <cell r="Q3794">
            <v>1992</v>
          </cell>
          <cell r="R3794" t="str">
            <v>OP</v>
          </cell>
          <cell r="T3794" t="str">
            <v>N</v>
          </cell>
        </row>
        <row r="3795">
          <cell r="A3795" t="str">
            <v>MO</v>
          </cell>
          <cell r="B3795" t="str">
            <v>Shelby</v>
          </cell>
          <cell r="C3795">
            <v>17035</v>
          </cell>
          <cell r="D3795" t="str">
            <v>Shelbina City of</v>
          </cell>
          <cell r="E3795">
            <v>7406</v>
          </cell>
          <cell r="F3795" t="str">
            <v>Shelbina Power #2</v>
          </cell>
          <cell r="G3795">
            <v>22</v>
          </cell>
          <cell r="H3795" t="str">
            <v>G4</v>
          </cell>
          <cell r="I3795">
            <v>1.6</v>
          </cell>
          <cell r="J3795">
            <v>1.6</v>
          </cell>
          <cell r="K3795">
            <v>1.6</v>
          </cell>
          <cell r="M3795" t="str">
            <v>IC</v>
          </cell>
          <cell r="N3795" t="str">
            <v>DFO</v>
          </cell>
          <cell r="P3795">
            <v>4</v>
          </cell>
          <cell r="Q3795">
            <v>1992</v>
          </cell>
          <cell r="R3795" t="str">
            <v>OP</v>
          </cell>
          <cell r="T3795" t="str">
            <v>N</v>
          </cell>
        </row>
        <row r="3796">
          <cell r="A3796" t="str">
            <v>MO</v>
          </cell>
          <cell r="B3796" t="str">
            <v>Shelby</v>
          </cell>
          <cell r="C3796">
            <v>17035</v>
          </cell>
          <cell r="D3796" t="str">
            <v>Shelbina City of</v>
          </cell>
          <cell r="E3796">
            <v>7406</v>
          </cell>
          <cell r="F3796" t="str">
            <v>Shelbina Power #2</v>
          </cell>
          <cell r="G3796">
            <v>22</v>
          </cell>
          <cell r="H3796" t="str">
            <v>G5</v>
          </cell>
          <cell r="I3796">
            <v>1.6</v>
          </cell>
          <cell r="J3796">
            <v>1.6</v>
          </cell>
          <cell r="K3796">
            <v>1.6</v>
          </cell>
          <cell r="M3796" t="str">
            <v>IC</v>
          </cell>
          <cell r="N3796" t="str">
            <v>DFO</v>
          </cell>
          <cell r="P3796">
            <v>4</v>
          </cell>
          <cell r="Q3796">
            <v>1992</v>
          </cell>
          <cell r="R3796" t="str">
            <v>OP</v>
          </cell>
          <cell r="T3796" t="str">
            <v>N</v>
          </cell>
        </row>
        <row r="3797">
          <cell r="A3797" t="str">
            <v>MO</v>
          </cell>
          <cell r="B3797" t="str">
            <v>Shelby</v>
          </cell>
          <cell r="C3797">
            <v>17035</v>
          </cell>
          <cell r="D3797" t="str">
            <v>Shelbina City of</v>
          </cell>
          <cell r="E3797">
            <v>7406</v>
          </cell>
          <cell r="F3797" t="str">
            <v>Shelbina Power #2</v>
          </cell>
          <cell r="G3797">
            <v>22</v>
          </cell>
          <cell r="H3797" t="str">
            <v>G6</v>
          </cell>
          <cell r="I3797">
            <v>1.8</v>
          </cell>
          <cell r="J3797">
            <v>1.8</v>
          </cell>
          <cell r="K3797">
            <v>1.8</v>
          </cell>
          <cell r="M3797" t="str">
            <v>IC</v>
          </cell>
          <cell r="N3797" t="str">
            <v>DFO</v>
          </cell>
          <cell r="P3797">
            <v>7</v>
          </cell>
          <cell r="Q3797">
            <v>1999</v>
          </cell>
          <cell r="R3797" t="str">
            <v>OP</v>
          </cell>
          <cell r="T3797" t="str">
            <v>N</v>
          </cell>
        </row>
        <row r="3798">
          <cell r="A3798" t="str">
            <v>MO</v>
          </cell>
          <cell r="B3798" t="str">
            <v>Shelby</v>
          </cell>
          <cell r="C3798">
            <v>17035</v>
          </cell>
          <cell r="D3798" t="str">
            <v>Shelbina City of</v>
          </cell>
          <cell r="E3798">
            <v>7860</v>
          </cell>
          <cell r="F3798" t="str">
            <v>Shelbina Power #3</v>
          </cell>
          <cell r="G3798">
            <v>22</v>
          </cell>
          <cell r="H3798" t="str">
            <v>G7</v>
          </cell>
          <cell r="I3798">
            <v>1.8</v>
          </cell>
          <cell r="J3798">
            <v>1.8</v>
          </cell>
          <cell r="K3798">
            <v>1.8</v>
          </cell>
          <cell r="M3798" t="str">
            <v>IC</v>
          </cell>
          <cell r="N3798" t="str">
            <v>DFO</v>
          </cell>
          <cell r="P3798">
            <v>4</v>
          </cell>
          <cell r="Q3798">
            <v>2002</v>
          </cell>
          <cell r="R3798" t="str">
            <v>OP</v>
          </cell>
          <cell r="T3798" t="str">
            <v>N</v>
          </cell>
        </row>
        <row r="3799">
          <cell r="A3799" t="str">
            <v>MO</v>
          </cell>
          <cell r="B3799" t="str">
            <v>Shelby</v>
          </cell>
          <cell r="C3799">
            <v>17035</v>
          </cell>
          <cell r="D3799" t="str">
            <v>Shelbina City of</v>
          </cell>
          <cell r="E3799">
            <v>7860</v>
          </cell>
          <cell r="F3799" t="str">
            <v>Shelbina Power #3</v>
          </cell>
          <cell r="G3799">
            <v>22</v>
          </cell>
          <cell r="H3799" t="str">
            <v>G8</v>
          </cell>
          <cell r="I3799">
            <v>1.8</v>
          </cell>
          <cell r="J3799">
            <v>1.8</v>
          </cell>
          <cell r="K3799">
            <v>1.8</v>
          </cell>
          <cell r="M3799" t="str">
            <v>IC</v>
          </cell>
          <cell r="N3799" t="str">
            <v>DFO</v>
          </cell>
          <cell r="P3799">
            <v>4</v>
          </cell>
          <cell r="Q3799">
            <v>2002</v>
          </cell>
          <cell r="R3799" t="str">
            <v>OP</v>
          </cell>
          <cell r="T3799" t="str">
            <v>N</v>
          </cell>
        </row>
        <row r="3800">
          <cell r="A3800" t="str">
            <v>MO</v>
          </cell>
          <cell r="B3800" t="str">
            <v>Scott</v>
          </cell>
          <cell r="C3800">
            <v>17177</v>
          </cell>
          <cell r="D3800" t="str">
            <v>Sikeston City of</v>
          </cell>
          <cell r="E3800">
            <v>2158</v>
          </cell>
          <cell r="F3800" t="str">
            <v>Coleman</v>
          </cell>
          <cell r="G3800">
            <v>22</v>
          </cell>
          <cell r="H3800" t="str">
            <v>IC1</v>
          </cell>
          <cell r="I3800">
            <v>2</v>
          </cell>
          <cell r="J3800">
            <v>2</v>
          </cell>
          <cell r="K3800">
            <v>2</v>
          </cell>
          <cell r="M3800" t="str">
            <v>IC</v>
          </cell>
          <cell r="N3800" t="str">
            <v>DFO</v>
          </cell>
          <cell r="P3800">
            <v>88</v>
          </cell>
          <cell r="Q3800">
            <v>1965</v>
          </cell>
          <cell r="R3800" t="str">
            <v>OP</v>
          </cell>
          <cell r="T3800" t="str">
            <v>N</v>
          </cell>
        </row>
        <row r="3801">
          <cell r="A3801" t="str">
            <v>MO</v>
          </cell>
          <cell r="B3801" t="str">
            <v>Scott</v>
          </cell>
          <cell r="C3801">
            <v>17177</v>
          </cell>
          <cell r="D3801" t="str">
            <v>Sikeston City of</v>
          </cell>
          <cell r="E3801">
            <v>2158</v>
          </cell>
          <cell r="F3801" t="str">
            <v>Coleman</v>
          </cell>
          <cell r="G3801">
            <v>22</v>
          </cell>
          <cell r="H3801" t="str">
            <v>IC2</v>
          </cell>
          <cell r="I3801">
            <v>2.2999999999999998</v>
          </cell>
          <cell r="J3801">
            <v>2.2999999999999998</v>
          </cell>
          <cell r="K3801">
            <v>2.2999999999999998</v>
          </cell>
          <cell r="M3801" t="str">
            <v>IC</v>
          </cell>
          <cell r="N3801" t="str">
            <v>DFO</v>
          </cell>
          <cell r="P3801">
            <v>88</v>
          </cell>
          <cell r="Q3801">
            <v>1967</v>
          </cell>
          <cell r="R3801" t="str">
            <v>OP</v>
          </cell>
          <cell r="T3801" t="str">
            <v>N</v>
          </cell>
        </row>
        <row r="3802">
          <cell r="A3802" t="str">
            <v>MO</v>
          </cell>
          <cell r="B3802" t="str">
            <v>Cape Girardeau</v>
          </cell>
          <cell r="C3802">
            <v>17594</v>
          </cell>
          <cell r="D3802" t="str">
            <v>Southeast Missouri State Univ</v>
          </cell>
          <cell r="E3802">
            <v>50264</v>
          </cell>
          <cell r="F3802" t="str">
            <v>Southeast Missouri State University</v>
          </cell>
          <cell r="G3802">
            <v>611</v>
          </cell>
          <cell r="H3802" t="str">
            <v>GEN1</v>
          </cell>
          <cell r="I3802">
            <v>1</v>
          </cell>
          <cell r="J3802">
            <v>1</v>
          </cell>
          <cell r="K3802">
            <v>1</v>
          </cell>
          <cell r="M3802" t="str">
            <v>IC</v>
          </cell>
          <cell r="N3802" t="str">
            <v>DFO</v>
          </cell>
          <cell r="P3802">
            <v>1</v>
          </cell>
          <cell r="Q3802">
            <v>1955</v>
          </cell>
          <cell r="R3802" t="str">
            <v>SB</v>
          </cell>
          <cell r="S3802">
            <v>0</v>
          </cell>
          <cell r="T3802" t="str">
            <v>Y</v>
          </cell>
        </row>
        <row r="3803">
          <cell r="A3803" t="str">
            <v>MO</v>
          </cell>
          <cell r="B3803" t="str">
            <v>Gentry</v>
          </cell>
          <cell r="C3803">
            <v>17946</v>
          </cell>
          <cell r="D3803" t="str">
            <v>Stanberry City of</v>
          </cell>
          <cell r="E3803">
            <v>8110</v>
          </cell>
          <cell r="F3803" t="str">
            <v>Stanberry</v>
          </cell>
          <cell r="G3803">
            <v>22</v>
          </cell>
          <cell r="H3803" t="str">
            <v>IC5</v>
          </cell>
          <cell r="I3803">
            <v>0.3</v>
          </cell>
          <cell r="J3803">
            <v>0.3</v>
          </cell>
          <cell r="K3803">
            <v>0.3</v>
          </cell>
          <cell r="M3803" t="str">
            <v>IC</v>
          </cell>
          <cell r="N3803" t="str">
            <v>DFO</v>
          </cell>
          <cell r="P3803">
            <v>99</v>
          </cell>
          <cell r="Q3803">
            <v>1958</v>
          </cell>
          <cell r="R3803" t="str">
            <v>SB</v>
          </cell>
          <cell r="T3803" t="str">
            <v>N</v>
          </cell>
        </row>
        <row r="3804">
          <cell r="A3804" t="str">
            <v>MO</v>
          </cell>
          <cell r="B3804" t="str">
            <v>Grundy</v>
          </cell>
          <cell r="C3804">
            <v>19150</v>
          </cell>
          <cell r="D3804" t="str">
            <v>Trenton Municipal Utilities</v>
          </cell>
          <cell r="E3804">
            <v>698</v>
          </cell>
          <cell r="F3804" t="str">
            <v>Trenton Peaking</v>
          </cell>
          <cell r="G3804">
            <v>22</v>
          </cell>
          <cell r="H3804" t="str">
            <v>1</v>
          </cell>
          <cell r="I3804">
            <v>2.7</v>
          </cell>
          <cell r="J3804">
            <v>2.7</v>
          </cell>
          <cell r="K3804">
            <v>2.7</v>
          </cell>
          <cell r="M3804" t="str">
            <v>IC</v>
          </cell>
          <cell r="N3804" t="str">
            <v>DFO</v>
          </cell>
          <cell r="P3804">
            <v>6</v>
          </cell>
          <cell r="Q3804">
            <v>1974</v>
          </cell>
          <cell r="R3804" t="str">
            <v>OP</v>
          </cell>
          <cell r="T3804" t="str">
            <v>N</v>
          </cell>
        </row>
        <row r="3805">
          <cell r="A3805" t="str">
            <v>MO</v>
          </cell>
          <cell r="B3805" t="str">
            <v>Grundy</v>
          </cell>
          <cell r="C3805">
            <v>19150</v>
          </cell>
          <cell r="D3805" t="str">
            <v>Trenton Municipal Utilities</v>
          </cell>
          <cell r="E3805">
            <v>698</v>
          </cell>
          <cell r="F3805" t="str">
            <v>Trenton Peaking</v>
          </cell>
          <cell r="G3805">
            <v>22</v>
          </cell>
          <cell r="H3805" t="str">
            <v>2</v>
          </cell>
          <cell r="I3805">
            <v>2.7</v>
          </cell>
          <cell r="J3805">
            <v>2.7</v>
          </cell>
          <cell r="K3805">
            <v>2.7</v>
          </cell>
          <cell r="M3805" t="str">
            <v>IC</v>
          </cell>
          <cell r="N3805" t="str">
            <v>DFO</v>
          </cell>
          <cell r="P3805">
            <v>6</v>
          </cell>
          <cell r="Q3805">
            <v>1974</v>
          </cell>
          <cell r="R3805" t="str">
            <v>OP</v>
          </cell>
          <cell r="T3805" t="str">
            <v>N</v>
          </cell>
        </row>
        <row r="3806">
          <cell r="A3806" t="str">
            <v>MO</v>
          </cell>
          <cell r="B3806" t="str">
            <v>Grundy</v>
          </cell>
          <cell r="C3806">
            <v>19150</v>
          </cell>
          <cell r="D3806" t="str">
            <v>Trenton Municipal Utilities</v>
          </cell>
          <cell r="E3806">
            <v>698</v>
          </cell>
          <cell r="F3806" t="str">
            <v>Trenton Peaking</v>
          </cell>
          <cell r="G3806">
            <v>22</v>
          </cell>
          <cell r="H3806" t="str">
            <v>3</v>
          </cell>
          <cell r="I3806">
            <v>2.7</v>
          </cell>
          <cell r="J3806">
            <v>2.7</v>
          </cell>
          <cell r="K3806">
            <v>2.7</v>
          </cell>
          <cell r="M3806" t="str">
            <v>IC</v>
          </cell>
          <cell r="N3806" t="str">
            <v>DFO</v>
          </cell>
          <cell r="P3806">
            <v>6</v>
          </cell>
          <cell r="Q3806">
            <v>1974</v>
          </cell>
          <cell r="R3806" t="str">
            <v>OP</v>
          </cell>
          <cell r="T3806" t="str">
            <v>N</v>
          </cell>
        </row>
        <row r="3807">
          <cell r="A3807" t="str">
            <v>MO</v>
          </cell>
          <cell r="B3807" t="str">
            <v>Grundy</v>
          </cell>
          <cell r="C3807">
            <v>19150</v>
          </cell>
          <cell r="D3807" t="str">
            <v>Trenton Municipal Utilities</v>
          </cell>
          <cell r="E3807">
            <v>698</v>
          </cell>
          <cell r="F3807" t="str">
            <v>Trenton Peaking</v>
          </cell>
          <cell r="G3807">
            <v>22</v>
          </cell>
          <cell r="H3807" t="str">
            <v>4</v>
          </cell>
          <cell r="I3807">
            <v>2.7</v>
          </cell>
          <cell r="J3807">
            <v>2.7</v>
          </cell>
          <cell r="K3807">
            <v>2.7</v>
          </cell>
          <cell r="M3807" t="str">
            <v>IC</v>
          </cell>
          <cell r="N3807" t="str">
            <v>DFO</v>
          </cell>
          <cell r="P3807">
            <v>6</v>
          </cell>
          <cell r="Q3807">
            <v>1974</v>
          </cell>
          <cell r="R3807" t="str">
            <v>OP</v>
          </cell>
          <cell r="T3807" t="str">
            <v>N</v>
          </cell>
        </row>
        <row r="3808">
          <cell r="A3808" t="str">
            <v>MO</v>
          </cell>
          <cell r="B3808" t="str">
            <v>Grundy</v>
          </cell>
          <cell r="C3808">
            <v>19150</v>
          </cell>
          <cell r="D3808" t="str">
            <v>Trenton Municipal Utilities</v>
          </cell>
          <cell r="E3808">
            <v>698</v>
          </cell>
          <cell r="F3808" t="str">
            <v>Trenton Peaking</v>
          </cell>
          <cell r="G3808">
            <v>22</v>
          </cell>
          <cell r="H3808" t="str">
            <v>5</v>
          </cell>
          <cell r="I3808">
            <v>2.7</v>
          </cell>
          <cell r="J3808">
            <v>2.7</v>
          </cell>
          <cell r="K3808">
            <v>2.7</v>
          </cell>
          <cell r="M3808" t="str">
            <v>IC</v>
          </cell>
          <cell r="N3808" t="str">
            <v>DFO</v>
          </cell>
          <cell r="P3808">
            <v>6</v>
          </cell>
          <cell r="Q3808">
            <v>1975</v>
          </cell>
          <cell r="R3808" t="str">
            <v>OP</v>
          </cell>
          <cell r="T3808" t="str">
            <v>N</v>
          </cell>
        </row>
        <row r="3809">
          <cell r="A3809" t="str">
            <v>MO</v>
          </cell>
          <cell r="B3809" t="str">
            <v>Grundy</v>
          </cell>
          <cell r="C3809">
            <v>19150</v>
          </cell>
          <cell r="D3809" t="str">
            <v>Trenton Municipal Utilities</v>
          </cell>
          <cell r="E3809">
            <v>2163</v>
          </cell>
          <cell r="F3809" t="str">
            <v>Trenton Diesel</v>
          </cell>
          <cell r="G3809">
            <v>22</v>
          </cell>
          <cell r="H3809" t="str">
            <v>1</v>
          </cell>
          <cell r="I3809">
            <v>0.4</v>
          </cell>
          <cell r="J3809">
            <v>0.3</v>
          </cell>
          <cell r="K3809">
            <v>0.4</v>
          </cell>
          <cell r="M3809" t="str">
            <v>IC</v>
          </cell>
          <cell r="N3809" t="str">
            <v>DFO</v>
          </cell>
          <cell r="P3809">
            <v>88</v>
          </cell>
          <cell r="Q3809">
            <v>1937</v>
          </cell>
          <cell r="R3809" t="str">
            <v>OP</v>
          </cell>
          <cell r="T3809" t="str">
            <v>N</v>
          </cell>
        </row>
        <row r="3810">
          <cell r="A3810" t="str">
            <v>MO</v>
          </cell>
          <cell r="B3810" t="str">
            <v>Grundy</v>
          </cell>
          <cell r="C3810">
            <v>19150</v>
          </cell>
          <cell r="D3810" t="str">
            <v>Trenton Municipal Utilities</v>
          </cell>
          <cell r="E3810">
            <v>2163</v>
          </cell>
          <cell r="F3810" t="str">
            <v>Trenton Diesel</v>
          </cell>
          <cell r="G3810">
            <v>22</v>
          </cell>
          <cell r="H3810" t="str">
            <v>2</v>
          </cell>
          <cell r="I3810">
            <v>0.4</v>
          </cell>
          <cell r="J3810">
            <v>0.3</v>
          </cell>
          <cell r="K3810">
            <v>0.4</v>
          </cell>
          <cell r="M3810" t="str">
            <v>IC</v>
          </cell>
          <cell r="N3810" t="str">
            <v>DFO</v>
          </cell>
          <cell r="P3810">
            <v>88</v>
          </cell>
          <cell r="Q3810">
            <v>1937</v>
          </cell>
          <cell r="R3810" t="str">
            <v>OP</v>
          </cell>
          <cell r="T3810" t="str">
            <v>N</v>
          </cell>
        </row>
        <row r="3811">
          <cell r="A3811" t="str">
            <v>MO</v>
          </cell>
          <cell r="B3811" t="str">
            <v>Grundy</v>
          </cell>
          <cell r="C3811">
            <v>19150</v>
          </cell>
          <cell r="D3811" t="str">
            <v>Trenton Municipal Utilities</v>
          </cell>
          <cell r="E3811">
            <v>2163</v>
          </cell>
          <cell r="F3811" t="str">
            <v>Trenton Diesel</v>
          </cell>
          <cell r="G3811">
            <v>22</v>
          </cell>
          <cell r="H3811" t="str">
            <v>4</v>
          </cell>
          <cell r="I3811">
            <v>1</v>
          </cell>
          <cell r="J3811">
            <v>0.9</v>
          </cell>
          <cell r="K3811">
            <v>0.99</v>
          </cell>
          <cell r="M3811" t="str">
            <v>IC</v>
          </cell>
          <cell r="N3811" t="str">
            <v>DFO</v>
          </cell>
          <cell r="P3811">
            <v>88</v>
          </cell>
          <cell r="Q3811">
            <v>1945</v>
          </cell>
          <cell r="R3811" t="str">
            <v>OP</v>
          </cell>
          <cell r="T3811" t="str">
            <v>N</v>
          </cell>
        </row>
        <row r="3812">
          <cell r="A3812" t="str">
            <v>MO</v>
          </cell>
          <cell r="B3812" t="str">
            <v>Grundy</v>
          </cell>
          <cell r="C3812">
            <v>19150</v>
          </cell>
          <cell r="D3812" t="str">
            <v>Trenton Municipal Utilities</v>
          </cell>
          <cell r="E3812">
            <v>2163</v>
          </cell>
          <cell r="F3812" t="str">
            <v>Trenton Diesel</v>
          </cell>
          <cell r="G3812">
            <v>22</v>
          </cell>
          <cell r="H3812" t="str">
            <v>5</v>
          </cell>
          <cell r="I3812">
            <v>1.1000000000000001</v>
          </cell>
          <cell r="J3812">
            <v>1</v>
          </cell>
          <cell r="K3812">
            <v>1.0900000000000001</v>
          </cell>
          <cell r="M3812" t="str">
            <v>IC</v>
          </cell>
          <cell r="N3812" t="str">
            <v>DFO</v>
          </cell>
          <cell r="P3812">
            <v>88</v>
          </cell>
          <cell r="Q3812">
            <v>1948</v>
          </cell>
          <cell r="R3812" t="str">
            <v>OP</v>
          </cell>
          <cell r="T3812" t="str">
            <v>N</v>
          </cell>
        </row>
        <row r="3813">
          <cell r="A3813" t="str">
            <v>MO</v>
          </cell>
          <cell r="B3813" t="str">
            <v>Grundy</v>
          </cell>
          <cell r="C3813">
            <v>19150</v>
          </cell>
          <cell r="D3813" t="str">
            <v>Trenton Municipal Utilities</v>
          </cell>
          <cell r="E3813">
            <v>2163</v>
          </cell>
          <cell r="F3813" t="str">
            <v>Trenton Diesel</v>
          </cell>
          <cell r="G3813">
            <v>22</v>
          </cell>
          <cell r="H3813" t="str">
            <v>6</v>
          </cell>
          <cell r="I3813">
            <v>1.3</v>
          </cell>
          <cell r="J3813">
            <v>1.2</v>
          </cell>
          <cell r="K3813">
            <v>1.28</v>
          </cell>
          <cell r="M3813" t="str">
            <v>IC</v>
          </cell>
          <cell r="N3813" t="str">
            <v>DFO</v>
          </cell>
          <cell r="P3813">
            <v>88</v>
          </cell>
          <cell r="Q3813">
            <v>1958</v>
          </cell>
          <cell r="R3813" t="str">
            <v>OP</v>
          </cell>
          <cell r="T3813" t="str">
            <v>N</v>
          </cell>
        </row>
        <row r="3814">
          <cell r="A3814" t="str">
            <v>MO</v>
          </cell>
          <cell r="B3814" t="str">
            <v>Grundy</v>
          </cell>
          <cell r="C3814">
            <v>19150</v>
          </cell>
          <cell r="D3814" t="str">
            <v>Trenton Municipal Utilities</v>
          </cell>
          <cell r="E3814">
            <v>2163</v>
          </cell>
          <cell r="F3814" t="str">
            <v>Trenton Diesel</v>
          </cell>
          <cell r="G3814">
            <v>22</v>
          </cell>
          <cell r="H3814" t="str">
            <v>7</v>
          </cell>
          <cell r="I3814">
            <v>1</v>
          </cell>
          <cell r="J3814">
            <v>0.9</v>
          </cell>
          <cell r="K3814">
            <v>0.9</v>
          </cell>
          <cell r="M3814" t="str">
            <v>IC</v>
          </cell>
          <cell r="N3814" t="str">
            <v>DFO</v>
          </cell>
          <cell r="P3814">
            <v>88</v>
          </cell>
          <cell r="Q3814">
            <v>1966</v>
          </cell>
          <cell r="R3814" t="str">
            <v>OP</v>
          </cell>
          <cell r="T3814" t="str">
            <v>N</v>
          </cell>
        </row>
        <row r="3815">
          <cell r="A3815" t="str">
            <v>MO</v>
          </cell>
          <cell r="B3815" t="str">
            <v>Grundy</v>
          </cell>
          <cell r="C3815">
            <v>19150</v>
          </cell>
          <cell r="D3815" t="str">
            <v>Trenton Municipal Utilities</v>
          </cell>
          <cell r="E3815">
            <v>7935</v>
          </cell>
          <cell r="F3815" t="str">
            <v>Trenton South</v>
          </cell>
          <cell r="G3815">
            <v>22</v>
          </cell>
          <cell r="H3815" t="str">
            <v>1</v>
          </cell>
          <cell r="I3815">
            <v>2</v>
          </cell>
          <cell r="J3815">
            <v>1.8</v>
          </cell>
          <cell r="K3815">
            <v>1.8</v>
          </cell>
          <cell r="M3815" t="str">
            <v>IC</v>
          </cell>
          <cell r="N3815" t="str">
            <v>DFO</v>
          </cell>
          <cell r="P3815">
            <v>7</v>
          </cell>
          <cell r="Q3815">
            <v>2000</v>
          </cell>
          <cell r="R3815" t="str">
            <v>OP</v>
          </cell>
          <cell r="T3815" t="str">
            <v>N</v>
          </cell>
        </row>
        <row r="3816">
          <cell r="A3816" t="str">
            <v>MO</v>
          </cell>
          <cell r="B3816" t="str">
            <v>Grundy</v>
          </cell>
          <cell r="C3816">
            <v>19150</v>
          </cell>
          <cell r="D3816" t="str">
            <v>Trenton Municipal Utilities</v>
          </cell>
          <cell r="E3816">
            <v>7935</v>
          </cell>
          <cell r="F3816" t="str">
            <v>Trenton South</v>
          </cell>
          <cell r="G3816">
            <v>22</v>
          </cell>
          <cell r="H3816" t="str">
            <v>2</v>
          </cell>
          <cell r="I3816">
            <v>2</v>
          </cell>
          <cell r="J3816">
            <v>1.8</v>
          </cell>
          <cell r="K3816">
            <v>1.8</v>
          </cell>
          <cell r="M3816" t="str">
            <v>IC</v>
          </cell>
          <cell r="N3816" t="str">
            <v>DFO</v>
          </cell>
          <cell r="P3816">
            <v>7</v>
          </cell>
          <cell r="Q3816">
            <v>2000</v>
          </cell>
          <cell r="R3816" t="str">
            <v>OP</v>
          </cell>
          <cell r="T3816" t="str">
            <v>N</v>
          </cell>
        </row>
        <row r="3817">
          <cell r="A3817" t="str">
            <v>MO</v>
          </cell>
          <cell r="B3817" t="str">
            <v>Grundy</v>
          </cell>
          <cell r="C3817">
            <v>19150</v>
          </cell>
          <cell r="D3817" t="str">
            <v>Trenton Municipal Utilities</v>
          </cell>
          <cell r="E3817">
            <v>7935</v>
          </cell>
          <cell r="F3817" t="str">
            <v>Trenton South</v>
          </cell>
          <cell r="G3817">
            <v>22</v>
          </cell>
          <cell r="H3817" t="str">
            <v>3</v>
          </cell>
          <cell r="I3817">
            <v>2</v>
          </cell>
          <cell r="J3817">
            <v>1.8</v>
          </cell>
          <cell r="K3817">
            <v>1.8</v>
          </cell>
          <cell r="M3817" t="str">
            <v>IC</v>
          </cell>
          <cell r="N3817" t="str">
            <v>DFO</v>
          </cell>
          <cell r="P3817">
            <v>7</v>
          </cell>
          <cell r="Q3817">
            <v>2000</v>
          </cell>
          <cell r="R3817" t="str">
            <v>OP</v>
          </cell>
          <cell r="T3817" t="str">
            <v>N</v>
          </cell>
        </row>
        <row r="3818">
          <cell r="A3818" t="str">
            <v>MO</v>
          </cell>
          <cell r="B3818" t="str">
            <v>Grundy</v>
          </cell>
          <cell r="C3818">
            <v>19150</v>
          </cell>
          <cell r="D3818" t="str">
            <v>Trenton Municipal Utilities</v>
          </cell>
          <cell r="E3818">
            <v>7935</v>
          </cell>
          <cell r="F3818" t="str">
            <v>Trenton South</v>
          </cell>
          <cell r="G3818">
            <v>22</v>
          </cell>
          <cell r="H3818" t="str">
            <v>4</v>
          </cell>
          <cell r="I3818">
            <v>2</v>
          </cell>
          <cell r="J3818">
            <v>1.8</v>
          </cell>
          <cell r="K3818">
            <v>1.8</v>
          </cell>
          <cell r="M3818" t="str">
            <v>IC</v>
          </cell>
          <cell r="N3818" t="str">
            <v>DFO</v>
          </cell>
          <cell r="P3818">
            <v>7</v>
          </cell>
          <cell r="Q3818">
            <v>2000</v>
          </cell>
          <cell r="R3818" t="str">
            <v>OP</v>
          </cell>
          <cell r="T3818" t="str">
            <v>N</v>
          </cell>
        </row>
        <row r="3819">
          <cell r="A3819" t="str">
            <v>MO</v>
          </cell>
          <cell r="B3819" t="str">
            <v>Grundy</v>
          </cell>
          <cell r="C3819">
            <v>19150</v>
          </cell>
          <cell r="D3819" t="str">
            <v>Trenton Municipal Utilities</v>
          </cell>
          <cell r="E3819">
            <v>7935</v>
          </cell>
          <cell r="F3819" t="str">
            <v>Trenton South</v>
          </cell>
          <cell r="G3819">
            <v>22</v>
          </cell>
          <cell r="H3819" t="str">
            <v>5</v>
          </cell>
          <cell r="I3819">
            <v>2</v>
          </cell>
          <cell r="J3819">
            <v>2</v>
          </cell>
          <cell r="K3819">
            <v>2</v>
          </cell>
          <cell r="M3819" t="str">
            <v>IC</v>
          </cell>
          <cell r="N3819" t="str">
            <v>DFO</v>
          </cell>
          <cell r="P3819">
            <v>4</v>
          </cell>
          <cell r="Q3819">
            <v>2004</v>
          </cell>
          <cell r="R3819" t="str">
            <v>OP</v>
          </cell>
          <cell r="T3819" t="str">
            <v>N</v>
          </cell>
        </row>
        <row r="3820">
          <cell r="A3820" t="str">
            <v>MO</v>
          </cell>
          <cell r="B3820" t="str">
            <v>Grundy</v>
          </cell>
          <cell r="C3820">
            <v>19150</v>
          </cell>
          <cell r="D3820" t="str">
            <v>Trenton Municipal Utilities</v>
          </cell>
          <cell r="E3820">
            <v>7935</v>
          </cell>
          <cell r="F3820" t="str">
            <v>Trenton South</v>
          </cell>
          <cell r="G3820">
            <v>22</v>
          </cell>
          <cell r="H3820" t="str">
            <v>6</v>
          </cell>
          <cell r="I3820">
            <v>2</v>
          </cell>
          <cell r="J3820">
            <v>2</v>
          </cell>
          <cell r="K3820">
            <v>2</v>
          </cell>
          <cell r="M3820" t="str">
            <v>IC</v>
          </cell>
          <cell r="N3820" t="str">
            <v>DFO</v>
          </cell>
          <cell r="P3820">
            <v>4</v>
          </cell>
          <cell r="Q3820">
            <v>2004</v>
          </cell>
          <cell r="R3820" t="str">
            <v>OP</v>
          </cell>
          <cell r="T3820" t="str">
            <v>N</v>
          </cell>
        </row>
        <row r="3821">
          <cell r="A3821" t="str">
            <v>MO</v>
          </cell>
          <cell r="B3821" t="str">
            <v>Grundy</v>
          </cell>
          <cell r="C3821">
            <v>19150</v>
          </cell>
          <cell r="D3821" t="str">
            <v>Trenton Municipal Utilities</v>
          </cell>
          <cell r="E3821">
            <v>7935</v>
          </cell>
          <cell r="F3821" t="str">
            <v>Trenton South</v>
          </cell>
          <cell r="G3821">
            <v>22</v>
          </cell>
          <cell r="H3821" t="str">
            <v>7</v>
          </cell>
          <cell r="I3821">
            <v>2</v>
          </cell>
          <cell r="J3821">
            <v>2</v>
          </cell>
          <cell r="K3821">
            <v>2</v>
          </cell>
          <cell r="M3821" t="str">
            <v>IC</v>
          </cell>
          <cell r="N3821" t="str">
            <v>DFO</v>
          </cell>
          <cell r="P3821">
            <v>4</v>
          </cell>
          <cell r="Q3821">
            <v>2004</v>
          </cell>
          <cell r="R3821" t="str">
            <v>OP</v>
          </cell>
          <cell r="T3821" t="str">
            <v>N</v>
          </cell>
        </row>
        <row r="3822">
          <cell r="A3822" t="str">
            <v>MO</v>
          </cell>
          <cell r="B3822" t="str">
            <v>Putnam</v>
          </cell>
          <cell r="C3822">
            <v>19474</v>
          </cell>
          <cell r="D3822" t="str">
            <v>Unionville City of</v>
          </cell>
          <cell r="E3822">
            <v>2164</v>
          </cell>
          <cell r="F3822" t="str">
            <v>Unionville</v>
          </cell>
          <cell r="G3822">
            <v>22</v>
          </cell>
          <cell r="H3822" t="str">
            <v>1</v>
          </cell>
          <cell r="I3822">
            <v>0.8</v>
          </cell>
          <cell r="J3822">
            <v>0.6</v>
          </cell>
          <cell r="K3822">
            <v>0.6</v>
          </cell>
          <cell r="M3822" t="str">
            <v>IC</v>
          </cell>
          <cell r="N3822" t="str">
            <v>DFO</v>
          </cell>
          <cell r="P3822">
            <v>12</v>
          </cell>
          <cell r="Q3822">
            <v>1970</v>
          </cell>
          <cell r="R3822" t="str">
            <v>OP</v>
          </cell>
          <cell r="T3822" t="str">
            <v>N</v>
          </cell>
        </row>
        <row r="3823">
          <cell r="A3823" t="str">
            <v>MO</v>
          </cell>
          <cell r="B3823" t="str">
            <v>Putnam</v>
          </cell>
          <cell r="C3823">
            <v>19474</v>
          </cell>
          <cell r="D3823" t="str">
            <v>Unionville City of</v>
          </cell>
          <cell r="E3823">
            <v>2164</v>
          </cell>
          <cell r="F3823" t="str">
            <v>Unionville</v>
          </cell>
          <cell r="G3823">
            <v>22</v>
          </cell>
          <cell r="H3823" t="str">
            <v>2</v>
          </cell>
          <cell r="I3823">
            <v>1.7</v>
          </cell>
          <cell r="J3823">
            <v>1.7</v>
          </cell>
          <cell r="K3823">
            <v>1.7</v>
          </cell>
          <cell r="M3823" t="str">
            <v>IC</v>
          </cell>
          <cell r="N3823" t="str">
            <v>DFO</v>
          </cell>
          <cell r="O3823" t="str">
            <v>NG</v>
          </cell>
          <cell r="P3823">
            <v>10</v>
          </cell>
          <cell r="Q3823">
            <v>1975</v>
          </cell>
          <cell r="R3823" t="str">
            <v>OP</v>
          </cell>
          <cell r="T3823" t="str">
            <v>N</v>
          </cell>
        </row>
        <row r="3824">
          <cell r="A3824" t="str">
            <v>MO</v>
          </cell>
          <cell r="B3824" t="str">
            <v>Putnam</v>
          </cell>
          <cell r="C3824">
            <v>19474</v>
          </cell>
          <cell r="D3824" t="str">
            <v>Unionville City of</v>
          </cell>
          <cell r="E3824">
            <v>2164</v>
          </cell>
          <cell r="F3824" t="str">
            <v>Unionville</v>
          </cell>
          <cell r="G3824">
            <v>22</v>
          </cell>
          <cell r="H3824" t="str">
            <v>3</v>
          </cell>
          <cell r="I3824">
            <v>0.2</v>
          </cell>
          <cell r="J3824">
            <v>0.2</v>
          </cell>
          <cell r="K3824">
            <v>0.2</v>
          </cell>
          <cell r="M3824" t="str">
            <v>IC</v>
          </cell>
          <cell r="N3824" t="str">
            <v>DFO</v>
          </cell>
          <cell r="P3824">
            <v>88</v>
          </cell>
          <cell r="Q3824">
            <v>1935</v>
          </cell>
          <cell r="R3824" t="str">
            <v>OP</v>
          </cell>
          <cell r="T3824" t="str">
            <v>N</v>
          </cell>
        </row>
        <row r="3825">
          <cell r="A3825" t="str">
            <v>MO</v>
          </cell>
          <cell r="B3825" t="str">
            <v>Putnam</v>
          </cell>
          <cell r="C3825">
            <v>19474</v>
          </cell>
          <cell r="D3825" t="str">
            <v>Unionville City of</v>
          </cell>
          <cell r="E3825">
            <v>2164</v>
          </cell>
          <cell r="F3825" t="str">
            <v>Unionville</v>
          </cell>
          <cell r="G3825">
            <v>22</v>
          </cell>
          <cell r="H3825" t="str">
            <v>4</v>
          </cell>
          <cell r="I3825">
            <v>1</v>
          </cell>
          <cell r="J3825">
            <v>0.9</v>
          </cell>
          <cell r="K3825">
            <v>0.9</v>
          </cell>
          <cell r="M3825" t="str">
            <v>IC</v>
          </cell>
          <cell r="N3825" t="str">
            <v>DFO</v>
          </cell>
          <cell r="P3825">
            <v>7</v>
          </cell>
          <cell r="Q3825">
            <v>1970</v>
          </cell>
          <cell r="R3825" t="str">
            <v>OP</v>
          </cell>
          <cell r="T3825" t="str">
            <v>N</v>
          </cell>
        </row>
        <row r="3826">
          <cell r="A3826" t="str">
            <v>MO</v>
          </cell>
          <cell r="B3826" t="str">
            <v>Putnam</v>
          </cell>
          <cell r="C3826">
            <v>19474</v>
          </cell>
          <cell r="D3826" t="str">
            <v>Unionville City of</v>
          </cell>
          <cell r="E3826">
            <v>2164</v>
          </cell>
          <cell r="F3826" t="str">
            <v>Unionville</v>
          </cell>
          <cell r="G3826">
            <v>22</v>
          </cell>
          <cell r="H3826" t="str">
            <v>5</v>
          </cell>
          <cell r="I3826">
            <v>0.3</v>
          </cell>
          <cell r="J3826">
            <v>0.3</v>
          </cell>
          <cell r="K3826">
            <v>0.3</v>
          </cell>
          <cell r="M3826" t="str">
            <v>IC</v>
          </cell>
          <cell r="N3826" t="str">
            <v>DFO</v>
          </cell>
          <cell r="P3826">
            <v>88</v>
          </cell>
          <cell r="Q3826">
            <v>1955</v>
          </cell>
          <cell r="R3826" t="str">
            <v>OP</v>
          </cell>
          <cell r="T3826" t="str">
            <v>N</v>
          </cell>
        </row>
        <row r="3827">
          <cell r="A3827" t="str">
            <v>MO</v>
          </cell>
          <cell r="B3827" t="str">
            <v>Putnam</v>
          </cell>
          <cell r="C3827">
            <v>19474</v>
          </cell>
          <cell r="D3827" t="str">
            <v>Unionville City of</v>
          </cell>
          <cell r="E3827">
            <v>2164</v>
          </cell>
          <cell r="F3827" t="str">
            <v>Unionville</v>
          </cell>
          <cell r="G3827">
            <v>22</v>
          </cell>
          <cell r="H3827" t="str">
            <v>6</v>
          </cell>
          <cell r="I3827">
            <v>0.3</v>
          </cell>
          <cell r="J3827">
            <v>0.3</v>
          </cell>
          <cell r="K3827">
            <v>0.3</v>
          </cell>
          <cell r="M3827" t="str">
            <v>IC</v>
          </cell>
          <cell r="N3827" t="str">
            <v>DFO</v>
          </cell>
          <cell r="P3827">
            <v>88</v>
          </cell>
          <cell r="Q3827">
            <v>1955</v>
          </cell>
          <cell r="R3827" t="str">
            <v>OP</v>
          </cell>
          <cell r="T3827" t="str">
            <v>N</v>
          </cell>
        </row>
        <row r="3828">
          <cell r="A3828" t="str">
            <v>MO</v>
          </cell>
          <cell r="B3828" t="str">
            <v>Putnam</v>
          </cell>
          <cell r="C3828">
            <v>19474</v>
          </cell>
          <cell r="D3828" t="str">
            <v>Unionville City of</v>
          </cell>
          <cell r="E3828">
            <v>2164</v>
          </cell>
          <cell r="F3828" t="str">
            <v>Unionville</v>
          </cell>
          <cell r="G3828">
            <v>22</v>
          </cell>
          <cell r="H3828" t="str">
            <v>7</v>
          </cell>
          <cell r="I3828">
            <v>1.1000000000000001</v>
          </cell>
          <cell r="J3828">
            <v>0.9</v>
          </cell>
          <cell r="K3828">
            <v>0.9</v>
          </cell>
          <cell r="M3828" t="str">
            <v>IC</v>
          </cell>
          <cell r="N3828" t="str">
            <v>DFO</v>
          </cell>
          <cell r="P3828">
            <v>88</v>
          </cell>
          <cell r="Q3828">
            <v>1962</v>
          </cell>
          <cell r="R3828" t="str">
            <v>OP</v>
          </cell>
          <cell r="T3828" t="str">
            <v>N</v>
          </cell>
        </row>
        <row r="3829">
          <cell r="A3829" t="str">
            <v>MO</v>
          </cell>
          <cell r="B3829" t="str">
            <v>Putnam</v>
          </cell>
          <cell r="C3829">
            <v>19474</v>
          </cell>
          <cell r="D3829" t="str">
            <v>Unionville City of</v>
          </cell>
          <cell r="E3829">
            <v>2164</v>
          </cell>
          <cell r="F3829" t="str">
            <v>Unionville</v>
          </cell>
          <cell r="G3829">
            <v>22</v>
          </cell>
          <cell r="H3829" t="str">
            <v>8</v>
          </cell>
          <cell r="I3829">
            <v>1.3</v>
          </cell>
          <cell r="J3829">
            <v>1.1000000000000001</v>
          </cell>
          <cell r="K3829">
            <v>1.1000000000000001</v>
          </cell>
          <cell r="M3829" t="str">
            <v>IC</v>
          </cell>
          <cell r="N3829" t="str">
            <v>DFO</v>
          </cell>
          <cell r="O3829" t="str">
            <v>NG</v>
          </cell>
          <cell r="P3829">
            <v>88</v>
          </cell>
          <cell r="Q3829">
            <v>1967</v>
          </cell>
          <cell r="R3829" t="str">
            <v>OP</v>
          </cell>
          <cell r="T3829" t="str">
            <v>N</v>
          </cell>
        </row>
        <row r="3830">
          <cell r="A3830" t="str">
            <v>MO</v>
          </cell>
          <cell r="B3830" t="str">
            <v>Putnam</v>
          </cell>
          <cell r="C3830">
            <v>19474</v>
          </cell>
          <cell r="D3830" t="str">
            <v>Unionville City of</v>
          </cell>
          <cell r="E3830">
            <v>2164</v>
          </cell>
          <cell r="F3830" t="str">
            <v>Unionville</v>
          </cell>
          <cell r="G3830">
            <v>22</v>
          </cell>
          <cell r="H3830" t="str">
            <v>9</v>
          </cell>
          <cell r="I3830">
            <v>2</v>
          </cell>
          <cell r="J3830">
            <v>2</v>
          </cell>
          <cell r="K3830">
            <v>2</v>
          </cell>
          <cell r="M3830" t="str">
            <v>IC</v>
          </cell>
          <cell r="N3830" t="str">
            <v>DFO</v>
          </cell>
          <cell r="P3830">
            <v>12</v>
          </cell>
          <cell r="Q3830">
            <v>1994</v>
          </cell>
          <cell r="R3830" t="str">
            <v>OP</v>
          </cell>
          <cell r="T3830" t="str">
            <v>N</v>
          </cell>
        </row>
        <row r="3831">
          <cell r="A3831" t="str">
            <v>MO</v>
          </cell>
          <cell r="B3831" t="str">
            <v>Audrain</v>
          </cell>
          <cell r="C3831">
            <v>19722</v>
          </cell>
          <cell r="D3831" t="str">
            <v>Vandalia City of</v>
          </cell>
          <cell r="E3831">
            <v>2165</v>
          </cell>
          <cell r="F3831" t="str">
            <v>Vandalia</v>
          </cell>
          <cell r="G3831">
            <v>22</v>
          </cell>
          <cell r="H3831" t="str">
            <v>1</v>
          </cell>
          <cell r="I3831">
            <v>1.2</v>
          </cell>
          <cell r="J3831">
            <v>1</v>
          </cell>
          <cell r="K3831">
            <v>1</v>
          </cell>
          <cell r="M3831" t="str">
            <v>IC</v>
          </cell>
          <cell r="N3831" t="str">
            <v>DFO</v>
          </cell>
          <cell r="P3831">
            <v>88</v>
          </cell>
          <cell r="Q3831">
            <v>1967</v>
          </cell>
          <cell r="R3831" t="str">
            <v>OP</v>
          </cell>
          <cell r="T3831" t="str">
            <v>N</v>
          </cell>
        </row>
        <row r="3832">
          <cell r="A3832" t="str">
            <v>MO</v>
          </cell>
          <cell r="B3832" t="str">
            <v>Audrain</v>
          </cell>
          <cell r="C3832">
            <v>19722</v>
          </cell>
          <cell r="D3832" t="str">
            <v>Vandalia City of</v>
          </cell>
          <cell r="E3832">
            <v>2165</v>
          </cell>
          <cell r="F3832" t="str">
            <v>Vandalia</v>
          </cell>
          <cell r="G3832">
            <v>22</v>
          </cell>
          <cell r="H3832" t="str">
            <v>8</v>
          </cell>
          <cell r="I3832">
            <v>1</v>
          </cell>
          <cell r="J3832">
            <v>0.8</v>
          </cell>
          <cell r="K3832">
            <v>0.8</v>
          </cell>
          <cell r="M3832" t="str">
            <v>IC</v>
          </cell>
          <cell r="N3832" t="str">
            <v>DFO</v>
          </cell>
          <cell r="P3832">
            <v>88</v>
          </cell>
          <cell r="Q3832">
            <v>1957</v>
          </cell>
          <cell r="R3832" t="str">
            <v>OP</v>
          </cell>
          <cell r="T3832" t="str">
            <v>N</v>
          </cell>
        </row>
        <row r="3833">
          <cell r="A3833" t="str">
            <v>MO</v>
          </cell>
          <cell r="B3833" t="str">
            <v>Audrain</v>
          </cell>
          <cell r="C3833">
            <v>19722</v>
          </cell>
          <cell r="D3833" t="str">
            <v>Vandalia City of</v>
          </cell>
          <cell r="E3833">
            <v>2165</v>
          </cell>
          <cell r="F3833" t="str">
            <v>Vandalia</v>
          </cell>
          <cell r="G3833">
            <v>22</v>
          </cell>
          <cell r="H3833" t="str">
            <v>9</v>
          </cell>
          <cell r="I3833">
            <v>1.4</v>
          </cell>
          <cell r="J3833">
            <v>1.1000000000000001</v>
          </cell>
          <cell r="K3833">
            <v>1.1000000000000001</v>
          </cell>
          <cell r="M3833" t="str">
            <v>IC</v>
          </cell>
          <cell r="N3833" t="str">
            <v>DFO</v>
          </cell>
          <cell r="P3833">
            <v>6</v>
          </cell>
          <cell r="Q3833">
            <v>1977</v>
          </cell>
          <cell r="R3833" t="str">
            <v>OP</v>
          </cell>
          <cell r="T3833" t="str">
            <v>N</v>
          </cell>
        </row>
        <row r="3834">
          <cell r="A3834" t="str">
            <v>MO</v>
          </cell>
          <cell r="B3834" t="str">
            <v>Audrain</v>
          </cell>
          <cell r="C3834">
            <v>19722</v>
          </cell>
          <cell r="D3834" t="str">
            <v>Vandalia City of</v>
          </cell>
          <cell r="E3834">
            <v>2165</v>
          </cell>
          <cell r="F3834" t="str">
            <v>Vandalia</v>
          </cell>
          <cell r="G3834">
            <v>22</v>
          </cell>
          <cell r="H3834" t="str">
            <v>10</v>
          </cell>
          <cell r="I3834">
            <v>1.3</v>
          </cell>
          <cell r="J3834">
            <v>1.1000000000000001</v>
          </cell>
          <cell r="K3834">
            <v>1.1000000000000001</v>
          </cell>
          <cell r="M3834" t="str">
            <v>IC</v>
          </cell>
          <cell r="N3834" t="str">
            <v>DFO</v>
          </cell>
          <cell r="P3834">
            <v>4</v>
          </cell>
          <cell r="Q3834">
            <v>1984</v>
          </cell>
          <cell r="R3834" t="str">
            <v>OP</v>
          </cell>
          <cell r="T3834" t="str">
            <v>N</v>
          </cell>
        </row>
        <row r="3835">
          <cell r="A3835" t="str">
            <v>MO</v>
          </cell>
          <cell r="B3835" t="str">
            <v>Audrain</v>
          </cell>
          <cell r="C3835">
            <v>19722</v>
          </cell>
          <cell r="D3835" t="str">
            <v>Vandalia City of</v>
          </cell>
          <cell r="E3835">
            <v>2165</v>
          </cell>
          <cell r="F3835" t="str">
            <v>Vandalia</v>
          </cell>
          <cell r="G3835">
            <v>22</v>
          </cell>
          <cell r="H3835" t="str">
            <v>11</v>
          </cell>
          <cell r="I3835">
            <v>1</v>
          </cell>
          <cell r="J3835">
            <v>1</v>
          </cell>
          <cell r="K3835">
            <v>1</v>
          </cell>
          <cell r="M3835" t="str">
            <v>IC</v>
          </cell>
          <cell r="N3835" t="str">
            <v>DFO</v>
          </cell>
          <cell r="P3835">
            <v>7</v>
          </cell>
          <cell r="Q3835">
            <v>1993</v>
          </cell>
          <cell r="R3835" t="str">
            <v>OP</v>
          </cell>
          <cell r="T3835" t="str">
            <v>N</v>
          </cell>
        </row>
        <row r="3836">
          <cell r="A3836" t="str">
            <v>MO</v>
          </cell>
          <cell r="B3836" t="str">
            <v>Audrain</v>
          </cell>
          <cell r="C3836">
            <v>19722</v>
          </cell>
          <cell r="D3836" t="str">
            <v>Vandalia City of</v>
          </cell>
          <cell r="E3836">
            <v>2165</v>
          </cell>
          <cell r="F3836" t="str">
            <v>Vandalia</v>
          </cell>
          <cell r="G3836">
            <v>22</v>
          </cell>
          <cell r="H3836" t="str">
            <v>12</v>
          </cell>
          <cell r="I3836">
            <v>1</v>
          </cell>
          <cell r="J3836">
            <v>1</v>
          </cell>
          <cell r="K3836">
            <v>1</v>
          </cell>
          <cell r="M3836" t="str">
            <v>IC</v>
          </cell>
          <cell r="N3836" t="str">
            <v>DFO</v>
          </cell>
          <cell r="P3836">
            <v>7</v>
          </cell>
          <cell r="Q3836">
            <v>1993</v>
          </cell>
          <cell r="R3836" t="str">
            <v>OP</v>
          </cell>
          <cell r="T3836" t="str">
            <v>N</v>
          </cell>
        </row>
        <row r="3837">
          <cell r="A3837" t="str">
            <v>MO</v>
          </cell>
          <cell r="B3837" t="str">
            <v>Audrain</v>
          </cell>
          <cell r="C3837">
            <v>19722</v>
          </cell>
          <cell r="D3837" t="str">
            <v>Vandalia City of</v>
          </cell>
          <cell r="E3837">
            <v>2165</v>
          </cell>
          <cell r="F3837" t="str">
            <v>Vandalia</v>
          </cell>
          <cell r="G3837">
            <v>22</v>
          </cell>
          <cell r="H3837" t="str">
            <v>4A</v>
          </cell>
          <cell r="I3837">
            <v>1.2</v>
          </cell>
          <cell r="J3837">
            <v>1</v>
          </cell>
          <cell r="K3837">
            <v>1</v>
          </cell>
          <cell r="M3837" t="str">
            <v>IC</v>
          </cell>
          <cell r="N3837" t="str">
            <v>DFO</v>
          </cell>
          <cell r="P3837">
            <v>8</v>
          </cell>
          <cell r="Q3837">
            <v>1996</v>
          </cell>
          <cell r="R3837" t="str">
            <v>OP</v>
          </cell>
          <cell r="T3837" t="str">
            <v>N</v>
          </cell>
        </row>
        <row r="3838">
          <cell r="A3838" t="str">
            <v>MO</v>
          </cell>
          <cell r="B3838" t="str">
            <v>Audrain</v>
          </cell>
          <cell r="C3838">
            <v>19722</v>
          </cell>
          <cell r="D3838" t="str">
            <v>Vandalia City of</v>
          </cell>
          <cell r="E3838">
            <v>2165</v>
          </cell>
          <cell r="F3838" t="str">
            <v>Vandalia</v>
          </cell>
          <cell r="G3838">
            <v>22</v>
          </cell>
          <cell r="H3838" t="str">
            <v>5A</v>
          </cell>
          <cell r="I3838">
            <v>1.2</v>
          </cell>
          <cell r="J3838">
            <v>1</v>
          </cell>
          <cell r="K3838">
            <v>1</v>
          </cell>
          <cell r="M3838" t="str">
            <v>IC</v>
          </cell>
          <cell r="N3838" t="str">
            <v>DFO</v>
          </cell>
          <cell r="P3838">
            <v>8</v>
          </cell>
          <cell r="Q3838">
            <v>1996</v>
          </cell>
          <cell r="R3838" t="str">
            <v>OP</v>
          </cell>
          <cell r="T3838" t="str">
            <v>N</v>
          </cell>
        </row>
        <row r="3839">
          <cell r="A3839" t="str">
            <v>MO</v>
          </cell>
          <cell r="B3839" t="str">
            <v>Cooper</v>
          </cell>
          <cell r="C3839">
            <v>22035</v>
          </cell>
          <cell r="D3839" t="str">
            <v>Southwestern Bell Telephone Co</v>
          </cell>
          <cell r="E3839">
            <v>54858</v>
          </cell>
          <cell r="F3839" t="str">
            <v>Southwestern Bell Telephone</v>
          </cell>
          <cell r="G3839">
            <v>513</v>
          </cell>
          <cell r="H3839" t="str">
            <v>E/G1</v>
          </cell>
          <cell r="I3839">
            <v>2</v>
          </cell>
          <cell r="J3839">
            <v>2</v>
          </cell>
          <cell r="K3839">
            <v>2</v>
          </cell>
          <cell r="M3839" t="str">
            <v>IC</v>
          </cell>
          <cell r="N3839" t="str">
            <v>DFO</v>
          </cell>
          <cell r="P3839">
            <v>2</v>
          </cell>
          <cell r="Q3839">
            <v>1992</v>
          </cell>
          <cell r="R3839" t="str">
            <v>SB</v>
          </cell>
          <cell r="T3839" t="str">
            <v>Y</v>
          </cell>
        </row>
        <row r="3840">
          <cell r="A3840" t="str">
            <v>MO</v>
          </cell>
          <cell r="B3840" t="str">
            <v>Cooper</v>
          </cell>
          <cell r="C3840">
            <v>22035</v>
          </cell>
          <cell r="D3840" t="str">
            <v>Southwestern Bell Telephone Co</v>
          </cell>
          <cell r="E3840">
            <v>54858</v>
          </cell>
          <cell r="F3840" t="str">
            <v>Southwestern Bell Telephone</v>
          </cell>
          <cell r="G3840">
            <v>513</v>
          </cell>
          <cell r="H3840" t="str">
            <v>E/G2</v>
          </cell>
          <cell r="I3840">
            <v>2</v>
          </cell>
          <cell r="J3840">
            <v>2</v>
          </cell>
          <cell r="K3840">
            <v>2</v>
          </cell>
          <cell r="M3840" t="str">
            <v>IC</v>
          </cell>
          <cell r="N3840" t="str">
            <v>DFO</v>
          </cell>
          <cell r="P3840">
            <v>2</v>
          </cell>
          <cell r="Q3840">
            <v>1992</v>
          </cell>
          <cell r="R3840" t="str">
            <v>SB</v>
          </cell>
          <cell r="T3840" t="str">
            <v>Y</v>
          </cell>
        </row>
        <row r="3841">
          <cell r="A3841" t="str">
            <v>MO</v>
          </cell>
          <cell r="B3841" t="str">
            <v>Cooper</v>
          </cell>
          <cell r="C3841">
            <v>22035</v>
          </cell>
          <cell r="D3841" t="str">
            <v>Southwestern Bell Telephone Co</v>
          </cell>
          <cell r="E3841">
            <v>54858</v>
          </cell>
          <cell r="F3841" t="str">
            <v>Southwestern Bell Telephone</v>
          </cell>
          <cell r="G3841">
            <v>513</v>
          </cell>
          <cell r="H3841" t="str">
            <v>E/G3</v>
          </cell>
          <cell r="I3841">
            <v>2</v>
          </cell>
          <cell r="J3841">
            <v>2</v>
          </cell>
          <cell r="K3841">
            <v>2</v>
          </cell>
          <cell r="M3841" t="str">
            <v>IC</v>
          </cell>
          <cell r="N3841" t="str">
            <v>DFO</v>
          </cell>
          <cell r="P3841">
            <v>2</v>
          </cell>
          <cell r="Q3841">
            <v>1992</v>
          </cell>
          <cell r="R3841" t="str">
            <v>SB</v>
          </cell>
          <cell r="T3841" t="str">
            <v>Y</v>
          </cell>
        </row>
        <row r="3842">
          <cell r="A3842" t="str">
            <v>MO</v>
          </cell>
          <cell r="B3842" t="str">
            <v>Cooper</v>
          </cell>
          <cell r="C3842">
            <v>22035</v>
          </cell>
          <cell r="D3842" t="str">
            <v>Southwestern Bell Telephone Co</v>
          </cell>
          <cell r="E3842">
            <v>54858</v>
          </cell>
          <cell r="F3842" t="str">
            <v>Southwestern Bell Telephone</v>
          </cell>
          <cell r="G3842">
            <v>513</v>
          </cell>
          <cell r="H3842" t="str">
            <v>E/G4</v>
          </cell>
          <cell r="I3842">
            <v>2.8</v>
          </cell>
          <cell r="J3842">
            <v>2.8</v>
          </cell>
          <cell r="K3842">
            <v>2.8</v>
          </cell>
          <cell r="M3842" t="str">
            <v>IC</v>
          </cell>
          <cell r="N3842" t="str">
            <v>DFO</v>
          </cell>
          <cell r="P3842">
            <v>12</v>
          </cell>
          <cell r="Q3842">
            <v>2005</v>
          </cell>
          <cell r="R3842" t="str">
            <v>SB</v>
          </cell>
          <cell r="T3842" t="str">
            <v>Y</v>
          </cell>
        </row>
        <row r="3843">
          <cell r="A3843" t="str">
            <v>MO</v>
          </cell>
          <cell r="B3843" t="str">
            <v>Boone</v>
          </cell>
          <cell r="C3843">
            <v>34359</v>
          </cell>
          <cell r="D3843" t="str">
            <v>University of Missouri-Columba</v>
          </cell>
          <cell r="E3843">
            <v>50969</v>
          </cell>
          <cell r="F3843" t="str">
            <v>University of Missouri Columbia</v>
          </cell>
          <cell r="G3843">
            <v>611</v>
          </cell>
          <cell r="H3843" t="str">
            <v>DGT1</v>
          </cell>
          <cell r="I3843">
            <v>2</v>
          </cell>
          <cell r="J3843">
            <v>2</v>
          </cell>
          <cell r="K3843">
            <v>2</v>
          </cell>
          <cell r="M3843" t="str">
            <v>IC</v>
          </cell>
          <cell r="N3843" t="str">
            <v>DFO</v>
          </cell>
          <cell r="P3843">
            <v>9</v>
          </cell>
          <cell r="Q3843">
            <v>2002</v>
          </cell>
          <cell r="R3843" t="str">
            <v>SB</v>
          </cell>
          <cell r="T3843" t="str">
            <v>Y</v>
          </cell>
        </row>
        <row r="3844">
          <cell r="A3844" t="str">
            <v>MO</v>
          </cell>
          <cell r="B3844" t="str">
            <v>Boone</v>
          </cell>
          <cell r="C3844">
            <v>34359</v>
          </cell>
          <cell r="D3844" t="str">
            <v>University of Missouri-Columba</v>
          </cell>
          <cell r="E3844">
            <v>50969</v>
          </cell>
          <cell r="F3844" t="str">
            <v>University of Missouri Columbia</v>
          </cell>
          <cell r="G3844">
            <v>611</v>
          </cell>
          <cell r="H3844" t="str">
            <v>GEN6</v>
          </cell>
          <cell r="I3844">
            <v>0.5</v>
          </cell>
          <cell r="J3844">
            <v>0.5</v>
          </cell>
          <cell r="K3844">
            <v>0.5</v>
          </cell>
          <cell r="M3844" t="str">
            <v>IC</v>
          </cell>
          <cell r="N3844" t="str">
            <v>DFO</v>
          </cell>
          <cell r="P3844">
            <v>5</v>
          </cell>
          <cell r="Q3844">
            <v>1994</v>
          </cell>
          <cell r="R3844" t="str">
            <v>SB</v>
          </cell>
          <cell r="S3844">
            <v>0</v>
          </cell>
          <cell r="T3844" t="str">
            <v>Y</v>
          </cell>
        </row>
        <row r="3845">
          <cell r="A3845" t="str">
            <v>MO</v>
          </cell>
          <cell r="B3845" t="str">
            <v>Boone</v>
          </cell>
          <cell r="C3845">
            <v>34359</v>
          </cell>
          <cell r="D3845" t="str">
            <v>University of Missouri-Columba</v>
          </cell>
          <cell r="E3845">
            <v>50969</v>
          </cell>
          <cell r="F3845" t="str">
            <v>University of Missouri Columbia</v>
          </cell>
          <cell r="G3845">
            <v>611</v>
          </cell>
          <cell r="H3845" t="str">
            <v>GEN7</v>
          </cell>
          <cell r="I3845">
            <v>1</v>
          </cell>
          <cell r="J3845">
            <v>1</v>
          </cell>
          <cell r="K3845">
            <v>1</v>
          </cell>
          <cell r="M3845" t="str">
            <v>IC</v>
          </cell>
          <cell r="N3845" t="str">
            <v>DFO</v>
          </cell>
          <cell r="P3845">
            <v>6</v>
          </cell>
          <cell r="Q3845">
            <v>1997</v>
          </cell>
          <cell r="R3845" t="str">
            <v>SB</v>
          </cell>
          <cell r="S3845">
            <v>0</v>
          </cell>
          <cell r="T3845" t="str">
            <v>Y</v>
          </cell>
        </row>
        <row r="3846">
          <cell r="A3846" t="str">
            <v>MO</v>
          </cell>
          <cell r="B3846" t="str">
            <v>Atchison</v>
          </cell>
          <cell r="C3846">
            <v>40382</v>
          </cell>
          <cell r="D3846" t="str">
            <v>Rockport City of</v>
          </cell>
          <cell r="E3846">
            <v>6594</v>
          </cell>
          <cell r="F3846" t="str">
            <v>Rockport</v>
          </cell>
          <cell r="G3846">
            <v>22</v>
          </cell>
          <cell r="H3846" t="str">
            <v>3</v>
          </cell>
          <cell r="I3846">
            <v>0.5</v>
          </cell>
          <cell r="J3846">
            <v>0.4</v>
          </cell>
          <cell r="K3846">
            <v>0.4</v>
          </cell>
          <cell r="M3846" t="str">
            <v>IC</v>
          </cell>
          <cell r="N3846" t="str">
            <v>DFO</v>
          </cell>
          <cell r="P3846">
            <v>9</v>
          </cell>
          <cell r="Q3846">
            <v>1959</v>
          </cell>
          <cell r="R3846" t="str">
            <v>OP</v>
          </cell>
          <cell r="T3846" t="str">
            <v>N</v>
          </cell>
        </row>
        <row r="3847">
          <cell r="A3847" t="str">
            <v>MO</v>
          </cell>
          <cell r="B3847" t="str">
            <v>Atchison</v>
          </cell>
          <cell r="C3847">
            <v>40382</v>
          </cell>
          <cell r="D3847" t="str">
            <v>Rockport City of</v>
          </cell>
          <cell r="E3847">
            <v>6594</v>
          </cell>
          <cell r="F3847" t="str">
            <v>Rockport</v>
          </cell>
          <cell r="G3847">
            <v>22</v>
          </cell>
          <cell r="H3847" t="str">
            <v>4</v>
          </cell>
          <cell r="I3847">
            <v>0.4</v>
          </cell>
          <cell r="J3847">
            <v>0.3</v>
          </cell>
          <cell r="K3847">
            <v>0.3</v>
          </cell>
          <cell r="M3847" t="str">
            <v>IC</v>
          </cell>
          <cell r="N3847" t="str">
            <v>DFO</v>
          </cell>
          <cell r="P3847">
            <v>10</v>
          </cell>
          <cell r="Q3847">
            <v>1940</v>
          </cell>
          <cell r="R3847" t="str">
            <v>OP</v>
          </cell>
          <cell r="T3847" t="str">
            <v>N</v>
          </cell>
        </row>
        <row r="3848">
          <cell r="A3848" t="str">
            <v>MS</v>
          </cell>
          <cell r="B3848" t="str">
            <v>Leflore</v>
          </cell>
          <cell r="C3848">
            <v>7651</v>
          </cell>
          <cell r="D3848" t="str">
            <v>Greenwood Utilities Comm</v>
          </cell>
          <cell r="E3848">
            <v>2062</v>
          </cell>
          <cell r="F3848" t="str">
            <v>Henderson</v>
          </cell>
          <cell r="G3848">
            <v>22</v>
          </cell>
          <cell r="H3848" t="str">
            <v>H4</v>
          </cell>
          <cell r="I3848">
            <v>1.8</v>
          </cell>
          <cell r="L3848" t="str">
            <v>D016</v>
          </cell>
          <cell r="M3848" t="str">
            <v>IC</v>
          </cell>
          <cell r="N3848" t="str">
            <v>DFO</v>
          </cell>
          <cell r="P3848">
            <v>6</v>
          </cell>
          <cell r="Q3848">
            <v>2001</v>
          </cell>
          <cell r="R3848" t="str">
            <v>OP</v>
          </cell>
          <cell r="T3848" t="str">
            <v>N</v>
          </cell>
        </row>
        <row r="3849">
          <cell r="A3849" t="str">
            <v>MS</v>
          </cell>
          <cell r="B3849" t="str">
            <v>Leflore</v>
          </cell>
          <cell r="C3849">
            <v>7651</v>
          </cell>
          <cell r="D3849" t="str">
            <v>Greenwood Utilities Comm</v>
          </cell>
          <cell r="E3849">
            <v>2062</v>
          </cell>
          <cell r="F3849" t="str">
            <v>Henderson</v>
          </cell>
          <cell r="G3849">
            <v>22</v>
          </cell>
          <cell r="H3849" t="str">
            <v>H5</v>
          </cell>
          <cell r="I3849">
            <v>1.8</v>
          </cell>
          <cell r="L3849" t="str">
            <v>D016</v>
          </cell>
          <cell r="M3849" t="str">
            <v>IC</v>
          </cell>
          <cell r="N3849" t="str">
            <v>DFO</v>
          </cell>
          <cell r="P3849">
            <v>6</v>
          </cell>
          <cell r="Q3849">
            <v>2001</v>
          </cell>
          <cell r="R3849" t="str">
            <v>OP</v>
          </cell>
          <cell r="T3849" t="str">
            <v>N</v>
          </cell>
        </row>
        <row r="3850">
          <cell r="A3850" t="str">
            <v>MS</v>
          </cell>
          <cell r="B3850" t="str">
            <v>Leflore</v>
          </cell>
          <cell r="C3850">
            <v>7651</v>
          </cell>
          <cell r="D3850" t="str">
            <v>Greenwood Utilities Comm</v>
          </cell>
          <cell r="E3850">
            <v>2062</v>
          </cell>
          <cell r="F3850" t="str">
            <v>Henderson</v>
          </cell>
          <cell r="G3850">
            <v>22</v>
          </cell>
          <cell r="H3850" t="str">
            <v>H6</v>
          </cell>
          <cell r="I3850">
            <v>1.8</v>
          </cell>
          <cell r="L3850" t="str">
            <v>D016</v>
          </cell>
          <cell r="M3850" t="str">
            <v>IC</v>
          </cell>
          <cell r="N3850" t="str">
            <v>DFO</v>
          </cell>
          <cell r="P3850">
            <v>6</v>
          </cell>
          <cell r="Q3850">
            <v>2001</v>
          </cell>
          <cell r="R3850" t="str">
            <v>OP</v>
          </cell>
          <cell r="T3850" t="str">
            <v>N</v>
          </cell>
        </row>
        <row r="3851">
          <cell r="A3851" t="str">
            <v>MS</v>
          </cell>
          <cell r="B3851" t="str">
            <v>Leflore</v>
          </cell>
          <cell r="C3851">
            <v>7651</v>
          </cell>
          <cell r="D3851" t="str">
            <v>Greenwood Utilities Comm</v>
          </cell>
          <cell r="E3851">
            <v>2062</v>
          </cell>
          <cell r="F3851" t="str">
            <v>Henderson</v>
          </cell>
          <cell r="G3851">
            <v>22</v>
          </cell>
          <cell r="H3851" t="str">
            <v>H7</v>
          </cell>
          <cell r="I3851">
            <v>1.8</v>
          </cell>
          <cell r="L3851" t="str">
            <v>D016</v>
          </cell>
          <cell r="M3851" t="str">
            <v>IC</v>
          </cell>
          <cell r="N3851" t="str">
            <v>DFO</v>
          </cell>
          <cell r="P3851">
            <v>6</v>
          </cell>
          <cell r="Q3851">
            <v>2001</v>
          </cell>
          <cell r="R3851" t="str">
            <v>OP</v>
          </cell>
          <cell r="T3851" t="str">
            <v>N</v>
          </cell>
        </row>
        <row r="3852">
          <cell r="A3852" t="str">
            <v>MS</v>
          </cell>
          <cell r="B3852" t="str">
            <v>Leflore</v>
          </cell>
          <cell r="C3852">
            <v>7651</v>
          </cell>
          <cell r="D3852" t="str">
            <v>Greenwood Utilities Comm</v>
          </cell>
          <cell r="E3852">
            <v>2062</v>
          </cell>
          <cell r="F3852" t="str">
            <v>Henderson</v>
          </cell>
          <cell r="G3852">
            <v>22</v>
          </cell>
          <cell r="H3852" t="str">
            <v>H8</v>
          </cell>
          <cell r="I3852">
            <v>1.8</v>
          </cell>
          <cell r="L3852" t="str">
            <v>D016</v>
          </cell>
          <cell r="M3852" t="str">
            <v>IC</v>
          </cell>
          <cell r="N3852" t="str">
            <v>DFO</v>
          </cell>
          <cell r="P3852">
            <v>6</v>
          </cell>
          <cell r="Q3852">
            <v>2001</v>
          </cell>
          <cell r="R3852" t="str">
            <v>OP</v>
          </cell>
          <cell r="T3852" t="str">
            <v>N</v>
          </cell>
        </row>
        <row r="3853">
          <cell r="A3853" t="str">
            <v>MS</v>
          </cell>
          <cell r="B3853" t="str">
            <v>Lauderdale</v>
          </cell>
          <cell r="C3853">
            <v>18642</v>
          </cell>
          <cell r="D3853" t="str">
            <v>Tennessee Valley Authority</v>
          </cell>
          <cell r="E3853">
            <v>7719</v>
          </cell>
          <cell r="F3853" t="str">
            <v>Meridian</v>
          </cell>
          <cell r="G3853">
            <v>22</v>
          </cell>
          <cell r="H3853" t="str">
            <v>1</v>
          </cell>
          <cell r="I3853">
            <v>1.8</v>
          </cell>
          <cell r="J3853">
            <v>1.8</v>
          </cell>
          <cell r="K3853">
            <v>1.8</v>
          </cell>
          <cell r="M3853" t="str">
            <v>IC</v>
          </cell>
          <cell r="N3853" t="str">
            <v>DFO</v>
          </cell>
          <cell r="P3853">
            <v>6</v>
          </cell>
          <cell r="Q3853">
            <v>1998</v>
          </cell>
          <cell r="R3853" t="str">
            <v>OP</v>
          </cell>
          <cell r="S3853">
            <v>0</v>
          </cell>
          <cell r="T3853" t="str">
            <v>N</v>
          </cell>
        </row>
        <row r="3854">
          <cell r="A3854" t="str">
            <v>MS</v>
          </cell>
          <cell r="B3854" t="str">
            <v>Lauderdale</v>
          </cell>
          <cell r="C3854">
            <v>18642</v>
          </cell>
          <cell r="D3854" t="str">
            <v>Tennessee Valley Authority</v>
          </cell>
          <cell r="E3854">
            <v>7719</v>
          </cell>
          <cell r="F3854" t="str">
            <v>Meridian</v>
          </cell>
          <cell r="G3854">
            <v>22</v>
          </cell>
          <cell r="H3854" t="str">
            <v>2</v>
          </cell>
          <cell r="I3854">
            <v>1.8</v>
          </cell>
          <cell r="J3854">
            <v>1.8</v>
          </cell>
          <cell r="K3854">
            <v>1.8</v>
          </cell>
          <cell r="M3854" t="str">
            <v>IC</v>
          </cell>
          <cell r="N3854" t="str">
            <v>DFO</v>
          </cell>
          <cell r="P3854">
            <v>6</v>
          </cell>
          <cell r="Q3854">
            <v>1998</v>
          </cell>
          <cell r="R3854" t="str">
            <v>OP</v>
          </cell>
          <cell r="S3854">
            <v>0</v>
          </cell>
          <cell r="T3854" t="str">
            <v>N</v>
          </cell>
        </row>
        <row r="3855">
          <cell r="A3855" t="str">
            <v>MS</v>
          </cell>
          <cell r="B3855" t="str">
            <v>Lauderdale</v>
          </cell>
          <cell r="C3855">
            <v>18642</v>
          </cell>
          <cell r="D3855" t="str">
            <v>Tennessee Valley Authority</v>
          </cell>
          <cell r="E3855">
            <v>7719</v>
          </cell>
          <cell r="F3855" t="str">
            <v>Meridian</v>
          </cell>
          <cell r="G3855">
            <v>22</v>
          </cell>
          <cell r="H3855" t="str">
            <v>3</v>
          </cell>
          <cell r="I3855">
            <v>1.8</v>
          </cell>
          <cell r="J3855">
            <v>1.8</v>
          </cell>
          <cell r="K3855">
            <v>1.8</v>
          </cell>
          <cell r="M3855" t="str">
            <v>IC</v>
          </cell>
          <cell r="N3855" t="str">
            <v>DFO</v>
          </cell>
          <cell r="P3855">
            <v>6</v>
          </cell>
          <cell r="Q3855">
            <v>1998</v>
          </cell>
          <cell r="R3855" t="str">
            <v>OP</v>
          </cell>
          <cell r="S3855">
            <v>0</v>
          </cell>
          <cell r="T3855" t="str">
            <v>N</v>
          </cell>
        </row>
        <row r="3856">
          <cell r="A3856" t="str">
            <v>MS</v>
          </cell>
          <cell r="B3856" t="str">
            <v>Lauderdale</v>
          </cell>
          <cell r="C3856">
            <v>18642</v>
          </cell>
          <cell r="D3856" t="str">
            <v>Tennessee Valley Authority</v>
          </cell>
          <cell r="E3856">
            <v>7719</v>
          </cell>
          <cell r="F3856" t="str">
            <v>Meridian</v>
          </cell>
          <cell r="G3856">
            <v>22</v>
          </cell>
          <cell r="H3856" t="str">
            <v>4</v>
          </cell>
          <cell r="I3856">
            <v>1.8</v>
          </cell>
          <cell r="J3856">
            <v>1.8</v>
          </cell>
          <cell r="K3856">
            <v>1.8</v>
          </cell>
          <cell r="M3856" t="str">
            <v>IC</v>
          </cell>
          <cell r="N3856" t="str">
            <v>DFO</v>
          </cell>
          <cell r="P3856">
            <v>6</v>
          </cell>
          <cell r="Q3856">
            <v>1998</v>
          </cell>
          <cell r="R3856" t="str">
            <v>OP</v>
          </cell>
          <cell r="S3856">
            <v>0</v>
          </cell>
          <cell r="T3856" t="str">
            <v>N</v>
          </cell>
        </row>
        <row r="3857">
          <cell r="A3857" t="str">
            <v>MS</v>
          </cell>
          <cell r="B3857" t="str">
            <v>Lauderdale</v>
          </cell>
          <cell r="C3857">
            <v>18642</v>
          </cell>
          <cell r="D3857" t="str">
            <v>Tennessee Valley Authority</v>
          </cell>
          <cell r="E3857">
            <v>7719</v>
          </cell>
          <cell r="F3857" t="str">
            <v>Meridian</v>
          </cell>
          <cell r="G3857">
            <v>22</v>
          </cell>
          <cell r="H3857" t="str">
            <v>5</v>
          </cell>
          <cell r="I3857">
            <v>1.8</v>
          </cell>
          <cell r="J3857">
            <v>1.8</v>
          </cell>
          <cell r="K3857">
            <v>1.8</v>
          </cell>
          <cell r="M3857" t="str">
            <v>IC</v>
          </cell>
          <cell r="N3857" t="str">
            <v>DFO</v>
          </cell>
          <cell r="P3857">
            <v>6</v>
          </cell>
          <cell r="Q3857">
            <v>1998</v>
          </cell>
          <cell r="R3857" t="str">
            <v>OP</v>
          </cell>
          <cell r="S3857">
            <v>0</v>
          </cell>
          <cell r="T3857" t="str">
            <v>N</v>
          </cell>
        </row>
        <row r="3858">
          <cell r="A3858" t="str">
            <v>MT</v>
          </cell>
          <cell r="B3858" t="str">
            <v>Dawson</v>
          </cell>
          <cell r="C3858">
            <v>12199</v>
          </cell>
          <cell r="D3858" t="str">
            <v>MDU Resources Group Inc</v>
          </cell>
          <cell r="E3858">
            <v>2176</v>
          </cell>
          <cell r="F3858" t="str">
            <v>Glendive GT</v>
          </cell>
          <cell r="G3858">
            <v>22</v>
          </cell>
          <cell r="H3858" t="str">
            <v>IC1</v>
          </cell>
          <cell r="I3858">
            <v>1.8</v>
          </cell>
          <cell r="J3858">
            <v>2</v>
          </cell>
          <cell r="K3858">
            <v>2</v>
          </cell>
          <cell r="M3858" t="str">
            <v>IC</v>
          </cell>
          <cell r="N3858" t="str">
            <v>DFO</v>
          </cell>
          <cell r="P3858">
            <v>2</v>
          </cell>
          <cell r="Q3858">
            <v>2005</v>
          </cell>
          <cell r="R3858" t="str">
            <v>OP</v>
          </cell>
          <cell r="T3858" t="str">
            <v>N</v>
          </cell>
        </row>
        <row r="3859">
          <cell r="A3859" t="str">
            <v>NC</v>
          </cell>
          <cell r="B3859" t="str">
            <v>Pitt</v>
          </cell>
          <cell r="C3859">
            <v>5534</v>
          </cell>
          <cell r="D3859" t="str">
            <v>DSM Pharmaceuticals Inc</v>
          </cell>
          <cell r="E3859">
            <v>54887</v>
          </cell>
          <cell r="F3859" t="str">
            <v>DSM Pharmaceuticals</v>
          </cell>
          <cell r="G3859">
            <v>325</v>
          </cell>
          <cell r="H3859" t="str">
            <v>GEN2</v>
          </cell>
          <cell r="I3859">
            <v>0.3</v>
          </cell>
          <cell r="J3859">
            <v>0.3</v>
          </cell>
          <cell r="K3859">
            <v>0.3</v>
          </cell>
          <cell r="M3859" t="str">
            <v>IC</v>
          </cell>
          <cell r="N3859" t="str">
            <v>DFO</v>
          </cell>
          <cell r="P3859">
            <v>10</v>
          </cell>
          <cell r="Q3859">
            <v>1994</v>
          </cell>
          <cell r="R3859" t="str">
            <v>SB</v>
          </cell>
          <cell r="T3859" t="str">
            <v>Y</v>
          </cell>
        </row>
        <row r="3860">
          <cell r="A3860" t="str">
            <v>NC</v>
          </cell>
          <cell r="B3860" t="str">
            <v>Pitt</v>
          </cell>
          <cell r="C3860">
            <v>5534</v>
          </cell>
          <cell r="D3860" t="str">
            <v>DSM Pharmaceuticals Inc</v>
          </cell>
          <cell r="E3860">
            <v>54887</v>
          </cell>
          <cell r="F3860" t="str">
            <v>DSM Pharmaceuticals</v>
          </cell>
          <cell r="G3860">
            <v>325</v>
          </cell>
          <cell r="H3860" t="str">
            <v>GEN3</v>
          </cell>
          <cell r="I3860">
            <v>1.1000000000000001</v>
          </cell>
          <cell r="J3860">
            <v>1.1000000000000001</v>
          </cell>
          <cell r="K3860">
            <v>1.1000000000000001</v>
          </cell>
          <cell r="M3860" t="str">
            <v>IC</v>
          </cell>
          <cell r="N3860" t="str">
            <v>DFO</v>
          </cell>
          <cell r="P3860">
            <v>7</v>
          </cell>
          <cell r="Q3860">
            <v>1994</v>
          </cell>
          <cell r="R3860" t="str">
            <v>SB</v>
          </cell>
          <cell r="T3860" t="str">
            <v>Y</v>
          </cell>
        </row>
        <row r="3861">
          <cell r="A3861" t="str">
            <v>NC</v>
          </cell>
          <cell r="B3861" t="str">
            <v>Pitt</v>
          </cell>
          <cell r="C3861">
            <v>5534</v>
          </cell>
          <cell r="D3861" t="str">
            <v>DSM Pharmaceuticals Inc</v>
          </cell>
          <cell r="E3861">
            <v>54887</v>
          </cell>
          <cell r="F3861" t="str">
            <v>DSM Pharmaceuticals</v>
          </cell>
          <cell r="G3861">
            <v>325</v>
          </cell>
          <cell r="H3861" t="str">
            <v>GEN4</v>
          </cell>
          <cell r="I3861">
            <v>1.2</v>
          </cell>
          <cell r="J3861">
            <v>1.2</v>
          </cell>
          <cell r="K3861">
            <v>1.2</v>
          </cell>
          <cell r="M3861" t="str">
            <v>IC</v>
          </cell>
          <cell r="N3861" t="str">
            <v>DFO</v>
          </cell>
          <cell r="P3861">
            <v>8</v>
          </cell>
          <cell r="Q3861">
            <v>1987</v>
          </cell>
          <cell r="R3861" t="str">
            <v>SB</v>
          </cell>
          <cell r="T3861" t="str">
            <v>Y</v>
          </cell>
        </row>
        <row r="3862">
          <cell r="A3862" t="str">
            <v>NC</v>
          </cell>
          <cell r="B3862" t="str">
            <v>Pitt</v>
          </cell>
          <cell r="C3862">
            <v>5534</v>
          </cell>
          <cell r="D3862" t="str">
            <v>DSM Pharmaceuticals Inc</v>
          </cell>
          <cell r="E3862">
            <v>54887</v>
          </cell>
          <cell r="F3862" t="str">
            <v>DSM Pharmaceuticals</v>
          </cell>
          <cell r="G3862">
            <v>325</v>
          </cell>
          <cell r="H3862" t="str">
            <v>GEN5</v>
          </cell>
          <cell r="I3862">
            <v>1</v>
          </cell>
          <cell r="J3862">
            <v>1</v>
          </cell>
          <cell r="K3862">
            <v>1</v>
          </cell>
          <cell r="M3862" t="str">
            <v>IC</v>
          </cell>
          <cell r="N3862" t="str">
            <v>DFO</v>
          </cell>
          <cell r="P3862">
            <v>7</v>
          </cell>
          <cell r="Q3862">
            <v>1999</v>
          </cell>
          <cell r="R3862" t="str">
            <v>SB</v>
          </cell>
          <cell r="T3862" t="str">
            <v>Y</v>
          </cell>
        </row>
        <row r="3863">
          <cell r="A3863" t="str">
            <v>NC</v>
          </cell>
          <cell r="B3863" t="str">
            <v>Pitt</v>
          </cell>
          <cell r="C3863">
            <v>5534</v>
          </cell>
          <cell r="D3863" t="str">
            <v>DSM Pharmaceuticals Inc</v>
          </cell>
          <cell r="E3863">
            <v>54887</v>
          </cell>
          <cell r="F3863" t="str">
            <v>DSM Pharmaceuticals</v>
          </cell>
          <cell r="G3863">
            <v>325</v>
          </cell>
          <cell r="H3863" t="str">
            <v>GEN6</v>
          </cell>
          <cell r="I3863">
            <v>1.2</v>
          </cell>
          <cell r="J3863">
            <v>1.17</v>
          </cell>
          <cell r="K3863">
            <v>1.18</v>
          </cell>
          <cell r="M3863" t="str">
            <v>IC</v>
          </cell>
          <cell r="N3863" t="str">
            <v>DFO</v>
          </cell>
          <cell r="P3863">
            <v>11</v>
          </cell>
          <cell r="Q3863">
            <v>2003</v>
          </cell>
          <cell r="R3863" t="str">
            <v>SB</v>
          </cell>
          <cell r="T3863" t="str">
            <v>Y</v>
          </cell>
        </row>
        <row r="3864">
          <cell r="A3864" t="str">
            <v>NC</v>
          </cell>
          <cell r="B3864" t="str">
            <v>Chowan</v>
          </cell>
          <cell r="C3864">
            <v>6710</v>
          </cell>
          <cell r="D3864" t="str">
            <v>Edenton Town of</v>
          </cell>
          <cell r="E3864">
            <v>7429</v>
          </cell>
          <cell r="F3864" t="str">
            <v>Edenton Generators</v>
          </cell>
          <cell r="G3864">
            <v>22</v>
          </cell>
          <cell r="H3864" t="str">
            <v>1</v>
          </cell>
          <cell r="I3864">
            <v>1.2</v>
          </cell>
          <cell r="J3864">
            <v>1.2</v>
          </cell>
          <cell r="K3864">
            <v>1.2</v>
          </cell>
          <cell r="M3864" t="str">
            <v>IC</v>
          </cell>
          <cell r="N3864" t="str">
            <v>DFO</v>
          </cell>
          <cell r="P3864">
            <v>12</v>
          </cell>
          <cell r="Q3864">
            <v>1988</v>
          </cell>
          <cell r="R3864" t="str">
            <v>OP</v>
          </cell>
          <cell r="T3864" t="str">
            <v>N</v>
          </cell>
        </row>
        <row r="3865">
          <cell r="A3865" t="str">
            <v>NC</v>
          </cell>
          <cell r="B3865" t="str">
            <v>Chowan</v>
          </cell>
          <cell r="C3865">
            <v>6710</v>
          </cell>
          <cell r="D3865" t="str">
            <v>Edenton Town of</v>
          </cell>
          <cell r="E3865">
            <v>7429</v>
          </cell>
          <cell r="F3865" t="str">
            <v>Edenton Generators</v>
          </cell>
          <cell r="G3865">
            <v>22</v>
          </cell>
          <cell r="H3865" t="str">
            <v>2</v>
          </cell>
          <cell r="I3865">
            <v>1.2</v>
          </cell>
          <cell r="J3865">
            <v>1.2</v>
          </cell>
          <cell r="K3865">
            <v>1.2</v>
          </cell>
          <cell r="M3865" t="str">
            <v>IC</v>
          </cell>
          <cell r="N3865" t="str">
            <v>DFO</v>
          </cell>
          <cell r="P3865">
            <v>12</v>
          </cell>
          <cell r="Q3865">
            <v>1988</v>
          </cell>
          <cell r="R3865" t="str">
            <v>OP</v>
          </cell>
          <cell r="T3865" t="str">
            <v>N</v>
          </cell>
        </row>
        <row r="3866">
          <cell r="A3866" t="str">
            <v>NC</v>
          </cell>
          <cell r="B3866" t="str">
            <v>Randolph</v>
          </cell>
          <cell r="C3866">
            <v>12830</v>
          </cell>
          <cell r="D3866" t="str">
            <v>Moll Industries Inc</v>
          </cell>
          <cell r="E3866">
            <v>55546</v>
          </cell>
          <cell r="F3866" t="str">
            <v>Moll Industries Seagrove Division</v>
          </cell>
          <cell r="G3866">
            <v>325211</v>
          </cell>
          <cell r="H3866" t="str">
            <v>GEN1</v>
          </cell>
          <cell r="I3866">
            <v>1.1000000000000001</v>
          </cell>
          <cell r="J3866">
            <v>1</v>
          </cell>
          <cell r="K3866">
            <v>1</v>
          </cell>
          <cell r="M3866" t="str">
            <v>IC</v>
          </cell>
          <cell r="N3866" t="str">
            <v>DFO</v>
          </cell>
          <cell r="P3866">
            <v>10</v>
          </cell>
          <cell r="Q3866">
            <v>1994</v>
          </cell>
          <cell r="R3866" t="str">
            <v>SB</v>
          </cell>
          <cell r="T3866" t="str">
            <v>Y</v>
          </cell>
        </row>
        <row r="3867">
          <cell r="A3867" t="str">
            <v>NC</v>
          </cell>
          <cell r="B3867" t="str">
            <v>Randolph</v>
          </cell>
          <cell r="C3867">
            <v>12830</v>
          </cell>
          <cell r="D3867" t="str">
            <v>Moll Industries Inc</v>
          </cell>
          <cell r="E3867">
            <v>55546</v>
          </cell>
          <cell r="F3867" t="str">
            <v>Moll Industries Seagrove Division</v>
          </cell>
          <cell r="G3867">
            <v>325211</v>
          </cell>
          <cell r="H3867" t="str">
            <v>GEN2</v>
          </cell>
          <cell r="I3867">
            <v>1.3</v>
          </cell>
          <cell r="J3867">
            <v>1.1000000000000001</v>
          </cell>
          <cell r="K3867">
            <v>1.4</v>
          </cell>
          <cell r="M3867" t="str">
            <v>IC</v>
          </cell>
          <cell r="N3867" t="str">
            <v>DFO</v>
          </cell>
          <cell r="P3867">
            <v>10</v>
          </cell>
          <cell r="Q3867">
            <v>1994</v>
          </cell>
          <cell r="R3867" t="str">
            <v>SB</v>
          </cell>
          <cell r="T3867" t="str">
            <v>Y</v>
          </cell>
        </row>
        <row r="3868">
          <cell r="A3868" t="str">
            <v>NC</v>
          </cell>
          <cell r="B3868" t="str">
            <v>Burke</v>
          </cell>
          <cell r="C3868">
            <v>12944</v>
          </cell>
          <cell r="D3868" t="str">
            <v>Morganton City of</v>
          </cell>
          <cell r="E3868">
            <v>55534</v>
          </cell>
          <cell r="F3868" t="str">
            <v>Water Filter Plant #2</v>
          </cell>
          <cell r="G3868">
            <v>22</v>
          </cell>
          <cell r="H3868" t="str">
            <v>3516</v>
          </cell>
          <cell r="I3868">
            <v>1.6</v>
          </cell>
          <cell r="J3868">
            <v>1.3</v>
          </cell>
          <cell r="K3868">
            <v>1.1000000000000001</v>
          </cell>
          <cell r="M3868" t="str">
            <v>IC</v>
          </cell>
          <cell r="N3868" t="str">
            <v>DFO</v>
          </cell>
          <cell r="P3868">
            <v>4</v>
          </cell>
          <cell r="Q3868">
            <v>1992</v>
          </cell>
          <cell r="R3868" t="str">
            <v>SB</v>
          </cell>
          <cell r="T3868" t="str">
            <v>Y</v>
          </cell>
        </row>
        <row r="3869">
          <cell r="A3869" t="str">
            <v>NC</v>
          </cell>
          <cell r="B3869" t="str">
            <v>Duplin</v>
          </cell>
          <cell r="C3869">
            <v>13124</v>
          </cell>
          <cell r="D3869" t="str">
            <v>Murphy - Brown LLC</v>
          </cell>
          <cell r="E3869">
            <v>55002</v>
          </cell>
          <cell r="F3869" t="str">
            <v>Murphy-Brown LLC</v>
          </cell>
          <cell r="G3869">
            <v>112</v>
          </cell>
          <cell r="H3869" t="str">
            <v>01</v>
          </cell>
          <cell r="I3869">
            <v>1.2</v>
          </cell>
          <cell r="J3869">
            <v>1.2</v>
          </cell>
          <cell r="K3869">
            <v>1.2</v>
          </cell>
          <cell r="M3869" t="str">
            <v>IC</v>
          </cell>
          <cell r="N3869" t="str">
            <v>DFO</v>
          </cell>
          <cell r="P3869">
            <v>7</v>
          </cell>
          <cell r="Q3869">
            <v>1995</v>
          </cell>
          <cell r="R3869" t="str">
            <v>SB</v>
          </cell>
          <cell r="S3869">
            <v>0</v>
          </cell>
          <cell r="T3869" t="str">
            <v>Y</v>
          </cell>
        </row>
        <row r="3870">
          <cell r="A3870" t="str">
            <v>NC</v>
          </cell>
          <cell r="B3870" t="str">
            <v>Duplin</v>
          </cell>
          <cell r="C3870">
            <v>13124</v>
          </cell>
          <cell r="D3870" t="str">
            <v>Murphy - Brown LLC</v>
          </cell>
          <cell r="E3870">
            <v>55002</v>
          </cell>
          <cell r="F3870" t="str">
            <v>Murphy-Brown LLC</v>
          </cell>
          <cell r="G3870">
            <v>112</v>
          </cell>
          <cell r="H3870" t="str">
            <v>02</v>
          </cell>
          <cell r="I3870">
            <v>1.2</v>
          </cell>
          <cell r="J3870">
            <v>1.2</v>
          </cell>
          <cell r="K3870">
            <v>1.2</v>
          </cell>
          <cell r="M3870" t="str">
            <v>IC</v>
          </cell>
          <cell r="N3870" t="str">
            <v>DFO</v>
          </cell>
          <cell r="P3870">
            <v>7</v>
          </cell>
          <cell r="Q3870">
            <v>1995</v>
          </cell>
          <cell r="R3870" t="str">
            <v>SB</v>
          </cell>
          <cell r="S3870">
            <v>0</v>
          </cell>
          <cell r="T3870" t="str">
            <v>Y</v>
          </cell>
        </row>
        <row r="3871">
          <cell r="A3871" t="str">
            <v>NC</v>
          </cell>
          <cell r="B3871" t="str">
            <v>Guilford</v>
          </cell>
          <cell r="C3871">
            <v>13630</v>
          </cell>
          <cell r="D3871" t="str">
            <v>North Carolina Mun Power Agny</v>
          </cell>
          <cell r="E3871">
            <v>56058</v>
          </cell>
          <cell r="F3871" t="str">
            <v>High Point, Jackson Lake</v>
          </cell>
          <cell r="G3871">
            <v>22</v>
          </cell>
          <cell r="H3871" t="str">
            <v>1</v>
          </cell>
          <cell r="I3871">
            <v>1.8</v>
          </cell>
          <cell r="J3871">
            <v>1.8</v>
          </cell>
          <cell r="K3871">
            <v>1.8</v>
          </cell>
          <cell r="M3871" t="str">
            <v>IC</v>
          </cell>
          <cell r="N3871" t="str">
            <v>DFO</v>
          </cell>
          <cell r="P3871">
            <v>6</v>
          </cell>
          <cell r="Q3871">
            <v>2002</v>
          </cell>
          <cell r="R3871" t="str">
            <v>OP</v>
          </cell>
          <cell r="S3871">
            <v>0</v>
          </cell>
          <cell r="T3871" t="str">
            <v>N</v>
          </cell>
        </row>
        <row r="3872">
          <cell r="A3872" t="str">
            <v>NC</v>
          </cell>
          <cell r="B3872" t="str">
            <v>Guilford</v>
          </cell>
          <cell r="C3872">
            <v>13630</v>
          </cell>
          <cell r="D3872" t="str">
            <v>North Carolina Mun Power Agny</v>
          </cell>
          <cell r="E3872">
            <v>56059</v>
          </cell>
          <cell r="F3872" t="str">
            <v>High Point, Fairfield</v>
          </cell>
          <cell r="G3872">
            <v>22</v>
          </cell>
          <cell r="H3872" t="str">
            <v>1</v>
          </cell>
          <cell r="I3872">
            <v>1.8</v>
          </cell>
          <cell r="J3872">
            <v>1.8</v>
          </cell>
          <cell r="K3872">
            <v>1.8</v>
          </cell>
          <cell r="M3872" t="str">
            <v>IC</v>
          </cell>
          <cell r="N3872" t="str">
            <v>DFO</v>
          </cell>
          <cell r="P3872">
            <v>6</v>
          </cell>
          <cell r="Q3872">
            <v>2002</v>
          </cell>
          <cell r="R3872" t="str">
            <v>OP</v>
          </cell>
          <cell r="S3872">
            <v>0</v>
          </cell>
          <cell r="T3872" t="str">
            <v>N</v>
          </cell>
        </row>
        <row r="3873">
          <cell r="A3873" t="str">
            <v>NC</v>
          </cell>
          <cell r="B3873" t="str">
            <v>Gaston</v>
          </cell>
          <cell r="C3873">
            <v>13630</v>
          </cell>
          <cell r="D3873" t="str">
            <v>North Carolina Mun Power Agny</v>
          </cell>
          <cell r="E3873">
            <v>56060</v>
          </cell>
          <cell r="F3873" t="str">
            <v>Gastonia Rankin Lake</v>
          </cell>
          <cell r="G3873">
            <v>22</v>
          </cell>
          <cell r="H3873" t="str">
            <v>1</v>
          </cell>
          <cell r="I3873">
            <v>1.8</v>
          </cell>
          <cell r="J3873">
            <v>1.8</v>
          </cell>
          <cell r="K3873">
            <v>1.8</v>
          </cell>
          <cell r="M3873" t="str">
            <v>IC</v>
          </cell>
          <cell r="N3873" t="str">
            <v>DFO</v>
          </cell>
          <cell r="P3873">
            <v>6</v>
          </cell>
          <cell r="Q3873">
            <v>2002</v>
          </cell>
          <cell r="R3873" t="str">
            <v>OP</v>
          </cell>
          <cell r="S3873">
            <v>0</v>
          </cell>
          <cell r="T3873" t="str">
            <v>N</v>
          </cell>
        </row>
        <row r="3874">
          <cell r="A3874" t="str">
            <v>NC</v>
          </cell>
          <cell r="B3874" t="str">
            <v>Gaston</v>
          </cell>
          <cell r="C3874">
            <v>13630</v>
          </cell>
          <cell r="D3874" t="str">
            <v>North Carolina Mun Power Agny</v>
          </cell>
          <cell r="E3874">
            <v>56061</v>
          </cell>
          <cell r="F3874" t="str">
            <v>Gastonia Duke Street</v>
          </cell>
          <cell r="G3874">
            <v>22</v>
          </cell>
          <cell r="H3874" t="str">
            <v>1</v>
          </cell>
          <cell r="I3874">
            <v>1.8</v>
          </cell>
          <cell r="J3874">
            <v>1.8</v>
          </cell>
          <cell r="K3874">
            <v>1.8</v>
          </cell>
          <cell r="M3874" t="str">
            <v>IC</v>
          </cell>
          <cell r="N3874" t="str">
            <v>DFO</v>
          </cell>
          <cell r="P3874">
            <v>6</v>
          </cell>
          <cell r="Q3874">
            <v>2002</v>
          </cell>
          <cell r="R3874" t="str">
            <v>OP</v>
          </cell>
          <cell r="S3874">
            <v>0</v>
          </cell>
          <cell r="T3874" t="str">
            <v>N</v>
          </cell>
        </row>
        <row r="3875">
          <cell r="A3875" t="str">
            <v>NC</v>
          </cell>
          <cell r="B3875" t="str">
            <v>Iredell</v>
          </cell>
          <cell r="C3875">
            <v>13630</v>
          </cell>
          <cell r="D3875" t="str">
            <v>North Carolina Mun Power Agny</v>
          </cell>
          <cell r="E3875">
            <v>56062</v>
          </cell>
          <cell r="F3875" t="str">
            <v>Statesville, Highway 64</v>
          </cell>
          <cell r="G3875">
            <v>22</v>
          </cell>
          <cell r="H3875" t="str">
            <v>1</v>
          </cell>
          <cell r="I3875">
            <v>1.8</v>
          </cell>
          <cell r="J3875">
            <v>1.8</v>
          </cell>
          <cell r="K3875">
            <v>1.8</v>
          </cell>
          <cell r="M3875" t="str">
            <v>IC</v>
          </cell>
          <cell r="N3875" t="str">
            <v>DFO</v>
          </cell>
          <cell r="P3875">
            <v>6</v>
          </cell>
          <cell r="Q3875">
            <v>2002</v>
          </cell>
          <cell r="R3875" t="str">
            <v>OP</v>
          </cell>
          <cell r="S3875">
            <v>0</v>
          </cell>
          <cell r="T3875" t="str">
            <v>N</v>
          </cell>
        </row>
        <row r="3876">
          <cell r="A3876" t="str">
            <v>NC</v>
          </cell>
          <cell r="B3876" t="str">
            <v>Cleveland</v>
          </cell>
          <cell r="C3876">
            <v>13630</v>
          </cell>
          <cell r="D3876" t="str">
            <v>North Carolina Mun Power Agny</v>
          </cell>
          <cell r="E3876">
            <v>56063</v>
          </cell>
          <cell r="F3876" t="str">
            <v>Shelby, Toms Street</v>
          </cell>
          <cell r="G3876">
            <v>22</v>
          </cell>
          <cell r="H3876" t="str">
            <v>1</v>
          </cell>
          <cell r="I3876">
            <v>1.8</v>
          </cell>
          <cell r="J3876">
            <v>1.8</v>
          </cell>
          <cell r="K3876">
            <v>1.8</v>
          </cell>
          <cell r="M3876" t="str">
            <v>IC</v>
          </cell>
          <cell r="N3876" t="str">
            <v>DFO</v>
          </cell>
          <cell r="P3876">
            <v>6</v>
          </cell>
          <cell r="Q3876">
            <v>2002</v>
          </cell>
          <cell r="R3876" t="str">
            <v>OP</v>
          </cell>
          <cell r="S3876">
            <v>0</v>
          </cell>
          <cell r="T3876" t="str">
            <v>N</v>
          </cell>
        </row>
        <row r="3877">
          <cell r="A3877" t="str">
            <v>NC</v>
          </cell>
          <cell r="B3877" t="str">
            <v>Burke</v>
          </cell>
          <cell r="C3877">
            <v>13630</v>
          </cell>
          <cell r="D3877" t="str">
            <v>North Carolina Mun Power Agny</v>
          </cell>
          <cell r="E3877">
            <v>56064</v>
          </cell>
          <cell r="F3877" t="str">
            <v>Morganton, Parker Road</v>
          </cell>
          <cell r="G3877">
            <v>22</v>
          </cell>
          <cell r="H3877" t="str">
            <v>1</v>
          </cell>
          <cell r="I3877">
            <v>1.8</v>
          </cell>
          <cell r="J3877">
            <v>1.8</v>
          </cell>
          <cell r="K3877">
            <v>1.8</v>
          </cell>
          <cell r="M3877" t="str">
            <v>IC</v>
          </cell>
          <cell r="N3877" t="str">
            <v>DFO</v>
          </cell>
          <cell r="P3877">
            <v>6</v>
          </cell>
          <cell r="Q3877">
            <v>2002</v>
          </cell>
          <cell r="R3877" t="str">
            <v>OP</v>
          </cell>
          <cell r="S3877">
            <v>0</v>
          </cell>
          <cell r="T3877" t="str">
            <v>N</v>
          </cell>
        </row>
        <row r="3878">
          <cell r="A3878" t="str">
            <v>NC</v>
          </cell>
          <cell r="B3878" t="str">
            <v>Catawba</v>
          </cell>
          <cell r="C3878">
            <v>13630</v>
          </cell>
          <cell r="D3878" t="str">
            <v>North Carolina Mun Power Agny</v>
          </cell>
          <cell r="E3878">
            <v>56065</v>
          </cell>
          <cell r="F3878" t="str">
            <v>Maiden Finger Street</v>
          </cell>
          <cell r="G3878">
            <v>22</v>
          </cell>
          <cell r="H3878" t="str">
            <v>1</v>
          </cell>
          <cell r="I3878">
            <v>1.8</v>
          </cell>
          <cell r="J3878">
            <v>1.8</v>
          </cell>
          <cell r="K3878">
            <v>1.8</v>
          </cell>
          <cell r="M3878" t="str">
            <v>IC</v>
          </cell>
          <cell r="N3878" t="str">
            <v>DFO</v>
          </cell>
          <cell r="P3878">
            <v>6</v>
          </cell>
          <cell r="Q3878">
            <v>2002</v>
          </cell>
          <cell r="R3878" t="str">
            <v>OP</v>
          </cell>
          <cell r="S3878">
            <v>0</v>
          </cell>
          <cell r="T3878" t="str">
            <v>N</v>
          </cell>
        </row>
        <row r="3879">
          <cell r="A3879" t="str">
            <v>NC</v>
          </cell>
          <cell r="B3879" t="str">
            <v>Davidson</v>
          </cell>
          <cell r="C3879">
            <v>13630</v>
          </cell>
          <cell r="D3879" t="str">
            <v>North Carolina Mun Power Agny</v>
          </cell>
          <cell r="E3879">
            <v>56066</v>
          </cell>
          <cell r="F3879" t="str">
            <v>Lexington Hickory Street</v>
          </cell>
          <cell r="G3879">
            <v>22</v>
          </cell>
          <cell r="H3879" t="str">
            <v>1</v>
          </cell>
          <cell r="I3879">
            <v>1.8</v>
          </cell>
          <cell r="J3879">
            <v>1.8</v>
          </cell>
          <cell r="K3879">
            <v>1.8</v>
          </cell>
          <cell r="M3879" t="str">
            <v>IC</v>
          </cell>
          <cell r="N3879" t="str">
            <v>DFO</v>
          </cell>
          <cell r="P3879">
            <v>6</v>
          </cell>
          <cell r="Q3879">
            <v>2002</v>
          </cell>
          <cell r="R3879" t="str">
            <v>OP</v>
          </cell>
          <cell r="S3879">
            <v>0</v>
          </cell>
          <cell r="T3879" t="str">
            <v>N</v>
          </cell>
        </row>
        <row r="3880">
          <cell r="A3880" t="str">
            <v>NC</v>
          </cell>
          <cell r="B3880" t="str">
            <v>Davidson</v>
          </cell>
          <cell r="C3880">
            <v>13630</v>
          </cell>
          <cell r="D3880" t="str">
            <v>North Carolina Mun Power Agny</v>
          </cell>
          <cell r="E3880">
            <v>56067</v>
          </cell>
          <cell r="F3880" t="str">
            <v>Lexington Health Center</v>
          </cell>
          <cell r="G3880">
            <v>22</v>
          </cell>
          <cell r="H3880" t="str">
            <v>1</v>
          </cell>
          <cell r="I3880">
            <v>1.8</v>
          </cell>
          <cell r="J3880">
            <v>1.8</v>
          </cell>
          <cell r="K3880">
            <v>1.8</v>
          </cell>
          <cell r="M3880" t="str">
            <v>IC</v>
          </cell>
          <cell r="N3880" t="str">
            <v>DFO</v>
          </cell>
          <cell r="P3880">
            <v>6</v>
          </cell>
          <cell r="Q3880">
            <v>2002</v>
          </cell>
          <cell r="R3880" t="str">
            <v>OP</v>
          </cell>
          <cell r="S3880">
            <v>0</v>
          </cell>
          <cell r="T3880" t="str">
            <v>N</v>
          </cell>
        </row>
        <row r="3881">
          <cell r="A3881" t="str">
            <v>NC</v>
          </cell>
          <cell r="B3881" t="str">
            <v>Guilford</v>
          </cell>
          <cell r="C3881">
            <v>13630</v>
          </cell>
          <cell r="D3881" t="str">
            <v>North Carolina Mun Power Agny</v>
          </cell>
          <cell r="E3881">
            <v>56260</v>
          </cell>
          <cell r="F3881" t="str">
            <v>High Point, Pump Station Rd</v>
          </cell>
          <cell r="G3881">
            <v>22</v>
          </cell>
          <cell r="H3881" t="str">
            <v>Unit1</v>
          </cell>
          <cell r="I3881">
            <v>1.8</v>
          </cell>
          <cell r="J3881">
            <v>1.8</v>
          </cell>
          <cell r="K3881">
            <v>1.8</v>
          </cell>
          <cell r="M3881" t="str">
            <v>IC</v>
          </cell>
          <cell r="N3881" t="str">
            <v>DFO</v>
          </cell>
          <cell r="P3881">
            <v>7</v>
          </cell>
          <cell r="Q3881">
            <v>2005</v>
          </cell>
          <cell r="R3881" t="str">
            <v>OP</v>
          </cell>
          <cell r="T3881" t="str">
            <v>N</v>
          </cell>
        </row>
        <row r="3882">
          <cell r="A3882" t="str">
            <v>NC</v>
          </cell>
          <cell r="B3882" t="str">
            <v>Guilford</v>
          </cell>
          <cell r="C3882">
            <v>13630</v>
          </cell>
          <cell r="D3882" t="str">
            <v>North Carolina Mun Power Agny</v>
          </cell>
          <cell r="E3882">
            <v>56260</v>
          </cell>
          <cell r="F3882" t="str">
            <v>High Point, Pump Station Rd</v>
          </cell>
          <cell r="G3882">
            <v>22</v>
          </cell>
          <cell r="H3882" t="str">
            <v>Unit2</v>
          </cell>
          <cell r="I3882">
            <v>1.8</v>
          </cell>
          <cell r="J3882">
            <v>1.8</v>
          </cell>
          <cell r="K3882">
            <v>1.8</v>
          </cell>
          <cell r="M3882" t="str">
            <v>IC</v>
          </cell>
          <cell r="N3882" t="str">
            <v>DFO</v>
          </cell>
          <cell r="P3882">
            <v>7</v>
          </cell>
          <cell r="Q3882">
            <v>2005</v>
          </cell>
          <cell r="R3882" t="str">
            <v>OP</v>
          </cell>
          <cell r="T3882" t="str">
            <v>N</v>
          </cell>
        </row>
        <row r="3883">
          <cell r="A3883" t="str">
            <v>NC</v>
          </cell>
          <cell r="B3883" t="str">
            <v>Davidson</v>
          </cell>
          <cell r="C3883">
            <v>13630</v>
          </cell>
          <cell r="D3883" t="str">
            <v>North Carolina Mun Power Agny</v>
          </cell>
          <cell r="E3883">
            <v>56261</v>
          </cell>
          <cell r="F3883" t="str">
            <v>Lexington</v>
          </cell>
          <cell r="G3883">
            <v>22</v>
          </cell>
          <cell r="H3883" t="str">
            <v>Unit1</v>
          </cell>
          <cell r="I3883">
            <v>1.8</v>
          </cell>
          <cell r="J3883">
            <v>1.8</v>
          </cell>
          <cell r="K3883">
            <v>1.8</v>
          </cell>
          <cell r="M3883" t="str">
            <v>IC</v>
          </cell>
          <cell r="N3883" t="str">
            <v>DFO</v>
          </cell>
          <cell r="P3883">
            <v>8</v>
          </cell>
          <cell r="Q3883">
            <v>2005</v>
          </cell>
          <cell r="R3883" t="str">
            <v>OP</v>
          </cell>
          <cell r="T3883" t="str">
            <v>N</v>
          </cell>
        </row>
        <row r="3884">
          <cell r="A3884" t="str">
            <v>NC</v>
          </cell>
          <cell r="B3884" t="str">
            <v>Davidson</v>
          </cell>
          <cell r="C3884">
            <v>13630</v>
          </cell>
          <cell r="D3884" t="str">
            <v>North Carolina Mun Power Agny</v>
          </cell>
          <cell r="E3884">
            <v>56261</v>
          </cell>
          <cell r="F3884" t="str">
            <v>Lexington</v>
          </cell>
          <cell r="G3884">
            <v>22</v>
          </cell>
          <cell r="H3884" t="str">
            <v>Unit2</v>
          </cell>
          <cell r="I3884">
            <v>1.8</v>
          </cell>
          <cell r="J3884">
            <v>1.8</v>
          </cell>
          <cell r="K3884">
            <v>1.8</v>
          </cell>
          <cell r="M3884" t="str">
            <v>IC</v>
          </cell>
          <cell r="N3884" t="str">
            <v>DFO</v>
          </cell>
          <cell r="P3884">
            <v>8</v>
          </cell>
          <cell r="Q3884">
            <v>2005</v>
          </cell>
          <cell r="R3884" t="str">
            <v>OP</v>
          </cell>
          <cell r="T3884" t="str">
            <v>N</v>
          </cell>
        </row>
        <row r="3885">
          <cell r="A3885" t="str">
            <v>NC</v>
          </cell>
          <cell r="B3885" t="str">
            <v>Gaston</v>
          </cell>
          <cell r="C3885">
            <v>13630</v>
          </cell>
          <cell r="D3885" t="str">
            <v>North Carolina Mun Power Agny</v>
          </cell>
          <cell r="E3885">
            <v>56262</v>
          </cell>
          <cell r="F3885" t="str">
            <v>Gastonia, Tulip Drive</v>
          </cell>
          <cell r="G3885">
            <v>22</v>
          </cell>
          <cell r="H3885" t="str">
            <v>Unit1</v>
          </cell>
          <cell r="I3885">
            <v>1.8</v>
          </cell>
          <cell r="J3885">
            <v>1.8</v>
          </cell>
          <cell r="K3885">
            <v>1.8</v>
          </cell>
          <cell r="M3885" t="str">
            <v>IC</v>
          </cell>
          <cell r="N3885" t="str">
            <v>DFO</v>
          </cell>
          <cell r="P3885">
            <v>8</v>
          </cell>
          <cell r="Q3885">
            <v>2005</v>
          </cell>
          <cell r="R3885" t="str">
            <v>OP</v>
          </cell>
          <cell r="T3885" t="str">
            <v>N</v>
          </cell>
        </row>
        <row r="3886">
          <cell r="A3886" t="str">
            <v>NC</v>
          </cell>
          <cell r="B3886" t="str">
            <v>Gaston</v>
          </cell>
          <cell r="C3886">
            <v>13630</v>
          </cell>
          <cell r="D3886" t="str">
            <v>North Carolina Mun Power Agny</v>
          </cell>
          <cell r="E3886">
            <v>56262</v>
          </cell>
          <cell r="F3886" t="str">
            <v>Gastonia, Tulip Drive</v>
          </cell>
          <cell r="G3886">
            <v>22</v>
          </cell>
          <cell r="H3886" t="str">
            <v>Unit2</v>
          </cell>
          <cell r="I3886">
            <v>1.8</v>
          </cell>
          <cell r="J3886">
            <v>1.8</v>
          </cell>
          <cell r="K3886">
            <v>1.8</v>
          </cell>
          <cell r="M3886" t="str">
            <v>IC</v>
          </cell>
          <cell r="N3886" t="str">
            <v>DFO</v>
          </cell>
          <cell r="P3886">
            <v>8</v>
          </cell>
          <cell r="Q3886">
            <v>2005</v>
          </cell>
          <cell r="R3886" t="str">
            <v>OP</v>
          </cell>
          <cell r="T3886" t="str">
            <v>N</v>
          </cell>
        </row>
        <row r="3887">
          <cell r="A3887" t="str">
            <v>NC</v>
          </cell>
          <cell r="B3887" t="str">
            <v>Dare</v>
          </cell>
          <cell r="C3887">
            <v>13683</v>
          </cell>
          <cell r="D3887" t="str">
            <v>North Carolina Electric Member Corp</v>
          </cell>
          <cell r="E3887">
            <v>2783</v>
          </cell>
          <cell r="F3887" t="str">
            <v>Buxton</v>
          </cell>
          <cell r="G3887">
            <v>22</v>
          </cell>
          <cell r="H3887" t="str">
            <v>1A</v>
          </cell>
          <cell r="I3887">
            <v>3</v>
          </cell>
          <cell r="J3887">
            <v>3</v>
          </cell>
          <cell r="K3887">
            <v>3</v>
          </cell>
          <cell r="M3887" t="str">
            <v>IC</v>
          </cell>
          <cell r="N3887" t="str">
            <v>DFO</v>
          </cell>
          <cell r="P3887">
            <v>4</v>
          </cell>
          <cell r="Q3887">
            <v>1991</v>
          </cell>
          <cell r="R3887" t="str">
            <v>OP</v>
          </cell>
          <cell r="S3887">
            <v>0</v>
          </cell>
          <cell r="T3887" t="str">
            <v>N</v>
          </cell>
        </row>
        <row r="3888">
          <cell r="A3888" t="str">
            <v>NC</v>
          </cell>
          <cell r="B3888" t="str">
            <v>Dare</v>
          </cell>
          <cell r="C3888">
            <v>13683</v>
          </cell>
          <cell r="D3888" t="str">
            <v>North Carolina Electric Member Corp</v>
          </cell>
          <cell r="E3888">
            <v>2783</v>
          </cell>
          <cell r="F3888" t="str">
            <v>Buxton</v>
          </cell>
          <cell r="G3888">
            <v>22</v>
          </cell>
          <cell r="H3888" t="str">
            <v>2A</v>
          </cell>
          <cell r="I3888">
            <v>3</v>
          </cell>
          <cell r="J3888">
            <v>3</v>
          </cell>
          <cell r="K3888">
            <v>3</v>
          </cell>
          <cell r="M3888" t="str">
            <v>IC</v>
          </cell>
          <cell r="N3888" t="str">
            <v>DFO</v>
          </cell>
          <cell r="P3888">
            <v>4</v>
          </cell>
          <cell r="Q3888">
            <v>1991</v>
          </cell>
          <cell r="R3888" t="str">
            <v>OP</v>
          </cell>
          <cell r="S3888">
            <v>0</v>
          </cell>
          <cell r="T3888" t="str">
            <v>N</v>
          </cell>
        </row>
        <row r="3889">
          <cell r="A3889" t="str">
            <v>NC</v>
          </cell>
          <cell r="B3889" t="str">
            <v>Dare</v>
          </cell>
          <cell r="C3889">
            <v>13683</v>
          </cell>
          <cell r="D3889" t="str">
            <v>North Carolina Electric Member Corp</v>
          </cell>
          <cell r="E3889">
            <v>2783</v>
          </cell>
          <cell r="F3889" t="str">
            <v>Buxton</v>
          </cell>
          <cell r="G3889">
            <v>22</v>
          </cell>
          <cell r="H3889" t="str">
            <v>3A</v>
          </cell>
          <cell r="I3889">
            <v>3</v>
          </cell>
          <cell r="J3889">
            <v>3</v>
          </cell>
          <cell r="K3889">
            <v>3</v>
          </cell>
          <cell r="M3889" t="str">
            <v>IC</v>
          </cell>
          <cell r="N3889" t="str">
            <v>DFO</v>
          </cell>
          <cell r="P3889">
            <v>4</v>
          </cell>
          <cell r="Q3889">
            <v>1991</v>
          </cell>
          <cell r="R3889" t="str">
            <v>OP</v>
          </cell>
          <cell r="S3889">
            <v>0</v>
          </cell>
          <cell r="T3889" t="str">
            <v>N</v>
          </cell>
        </row>
        <row r="3890">
          <cell r="A3890" t="str">
            <v>NC</v>
          </cell>
          <cell r="B3890" t="str">
            <v>Dare</v>
          </cell>
          <cell r="C3890">
            <v>13683</v>
          </cell>
          <cell r="D3890" t="str">
            <v>North Carolina Electric Member Corp</v>
          </cell>
          <cell r="E3890">
            <v>2783</v>
          </cell>
          <cell r="F3890" t="str">
            <v>Buxton</v>
          </cell>
          <cell r="G3890">
            <v>22</v>
          </cell>
          <cell r="H3890" t="str">
            <v>4A</v>
          </cell>
          <cell r="I3890">
            <v>3</v>
          </cell>
          <cell r="J3890">
            <v>3</v>
          </cell>
          <cell r="K3890">
            <v>3</v>
          </cell>
          <cell r="M3890" t="str">
            <v>IC</v>
          </cell>
          <cell r="N3890" t="str">
            <v>DFO</v>
          </cell>
          <cell r="P3890">
            <v>4</v>
          </cell>
          <cell r="Q3890">
            <v>1991</v>
          </cell>
          <cell r="R3890" t="str">
            <v>OP</v>
          </cell>
          <cell r="S3890">
            <v>0</v>
          </cell>
          <cell r="T3890" t="str">
            <v>N</v>
          </cell>
        </row>
        <row r="3891">
          <cell r="A3891" t="str">
            <v>NC</v>
          </cell>
          <cell r="B3891" t="str">
            <v>Dare</v>
          </cell>
          <cell r="C3891">
            <v>13683</v>
          </cell>
          <cell r="D3891" t="str">
            <v>North Carolina Electric Member Corp</v>
          </cell>
          <cell r="E3891">
            <v>2783</v>
          </cell>
          <cell r="F3891" t="str">
            <v>Buxton</v>
          </cell>
          <cell r="G3891">
            <v>22</v>
          </cell>
          <cell r="H3891" t="str">
            <v>5A</v>
          </cell>
          <cell r="I3891">
            <v>3</v>
          </cell>
          <cell r="J3891">
            <v>3</v>
          </cell>
          <cell r="K3891">
            <v>3</v>
          </cell>
          <cell r="M3891" t="str">
            <v>IC</v>
          </cell>
          <cell r="N3891" t="str">
            <v>DFO</v>
          </cell>
          <cell r="P3891">
            <v>4</v>
          </cell>
          <cell r="Q3891">
            <v>1991</v>
          </cell>
          <cell r="R3891" t="str">
            <v>OP</v>
          </cell>
          <cell r="S3891">
            <v>0</v>
          </cell>
          <cell r="T3891" t="str">
            <v>N</v>
          </cell>
        </row>
        <row r="3892">
          <cell r="A3892" t="str">
            <v>NC</v>
          </cell>
          <cell r="B3892" t="str">
            <v>Hyde</v>
          </cell>
          <cell r="C3892">
            <v>13683</v>
          </cell>
          <cell r="D3892" t="str">
            <v>North Carolina Electric Member Corp</v>
          </cell>
          <cell r="E3892">
            <v>6377</v>
          </cell>
          <cell r="F3892" t="str">
            <v>Ocracoke</v>
          </cell>
          <cell r="G3892">
            <v>22</v>
          </cell>
          <cell r="H3892" t="str">
            <v>1</v>
          </cell>
          <cell r="I3892">
            <v>3</v>
          </cell>
          <cell r="J3892">
            <v>3</v>
          </cell>
          <cell r="K3892">
            <v>3</v>
          </cell>
          <cell r="M3892" t="str">
            <v>IC</v>
          </cell>
          <cell r="N3892" t="str">
            <v>DFO</v>
          </cell>
          <cell r="P3892">
            <v>4</v>
          </cell>
          <cell r="Q3892">
            <v>1991</v>
          </cell>
          <cell r="R3892" t="str">
            <v>OP</v>
          </cell>
          <cell r="T3892" t="str">
            <v>N</v>
          </cell>
        </row>
        <row r="3893">
          <cell r="A3893" t="str">
            <v>NC</v>
          </cell>
          <cell r="B3893" t="str">
            <v>Bladen</v>
          </cell>
          <cell r="C3893">
            <v>17449</v>
          </cell>
          <cell r="D3893" t="str">
            <v>Smithfield Packing Co</v>
          </cell>
          <cell r="E3893">
            <v>54823</v>
          </cell>
          <cell r="F3893" t="str">
            <v>Smithfield Packing</v>
          </cell>
          <cell r="G3893">
            <v>311</v>
          </cell>
          <cell r="H3893" t="str">
            <v>GEN1</v>
          </cell>
          <cell r="I3893">
            <v>1.5</v>
          </cell>
          <cell r="J3893">
            <v>1.5</v>
          </cell>
          <cell r="K3893">
            <v>1.5</v>
          </cell>
          <cell r="M3893" t="str">
            <v>IC</v>
          </cell>
          <cell r="N3893" t="str">
            <v>DFO</v>
          </cell>
          <cell r="P3893">
            <v>10</v>
          </cell>
          <cell r="Q3893">
            <v>1993</v>
          </cell>
          <cell r="R3893" t="str">
            <v>SB</v>
          </cell>
          <cell r="S3893">
            <v>0</v>
          </cell>
          <cell r="T3893" t="str">
            <v>Y</v>
          </cell>
        </row>
        <row r="3894">
          <cell r="A3894" t="str">
            <v>NC</v>
          </cell>
          <cell r="B3894" t="str">
            <v>Bladen</v>
          </cell>
          <cell r="C3894">
            <v>17449</v>
          </cell>
          <cell r="D3894" t="str">
            <v>Smithfield Packing Co</v>
          </cell>
          <cell r="E3894">
            <v>54823</v>
          </cell>
          <cell r="F3894" t="str">
            <v>Smithfield Packing</v>
          </cell>
          <cell r="G3894">
            <v>311</v>
          </cell>
          <cell r="H3894" t="str">
            <v>GEN2</v>
          </cell>
          <cell r="I3894">
            <v>1.5</v>
          </cell>
          <cell r="J3894">
            <v>1.5</v>
          </cell>
          <cell r="K3894">
            <v>1.5</v>
          </cell>
          <cell r="M3894" t="str">
            <v>IC</v>
          </cell>
          <cell r="N3894" t="str">
            <v>DFO</v>
          </cell>
          <cell r="P3894">
            <v>10</v>
          </cell>
          <cell r="Q3894">
            <v>1993</v>
          </cell>
          <cell r="R3894" t="str">
            <v>SB</v>
          </cell>
          <cell r="S3894">
            <v>0</v>
          </cell>
          <cell r="T3894" t="str">
            <v>Y</v>
          </cell>
        </row>
        <row r="3895">
          <cell r="A3895" t="str">
            <v>NC</v>
          </cell>
          <cell r="B3895" t="str">
            <v>Bladen</v>
          </cell>
          <cell r="C3895">
            <v>17449</v>
          </cell>
          <cell r="D3895" t="str">
            <v>Smithfield Packing Co</v>
          </cell>
          <cell r="E3895">
            <v>54823</v>
          </cell>
          <cell r="F3895" t="str">
            <v>Smithfield Packing</v>
          </cell>
          <cell r="G3895">
            <v>311</v>
          </cell>
          <cell r="H3895" t="str">
            <v>GEN3</v>
          </cell>
          <cell r="I3895">
            <v>1.5</v>
          </cell>
          <cell r="J3895">
            <v>1.5</v>
          </cell>
          <cell r="K3895">
            <v>1.5</v>
          </cell>
          <cell r="M3895" t="str">
            <v>IC</v>
          </cell>
          <cell r="N3895" t="str">
            <v>DFO</v>
          </cell>
          <cell r="P3895">
            <v>10</v>
          </cell>
          <cell r="Q3895">
            <v>1993</v>
          </cell>
          <cell r="R3895" t="str">
            <v>SB</v>
          </cell>
          <cell r="S3895">
            <v>0</v>
          </cell>
          <cell r="T3895" t="str">
            <v>Y</v>
          </cell>
        </row>
        <row r="3896">
          <cell r="A3896" t="str">
            <v>NC</v>
          </cell>
          <cell r="B3896" t="str">
            <v>Bladen</v>
          </cell>
          <cell r="C3896">
            <v>17449</v>
          </cell>
          <cell r="D3896" t="str">
            <v>Smithfield Packing Co</v>
          </cell>
          <cell r="E3896">
            <v>54823</v>
          </cell>
          <cell r="F3896" t="str">
            <v>Smithfield Packing</v>
          </cell>
          <cell r="G3896">
            <v>311</v>
          </cell>
          <cell r="H3896" t="str">
            <v>GEN4</v>
          </cell>
          <cell r="I3896">
            <v>1.5</v>
          </cell>
          <cell r="J3896">
            <v>1.5</v>
          </cell>
          <cell r="K3896">
            <v>1.5</v>
          </cell>
          <cell r="M3896" t="str">
            <v>IC</v>
          </cell>
          <cell r="N3896" t="str">
            <v>DFO</v>
          </cell>
          <cell r="P3896">
            <v>10</v>
          </cell>
          <cell r="Q3896">
            <v>1993</v>
          </cell>
          <cell r="R3896" t="str">
            <v>SB</v>
          </cell>
          <cell r="S3896">
            <v>0</v>
          </cell>
          <cell r="T3896" t="str">
            <v>Y</v>
          </cell>
        </row>
        <row r="3897">
          <cell r="A3897" t="str">
            <v>NC</v>
          </cell>
          <cell r="B3897" t="str">
            <v>Bladen</v>
          </cell>
          <cell r="C3897">
            <v>17449</v>
          </cell>
          <cell r="D3897" t="str">
            <v>Smithfield Packing Co</v>
          </cell>
          <cell r="E3897">
            <v>54823</v>
          </cell>
          <cell r="F3897" t="str">
            <v>Smithfield Packing</v>
          </cell>
          <cell r="G3897">
            <v>311</v>
          </cell>
          <cell r="H3897" t="str">
            <v>GEN5</v>
          </cell>
          <cell r="I3897">
            <v>1.5</v>
          </cell>
          <cell r="J3897">
            <v>1.5</v>
          </cell>
          <cell r="K3897">
            <v>1.5</v>
          </cell>
          <cell r="M3897" t="str">
            <v>IC</v>
          </cell>
          <cell r="N3897" t="str">
            <v>DFO</v>
          </cell>
          <cell r="P3897">
            <v>10</v>
          </cell>
          <cell r="Q3897">
            <v>1993</v>
          </cell>
          <cell r="R3897" t="str">
            <v>SB</v>
          </cell>
          <cell r="S3897">
            <v>0</v>
          </cell>
          <cell r="T3897" t="str">
            <v>Y</v>
          </cell>
        </row>
        <row r="3898">
          <cell r="A3898" t="str">
            <v>NC</v>
          </cell>
          <cell r="B3898" t="str">
            <v>Bladen</v>
          </cell>
          <cell r="C3898">
            <v>17449</v>
          </cell>
          <cell r="D3898" t="str">
            <v>Smithfield Packing Co</v>
          </cell>
          <cell r="E3898">
            <v>54823</v>
          </cell>
          <cell r="F3898" t="str">
            <v>Smithfield Packing</v>
          </cell>
          <cell r="G3898">
            <v>311</v>
          </cell>
          <cell r="H3898" t="str">
            <v>GEN6</v>
          </cell>
          <cell r="I3898">
            <v>1.5</v>
          </cell>
          <cell r="J3898">
            <v>1.5</v>
          </cell>
          <cell r="K3898">
            <v>1.5</v>
          </cell>
          <cell r="M3898" t="str">
            <v>IC</v>
          </cell>
          <cell r="N3898" t="str">
            <v>DFO</v>
          </cell>
          <cell r="P3898">
            <v>10</v>
          </cell>
          <cell r="Q3898">
            <v>1993</v>
          </cell>
          <cell r="R3898" t="str">
            <v>SB</v>
          </cell>
          <cell r="S3898">
            <v>0</v>
          </cell>
          <cell r="T3898" t="str">
            <v>Y</v>
          </cell>
        </row>
        <row r="3899">
          <cell r="A3899" t="str">
            <v>NC</v>
          </cell>
          <cell r="B3899" t="str">
            <v>Bladen</v>
          </cell>
          <cell r="C3899">
            <v>17449</v>
          </cell>
          <cell r="D3899" t="str">
            <v>Smithfield Packing Co</v>
          </cell>
          <cell r="E3899">
            <v>54823</v>
          </cell>
          <cell r="F3899" t="str">
            <v>Smithfield Packing</v>
          </cell>
          <cell r="G3899">
            <v>311</v>
          </cell>
          <cell r="H3899" t="str">
            <v>GEN7</v>
          </cell>
          <cell r="I3899">
            <v>1.5</v>
          </cell>
          <cell r="J3899">
            <v>1.5</v>
          </cell>
          <cell r="K3899">
            <v>1.5</v>
          </cell>
          <cell r="M3899" t="str">
            <v>IC</v>
          </cell>
          <cell r="N3899" t="str">
            <v>DFO</v>
          </cell>
          <cell r="P3899">
            <v>10</v>
          </cell>
          <cell r="Q3899">
            <v>1993</v>
          </cell>
          <cell r="R3899" t="str">
            <v>SB</v>
          </cell>
          <cell r="S3899">
            <v>0</v>
          </cell>
          <cell r="T3899" t="str">
            <v>Y</v>
          </cell>
        </row>
        <row r="3900">
          <cell r="A3900" t="str">
            <v>NC</v>
          </cell>
          <cell r="B3900" t="str">
            <v>Bladen</v>
          </cell>
          <cell r="C3900">
            <v>17449</v>
          </cell>
          <cell r="D3900" t="str">
            <v>Smithfield Packing Co</v>
          </cell>
          <cell r="E3900">
            <v>54823</v>
          </cell>
          <cell r="F3900" t="str">
            <v>Smithfield Packing</v>
          </cell>
          <cell r="G3900">
            <v>311</v>
          </cell>
          <cell r="H3900" t="str">
            <v>GEN8</v>
          </cell>
          <cell r="I3900">
            <v>1.5</v>
          </cell>
          <cell r="J3900">
            <v>1.5</v>
          </cell>
          <cell r="K3900">
            <v>1.5</v>
          </cell>
          <cell r="M3900" t="str">
            <v>IC</v>
          </cell>
          <cell r="N3900" t="str">
            <v>DFO</v>
          </cell>
          <cell r="P3900">
            <v>10</v>
          </cell>
          <cell r="Q3900">
            <v>1993</v>
          </cell>
          <cell r="R3900" t="str">
            <v>SB</v>
          </cell>
          <cell r="S3900">
            <v>0</v>
          </cell>
          <cell r="T3900" t="str">
            <v>Y</v>
          </cell>
        </row>
        <row r="3901">
          <cell r="A3901" t="str">
            <v>NC</v>
          </cell>
          <cell r="B3901" t="str">
            <v>Bladen</v>
          </cell>
          <cell r="C3901">
            <v>17449</v>
          </cell>
          <cell r="D3901" t="str">
            <v>Smithfield Packing Co</v>
          </cell>
          <cell r="E3901">
            <v>54823</v>
          </cell>
          <cell r="F3901" t="str">
            <v>Smithfield Packing</v>
          </cell>
          <cell r="G3901">
            <v>311</v>
          </cell>
          <cell r="H3901" t="str">
            <v>GEN9</v>
          </cell>
          <cell r="I3901">
            <v>1.5</v>
          </cell>
          <cell r="J3901">
            <v>1.5</v>
          </cell>
          <cell r="K3901">
            <v>1.5</v>
          </cell>
          <cell r="M3901" t="str">
            <v>IC</v>
          </cell>
          <cell r="N3901" t="str">
            <v>DFO</v>
          </cell>
          <cell r="P3901">
            <v>2</v>
          </cell>
          <cell r="Q3901">
            <v>1998</v>
          </cell>
          <cell r="R3901" t="str">
            <v>SB</v>
          </cell>
          <cell r="T3901" t="str">
            <v>Y</v>
          </cell>
        </row>
        <row r="3902">
          <cell r="A3902" t="str">
            <v>NC</v>
          </cell>
          <cell r="B3902" t="str">
            <v>Bladen</v>
          </cell>
          <cell r="C3902">
            <v>17449</v>
          </cell>
          <cell r="D3902" t="str">
            <v>Smithfield Packing Co</v>
          </cell>
          <cell r="E3902">
            <v>54823</v>
          </cell>
          <cell r="F3902" t="str">
            <v>Smithfield Packing</v>
          </cell>
          <cell r="G3902">
            <v>311</v>
          </cell>
          <cell r="H3902" t="str">
            <v>GN10</v>
          </cell>
          <cell r="I3902">
            <v>1.5</v>
          </cell>
          <cell r="J3902">
            <v>1.5</v>
          </cell>
          <cell r="K3902">
            <v>1.5</v>
          </cell>
          <cell r="M3902" t="str">
            <v>IC</v>
          </cell>
          <cell r="N3902" t="str">
            <v>DFO</v>
          </cell>
          <cell r="P3902">
            <v>2</v>
          </cell>
          <cell r="Q3902">
            <v>1998</v>
          </cell>
          <cell r="R3902" t="str">
            <v>SB</v>
          </cell>
          <cell r="T3902" t="str">
            <v>Y</v>
          </cell>
        </row>
        <row r="3903">
          <cell r="A3903" t="str">
            <v>NC</v>
          </cell>
          <cell r="B3903" t="str">
            <v>Bladen</v>
          </cell>
          <cell r="C3903">
            <v>17449</v>
          </cell>
          <cell r="D3903" t="str">
            <v>Smithfield Packing Co</v>
          </cell>
          <cell r="E3903">
            <v>54823</v>
          </cell>
          <cell r="F3903" t="str">
            <v>Smithfield Packing</v>
          </cell>
          <cell r="G3903">
            <v>311</v>
          </cell>
          <cell r="H3903" t="str">
            <v>GN11</v>
          </cell>
          <cell r="I3903">
            <v>1.5</v>
          </cell>
          <cell r="J3903">
            <v>1.5</v>
          </cell>
          <cell r="K3903">
            <v>1.5</v>
          </cell>
          <cell r="M3903" t="str">
            <v>IC</v>
          </cell>
          <cell r="N3903" t="str">
            <v>DFO</v>
          </cell>
          <cell r="P3903">
            <v>2</v>
          </cell>
          <cell r="Q3903">
            <v>1998</v>
          </cell>
          <cell r="R3903" t="str">
            <v>SB</v>
          </cell>
          <cell r="T3903" t="str">
            <v>Y</v>
          </cell>
        </row>
        <row r="3904">
          <cell r="A3904" t="str">
            <v>NC</v>
          </cell>
          <cell r="B3904" t="str">
            <v>Bladen</v>
          </cell>
          <cell r="C3904">
            <v>17449</v>
          </cell>
          <cell r="D3904" t="str">
            <v>Smithfield Packing Co</v>
          </cell>
          <cell r="E3904">
            <v>54823</v>
          </cell>
          <cell r="F3904" t="str">
            <v>Smithfield Packing</v>
          </cell>
          <cell r="G3904">
            <v>311</v>
          </cell>
          <cell r="H3904" t="str">
            <v>GN12</v>
          </cell>
          <cell r="I3904">
            <v>1.5</v>
          </cell>
          <cell r="J3904">
            <v>1.5</v>
          </cell>
          <cell r="K3904">
            <v>1.5</v>
          </cell>
          <cell r="M3904" t="str">
            <v>IC</v>
          </cell>
          <cell r="N3904" t="str">
            <v>DFO</v>
          </cell>
          <cell r="P3904">
            <v>2</v>
          </cell>
          <cell r="Q3904">
            <v>1998</v>
          </cell>
          <cell r="R3904" t="str">
            <v>SB</v>
          </cell>
          <cell r="T3904" t="str">
            <v>Y</v>
          </cell>
        </row>
        <row r="3905">
          <cell r="A3905" t="str">
            <v>NC</v>
          </cell>
          <cell r="B3905" t="str">
            <v>Bladen</v>
          </cell>
          <cell r="C3905">
            <v>17449</v>
          </cell>
          <cell r="D3905" t="str">
            <v>Smithfield Packing Co</v>
          </cell>
          <cell r="E3905">
            <v>54823</v>
          </cell>
          <cell r="F3905" t="str">
            <v>Smithfield Packing</v>
          </cell>
          <cell r="G3905">
            <v>311</v>
          </cell>
          <cell r="H3905" t="str">
            <v>GN13</v>
          </cell>
          <cell r="I3905">
            <v>1.5</v>
          </cell>
          <cell r="J3905">
            <v>1.5</v>
          </cell>
          <cell r="K3905">
            <v>1.5</v>
          </cell>
          <cell r="M3905" t="str">
            <v>IC</v>
          </cell>
          <cell r="N3905" t="str">
            <v>DFO</v>
          </cell>
          <cell r="P3905">
            <v>2</v>
          </cell>
          <cell r="Q3905">
            <v>1998</v>
          </cell>
          <cell r="R3905" t="str">
            <v>SB</v>
          </cell>
          <cell r="T3905" t="str">
            <v>Y</v>
          </cell>
        </row>
        <row r="3906">
          <cell r="A3906" t="str">
            <v>NC</v>
          </cell>
          <cell r="B3906" t="str">
            <v>Bladen</v>
          </cell>
          <cell r="C3906">
            <v>17449</v>
          </cell>
          <cell r="D3906" t="str">
            <v>Smithfield Packing Co</v>
          </cell>
          <cell r="E3906">
            <v>54823</v>
          </cell>
          <cell r="F3906" t="str">
            <v>Smithfield Packing</v>
          </cell>
          <cell r="G3906">
            <v>311</v>
          </cell>
          <cell r="H3906" t="str">
            <v>GN14</v>
          </cell>
          <cell r="I3906">
            <v>1.5</v>
          </cell>
          <cell r="J3906">
            <v>1.5</v>
          </cell>
          <cell r="K3906">
            <v>1.5</v>
          </cell>
          <cell r="M3906" t="str">
            <v>IC</v>
          </cell>
          <cell r="N3906" t="str">
            <v>DFO</v>
          </cell>
          <cell r="P3906">
            <v>2</v>
          </cell>
          <cell r="Q3906">
            <v>1998</v>
          </cell>
          <cell r="R3906" t="str">
            <v>SB</v>
          </cell>
          <cell r="T3906" t="str">
            <v>Y</v>
          </cell>
        </row>
        <row r="3907">
          <cell r="A3907" t="str">
            <v>NC</v>
          </cell>
          <cell r="B3907" t="str">
            <v>Bladen</v>
          </cell>
          <cell r="C3907">
            <v>17449</v>
          </cell>
          <cell r="D3907" t="str">
            <v>Smithfield Packing Co</v>
          </cell>
          <cell r="E3907">
            <v>54823</v>
          </cell>
          <cell r="F3907" t="str">
            <v>Smithfield Packing</v>
          </cell>
          <cell r="G3907">
            <v>311</v>
          </cell>
          <cell r="H3907" t="str">
            <v>GN15</v>
          </cell>
          <cell r="I3907">
            <v>1.5</v>
          </cell>
          <cell r="J3907">
            <v>1.5</v>
          </cell>
          <cell r="K3907">
            <v>1.5</v>
          </cell>
          <cell r="M3907" t="str">
            <v>IC</v>
          </cell>
          <cell r="N3907" t="str">
            <v>DFO</v>
          </cell>
          <cell r="P3907">
            <v>2</v>
          </cell>
          <cell r="Q3907">
            <v>1998</v>
          </cell>
          <cell r="R3907" t="str">
            <v>SB</v>
          </cell>
          <cell r="T3907" t="str">
            <v>Y</v>
          </cell>
        </row>
        <row r="3908">
          <cell r="A3908" t="str">
            <v>NC</v>
          </cell>
          <cell r="B3908" t="str">
            <v>Bladen</v>
          </cell>
          <cell r="C3908">
            <v>17449</v>
          </cell>
          <cell r="D3908" t="str">
            <v>Smithfield Packing Co</v>
          </cell>
          <cell r="E3908">
            <v>54823</v>
          </cell>
          <cell r="F3908" t="str">
            <v>Smithfield Packing</v>
          </cell>
          <cell r="G3908">
            <v>311</v>
          </cell>
          <cell r="H3908" t="str">
            <v>GN16</v>
          </cell>
          <cell r="I3908">
            <v>1.5</v>
          </cell>
          <cell r="J3908">
            <v>1.5</v>
          </cell>
          <cell r="K3908">
            <v>1.5</v>
          </cell>
          <cell r="M3908" t="str">
            <v>IC</v>
          </cell>
          <cell r="N3908" t="str">
            <v>DFO</v>
          </cell>
          <cell r="P3908">
            <v>2</v>
          </cell>
          <cell r="Q3908">
            <v>1995</v>
          </cell>
          <cell r="R3908" t="str">
            <v>SB</v>
          </cell>
          <cell r="T3908" t="str">
            <v>Y</v>
          </cell>
        </row>
        <row r="3909">
          <cell r="A3909" t="str">
            <v>NC</v>
          </cell>
          <cell r="B3909" t="str">
            <v>Bladen</v>
          </cell>
          <cell r="C3909">
            <v>17449</v>
          </cell>
          <cell r="D3909" t="str">
            <v>Smithfield Packing Co</v>
          </cell>
          <cell r="E3909">
            <v>54823</v>
          </cell>
          <cell r="F3909" t="str">
            <v>Smithfield Packing</v>
          </cell>
          <cell r="G3909">
            <v>311</v>
          </cell>
          <cell r="H3909" t="str">
            <v>GN17</v>
          </cell>
          <cell r="I3909">
            <v>1.5</v>
          </cell>
          <cell r="J3909">
            <v>1.5</v>
          </cell>
          <cell r="K3909">
            <v>1.5</v>
          </cell>
          <cell r="M3909" t="str">
            <v>IC</v>
          </cell>
          <cell r="N3909" t="str">
            <v>DFO</v>
          </cell>
          <cell r="P3909">
            <v>2</v>
          </cell>
          <cell r="Q3909">
            <v>1998</v>
          </cell>
          <cell r="R3909" t="str">
            <v>SB</v>
          </cell>
          <cell r="T3909" t="str">
            <v>Y</v>
          </cell>
        </row>
        <row r="3910">
          <cell r="A3910" t="str">
            <v>NC</v>
          </cell>
          <cell r="B3910" t="str">
            <v>Bladen</v>
          </cell>
          <cell r="C3910">
            <v>17449</v>
          </cell>
          <cell r="D3910" t="str">
            <v>Smithfield Packing Co</v>
          </cell>
          <cell r="E3910">
            <v>54823</v>
          </cell>
          <cell r="F3910" t="str">
            <v>Smithfield Packing</v>
          </cell>
          <cell r="G3910">
            <v>311</v>
          </cell>
          <cell r="H3910" t="str">
            <v>GN18</v>
          </cell>
          <cell r="I3910">
            <v>1.5</v>
          </cell>
          <cell r="J3910">
            <v>1.5</v>
          </cell>
          <cell r="K3910">
            <v>1.5</v>
          </cell>
          <cell r="M3910" t="str">
            <v>IC</v>
          </cell>
          <cell r="N3910" t="str">
            <v>DFO</v>
          </cell>
          <cell r="P3910">
            <v>2</v>
          </cell>
          <cell r="Q3910">
            <v>1995</v>
          </cell>
          <cell r="R3910" t="str">
            <v>SB</v>
          </cell>
          <cell r="T3910" t="str">
            <v>Y</v>
          </cell>
        </row>
        <row r="3911">
          <cell r="A3911" t="str">
            <v>NC</v>
          </cell>
          <cell r="B3911" t="str">
            <v>Bladen</v>
          </cell>
          <cell r="C3911">
            <v>17449</v>
          </cell>
          <cell r="D3911" t="str">
            <v>Smithfield Packing Co</v>
          </cell>
          <cell r="E3911">
            <v>54823</v>
          </cell>
          <cell r="F3911" t="str">
            <v>Smithfield Packing</v>
          </cell>
          <cell r="G3911">
            <v>311</v>
          </cell>
          <cell r="H3911" t="str">
            <v>GN19</v>
          </cell>
          <cell r="I3911">
            <v>1.5</v>
          </cell>
          <cell r="J3911">
            <v>1.5</v>
          </cell>
          <cell r="K3911">
            <v>1.5</v>
          </cell>
          <cell r="M3911" t="str">
            <v>IC</v>
          </cell>
          <cell r="N3911" t="str">
            <v>DFO</v>
          </cell>
          <cell r="P3911">
            <v>2</v>
          </cell>
          <cell r="Q3911">
            <v>1998</v>
          </cell>
          <cell r="R3911" t="str">
            <v>SB</v>
          </cell>
          <cell r="T3911" t="str">
            <v>Y</v>
          </cell>
        </row>
        <row r="3912">
          <cell r="A3912" t="str">
            <v>NC</v>
          </cell>
          <cell r="B3912" t="str">
            <v>Franklin</v>
          </cell>
          <cell r="C3912">
            <v>17795</v>
          </cell>
          <cell r="D3912" t="str">
            <v>Sprint Mid-Atlantic Telecom</v>
          </cell>
          <cell r="E3912">
            <v>54882</v>
          </cell>
          <cell r="F3912" t="str">
            <v>Sprint Mid Atlantic Telecom Ad</v>
          </cell>
          <cell r="G3912">
            <v>513</v>
          </cell>
          <cell r="H3912" t="str">
            <v>GEN1</v>
          </cell>
          <cell r="I3912">
            <v>1</v>
          </cell>
          <cell r="J3912">
            <v>0.6</v>
          </cell>
          <cell r="K3912">
            <v>0.6</v>
          </cell>
          <cell r="M3912" t="str">
            <v>IC</v>
          </cell>
          <cell r="N3912" t="str">
            <v>DFO</v>
          </cell>
          <cell r="P3912">
            <v>3</v>
          </cell>
          <cell r="Q3912">
            <v>1993</v>
          </cell>
          <cell r="R3912" t="str">
            <v>SB</v>
          </cell>
          <cell r="S3912">
            <v>0</v>
          </cell>
          <cell r="T3912" t="str">
            <v>Y</v>
          </cell>
        </row>
        <row r="3913">
          <cell r="A3913" t="str">
            <v>NC</v>
          </cell>
          <cell r="B3913" t="str">
            <v>Franklin</v>
          </cell>
          <cell r="C3913">
            <v>17795</v>
          </cell>
          <cell r="D3913" t="str">
            <v>Sprint Mid-Atlantic Telecom</v>
          </cell>
          <cell r="E3913">
            <v>54882</v>
          </cell>
          <cell r="F3913" t="str">
            <v>Sprint Mid Atlantic Telecom Ad</v>
          </cell>
          <cell r="G3913">
            <v>513</v>
          </cell>
          <cell r="H3913" t="str">
            <v>GEN2</v>
          </cell>
          <cell r="I3913">
            <v>1</v>
          </cell>
          <cell r="J3913">
            <v>0.6</v>
          </cell>
          <cell r="K3913">
            <v>0.6</v>
          </cell>
          <cell r="M3913" t="str">
            <v>IC</v>
          </cell>
          <cell r="N3913" t="str">
            <v>DFO</v>
          </cell>
          <cell r="P3913">
            <v>3</v>
          </cell>
          <cell r="Q3913">
            <v>1993</v>
          </cell>
          <cell r="R3913" t="str">
            <v>SB</v>
          </cell>
          <cell r="S3913">
            <v>0</v>
          </cell>
          <cell r="T3913" t="str">
            <v>Y</v>
          </cell>
        </row>
        <row r="3914">
          <cell r="A3914" t="str">
            <v>NC</v>
          </cell>
          <cell r="B3914" t="str">
            <v>Wilson</v>
          </cell>
          <cell r="C3914">
            <v>18065</v>
          </cell>
          <cell r="D3914" t="str">
            <v>Smithfield Packing Co-Wilson</v>
          </cell>
          <cell r="E3914">
            <v>56035</v>
          </cell>
          <cell r="F3914" t="str">
            <v>Smithfield Packing</v>
          </cell>
          <cell r="G3914">
            <v>311</v>
          </cell>
          <cell r="H3914" t="str">
            <v>1</v>
          </cell>
          <cell r="I3914">
            <v>1.4</v>
          </cell>
          <cell r="J3914">
            <v>1.3</v>
          </cell>
          <cell r="K3914">
            <v>1.3</v>
          </cell>
          <cell r="M3914" t="str">
            <v>IC</v>
          </cell>
          <cell r="N3914" t="str">
            <v>DFO</v>
          </cell>
          <cell r="P3914">
            <v>2</v>
          </cell>
          <cell r="Q3914">
            <v>2002</v>
          </cell>
          <cell r="R3914" t="str">
            <v>SB</v>
          </cell>
          <cell r="T3914" t="str">
            <v>Y</v>
          </cell>
        </row>
        <row r="3915">
          <cell r="A3915" t="str">
            <v>NC</v>
          </cell>
          <cell r="B3915" t="str">
            <v>Wilson</v>
          </cell>
          <cell r="C3915">
            <v>18065</v>
          </cell>
          <cell r="D3915" t="str">
            <v>Smithfield Packing Co-Wilson</v>
          </cell>
          <cell r="E3915">
            <v>56035</v>
          </cell>
          <cell r="F3915" t="str">
            <v>Smithfield Packing</v>
          </cell>
          <cell r="G3915">
            <v>311</v>
          </cell>
          <cell r="H3915" t="str">
            <v>2</v>
          </cell>
          <cell r="I3915">
            <v>1.4</v>
          </cell>
          <cell r="J3915">
            <v>1.3</v>
          </cell>
          <cell r="K3915">
            <v>1.3</v>
          </cell>
          <cell r="M3915" t="str">
            <v>IC</v>
          </cell>
          <cell r="N3915" t="str">
            <v>DFO</v>
          </cell>
          <cell r="P3915">
            <v>2</v>
          </cell>
          <cell r="Q3915">
            <v>2002</v>
          </cell>
          <cell r="R3915" t="str">
            <v>SB</v>
          </cell>
          <cell r="T3915" t="str">
            <v>Y</v>
          </cell>
        </row>
        <row r="3916">
          <cell r="A3916" t="str">
            <v>NC</v>
          </cell>
          <cell r="B3916" t="str">
            <v>Lenoir</v>
          </cell>
          <cell r="C3916">
            <v>20281</v>
          </cell>
          <cell r="D3916" t="str">
            <v>West Pharmaceutical Services</v>
          </cell>
          <cell r="E3916">
            <v>54947</v>
          </cell>
          <cell r="F3916" t="str">
            <v>West Pharmaceutical Services</v>
          </cell>
          <cell r="G3916">
            <v>326</v>
          </cell>
          <cell r="H3916" t="str">
            <v>GEN1</v>
          </cell>
          <cell r="I3916">
            <v>1.2</v>
          </cell>
          <cell r="J3916">
            <v>1.2</v>
          </cell>
          <cell r="K3916">
            <v>1.2</v>
          </cell>
          <cell r="M3916" t="str">
            <v>IC</v>
          </cell>
          <cell r="N3916" t="str">
            <v>DFO</v>
          </cell>
          <cell r="P3916">
            <v>6</v>
          </cell>
          <cell r="Q3916">
            <v>1995</v>
          </cell>
          <cell r="R3916" t="str">
            <v>SB</v>
          </cell>
          <cell r="T3916" t="str">
            <v>Y</v>
          </cell>
        </row>
        <row r="3917">
          <cell r="A3917" t="str">
            <v>NC</v>
          </cell>
          <cell r="B3917" t="str">
            <v>Lenoir</v>
          </cell>
          <cell r="C3917">
            <v>49858</v>
          </cell>
          <cell r="D3917" t="str">
            <v>Smithfield-Kinston Division</v>
          </cell>
          <cell r="E3917">
            <v>56197</v>
          </cell>
          <cell r="F3917" t="str">
            <v>Smithfield</v>
          </cell>
          <cell r="G3917">
            <v>311</v>
          </cell>
          <cell r="H3917" t="str">
            <v>GEN1</v>
          </cell>
          <cell r="I3917">
            <v>1.8</v>
          </cell>
          <cell r="J3917">
            <v>1.4</v>
          </cell>
          <cell r="K3917">
            <v>1.4</v>
          </cell>
          <cell r="M3917" t="str">
            <v>IC</v>
          </cell>
          <cell r="N3917" t="str">
            <v>DFO</v>
          </cell>
          <cell r="P3917">
            <v>1</v>
          </cell>
          <cell r="Q3917">
            <v>2003</v>
          </cell>
          <cell r="R3917" t="str">
            <v>SB</v>
          </cell>
          <cell r="T3917" t="str">
            <v>Y</v>
          </cell>
        </row>
        <row r="3918">
          <cell r="A3918" t="str">
            <v>NC</v>
          </cell>
          <cell r="B3918" t="str">
            <v>Lenoir</v>
          </cell>
          <cell r="C3918">
            <v>49858</v>
          </cell>
          <cell r="D3918" t="str">
            <v>Smithfield-Kinston Division</v>
          </cell>
          <cell r="E3918">
            <v>56197</v>
          </cell>
          <cell r="F3918" t="str">
            <v>Smithfield</v>
          </cell>
          <cell r="G3918">
            <v>311</v>
          </cell>
          <cell r="H3918" t="str">
            <v>GEN2</v>
          </cell>
          <cell r="I3918">
            <v>1.8</v>
          </cell>
          <cell r="J3918">
            <v>1.4</v>
          </cell>
          <cell r="K3918">
            <v>1.4</v>
          </cell>
          <cell r="M3918" t="str">
            <v>IC</v>
          </cell>
          <cell r="N3918" t="str">
            <v>DFO</v>
          </cell>
          <cell r="P3918">
            <v>1</v>
          </cell>
          <cell r="Q3918">
            <v>2003</v>
          </cell>
          <cell r="R3918" t="str">
            <v>SB</v>
          </cell>
          <cell r="T3918" t="str">
            <v>Y</v>
          </cell>
        </row>
        <row r="3919">
          <cell r="A3919" t="str">
            <v>NC</v>
          </cell>
          <cell r="B3919" t="str">
            <v>Cleveland</v>
          </cell>
          <cell r="C3919">
            <v>50035</v>
          </cell>
          <cell r="D3919" t="str">
            <v>PPG Industries Inc Shelby</v>
          </cell>
          <cell r="E3919">
            <v>54363</v>
          </cell>
          <cell r="F3919" t="str">
            <v>PPG Industries Shelby NC Works</v>
          </cell>
          <cell r="G3919">
            <v>327</v>
          </cell>
          <cell r="H3919" t="str">
            <v>GEN2</v>
          </cell>
          <cell r="I3919">
            <v>0.9</v>
          </cell>
          <cell r="J3919">
            <v>0.63</v>
          </cell>
          <cell r="K3919">
            <v>0.68</v>
          </cell>
          <cell r="M3919" t="str">
            <v>IC</v>
          </cell>
          <cell r="N3919" t="str">
            <v>DFO</v>
          </cell>
          <cell r="P3919">
            <v>1</v>
          </cell>
          <cell r="Q3919">
            <v>1972</v>
          </cell>
          <cell r="R3919" t="str">
            <v>SB</v>
          </cell>
          <cell r="S3919">
            <v>0</v>
          </cell>
          <cell r="T3919" t="str">
            <v>Y</v>
          </cell>
        </row>
        <row r="3920">
          <cell r="A3920" t="str">
            <v>NC</v>
          </cell>
          <cell r="B3920" t="str">
            <v>Cleveland</v>
          </cell>
          <cell r="C3920">
            <v>50035</v>
          </cell>
          <cell r="D3920" t="str">
            <v>PPG Industries Inc Shelby</v>
          </cell>
          <cell r="E3920">
            <v>54363</v>
          </cell>
          <cell r="F3920" t="str">
            <v>PPG Industries Shelby NC Works</v>
          </cell>
          <cell r="G3920">
            <v>327</v>
          </cell>
          <cell r="H3920" t="str">
            <v>GEN3</v>
          </cell>
          <cell r="I3920">
            <v>0.9</v>
          </cell>
          <cell r="J3920">
            <v>0.63</v>
          </cell>
          <cell r="K3920">
            <v>0.68</v>
          </cell>
          <cell r="M3920" t="str">
            <v>IC</v>
          </cell>
          <cell r="N3920" t="str">
            <v>DFO</v>
          </cell>
          <cell r="P3920">
            <v>1</v>
          </cell>
          <cell r="Q3920">
            <v>1972</v>
          </cell>
          <cell r="R3920" t="str">
            <v>SB</v>
          </cell>
          <cell r="S3920">
            <v>0</v>
          </cell>
          <cell r="T3920" t="str">
            <v>Y</v>
          </cell>
        </row>
        <row r="3921">
          <cell r="A3921" t="str">
            <v>NC</v>
          </cell>
          <cell r="B3921" t="str">
            <v>Cleveland</v>
          </cell>
          <cell r="C3921">
            <v>50035</v>
          </cell>
          <cell r="D3921" t="str">
            <v>PPG Industries Inc Shelby</v>
          </cell>
          <cell r="E3921">
            <v>54363</v>
          </cell>
          <cell r="F3921" t="str">
            <v>PPG Industries Shelby NC Works</v>
          </cell>
          <cell r="G3921">
            <v>327</v>
          </cell>
          <cell r="H3921" t="str">
            <v>GEN4</v>
          </cell>
          <cell r="I3921">
            <v>1.2</v>
          </cell>
          <cell r="J3921">
            <v>0.84</v>
          </cell>
          <cell r="K3921">
            <v>0.91</v>
          </cell>
          <cell r="M3921" t="str">
            <v>IC</v>
          </cell>
          <cell r="N3921" t="str">
            <v>DFO</v>
          </cell>
          <cell r="P3921">
            <v>1</v>
          </cell>
          <cell r="Q3921">
            <v>1972</v>
          </cell>
          <cell r="R3921" t="str">
            <v>SB</v>
          </cell>
          <cell r="S3921">
            <v>0</v>
          </cell>
          <cell r="T3921" t="str">
            <v>Y</v>
          </cell>
        </row>
        <row r="3922">
          <cell r="A3922" t="str">
            <v>NC</v>
          </cell>
          <cell r="B3922" t="str">
            <v>Cleveland</v>
          </cell>
          <cell r="C3922">
            <v>50035</v>
          </cell>
          <cell r="D3922" t="str">
            <v>PPG Industries Inc Shelby</v>
          </cell>
          <cell r="E3922">
            <v>54363</v>
          </cell>
          <cell r="F3922" t="str">
            <v>PPG Industries Shelby NC Works</v>
          </cell>
          <cell r="G3922">
            <v>327</v>
          </cell>
          <cell r="H3922" t="str">
            <v>GEN5</v>
          </cell>
          <cell r="I3922">
            <v>1.2</v>
          </cell>
          <cell r="J3922">
            <v>0.84</v>
          </cell>
          <cell r="K3922">
            <v>0.91</v>
          </cell>
          <cell r="M3922" t="str">
            <v>IC</v>
          </cell>
          <cell r="N3922" t="str">
            <v>DFO</v>
          </cell>
          <cell r="P3922">
            <v>1</v>
          </cell>
          <cell r="Q3922">
            <v>1972</v>
          </cell>
          <cell r="R3922" t="str">
            <v>SB</v>
          </cell>
          <cell r="T3922" t="str">
            <v>Y</v>
          </cell>
        </row>
        <row r="3923">
          <cell r="A3923" t="str">
            <v>ND</v>
          </cell>
          <cell r="B3923" t="str">
            <v>Richland</v>
          </cell>
          <cell r="C3923">
            <v>4775</v>
          </cell>
          <cell r="D3923" t="str">
            <v>Dakota Magic Casino</v>
          </cell>
          <cell r="E3923">
            <v>7884</v>
          </cell>
          <cell r="F3923" t="str">
            <v>Dakota Magic</v>
          </cell>
          <cell r="G3923">
            <v>713</v>
          </cell>
          <cell r="H3923" t="str">
            <v>1</v>
          </cell>
          <cell r="I3923">
            <v>1.5</v>
          </cell>
          <cell r="J3923">
            <v>1.5</v>
          </cell>
          <cell r="K3923">
            <v>1.5</v>
          </cell>
          <cell r="M3923" t="str">
            <v>IC</v>
          </cell>
          <cell r="N3923" t="str">
            <v>DFO</v>
          </cell>
          <cell r="P3923">
            <v>2</v>
          </cell>
          <cell r="Q3923">
            <v>2000</v>
          </cell>
          <cell r="R3923" t="str">
            <v>BU</v>
          </cell>
          <cell r="T3923" t="str">
            <v>Y</v>
          </cell>
        </row>
        <row r="3924">
          <cell r="A3924" t="str">
            <v>ND</v>
          </cell>
          <cell r="B3924" t="str">
            <v>Walsh</v>
          </cell>
          <cell r="C3924">
            <v>7444</v>
          </cell>
          <cell r="D3924" t="str">
            <v>Grafton City of</v>
          </cell>
          <cell r="E3924">
            <v>2811</v>
          </cell>
          <cell r="F3924" t="str">
            <v>Grafton</v>
          </cell>
          <cell r="G3924">
            <v>22</v>
          </cell>
          <cell r="H3924" t="str">
            <v>1</v>
          </cell>
          <cell r="I3924">
            <v>0.6</v>
          </cell>
          <cell r="J3924">
            <v>0.6</v>
          </cell>
          <cell r="K3924">
            <v>0.6</v>
          </cell>
          <cell r="M3924" t="str">
            <v>IC</v>
          </cell>
          <cell r="N3924" t="str">
            <v>DFO</v>
          </cell>
          <cell r="P3924">
            <v>8</v>
          </cell>
          <cell r="Q3924">
            <v>1937</v>
          </cell>
          <cell r="R3924" t="str">
            <v>SB</v>
          </cell>
          <cell r="T3924" t="str">
            <v>N</v>
          </cell>
        </row>
        <row r="3925">
          <cell r="A3925" t="str">
            <v>ND</v>
          </cell>
          <cell r="B3925" t="str">
            <v>Walsh</v>
          </cell>
          <cell r="C3925">
            <v>7444</v>
          </cell>
          <cell r="D3925" t="str">
            <v>Grafton City of</v>
          </cell>
          <cell r="E3925">
            <v>2811</v>
          </cell>
          <cell r="F3925" t="str">
            <v>Grafton</v>
          </cell>
          <cell r="G3925">
            <v>22</v>
          </cell>
          <cell r="H3925" t="str">
            <v>2</v>
          </cell>
          <cell r="I3925">
            <v>0.8</v>
          </cell>
          <cell r="J3925">
            <v>0.8</v>
          </cell>
          <cell r="K3925">
            <v>0.8</v>
          </cell>
          <cell r="M3925" t="str">
            <v>IC</v>
          </cell>
          <cell r="N3925" t="str">
            <v>DFO</v>
          </cell>
          <cell r="P3925">
            <v>8</v>
          </cell>
          <cell r="Q3925">
            <v>1949</v>
          </cell>
          <cell r="R3925" t="str">
            <v>SB</v>
          </cell>
          <cell r="T3925" t="str">
            <v>N</v>
          </cell>
        </row>
        <row r="3926">
          <cell r="A3926" t="str">
            <v>ND</v>
          </cell>
          <cell r="B3926" t="str">
            <v>Walsh</v>
          </cell>
          <cell r="C3926">
            <v>7444</v>
          </cell>
          <cell r="D3926" t="str">
            <v>Grafton City of</v>
          </cell>
          <cell r="E3926">
            <v>2811</v>
          </cell>
          <cell r="F3926" t="str">
            <v>Grafton</v>
          </cell>
          <cell r="G3926">
            <v>22</v>
          </cell>
          <cell r="H3926" t="str">
            <v>3</v>
          </cell>
          <cell r="I3926">
            <v>1.3</v>
          </cell>
          <cell r="J3926">
            <v>1.3</v>
          </cell>
          <cell r="K3926">
            <v>1.3</v>
          </cell>
          <cell r="M3926" t="str">
            <v>IC</v>
          </cell>
          <cell r="N3926" t="str">
            <v>DFO</v>
          </cell>
          <cell r="P3926">
            <v>9</v>
          </cell>
          <cell r="Q3926">
            <v>1956</v>
          </cell>
          <cell r="R3926" t="str">
            <v>SB</v>
          </cell>
          <cell r="T3926" t="str">
            <v>N</v>
          </cell>
        </row>
        <row r="3927">
          <cell r="A3927" t="str">
            <v>ND</v>
          </cell>
          <cell r="B3927" t="str">
            <v>Walsh</v>
          </cell>
          <cell r="C3927">
            <v>7444</v>
          </cell>
          <cell r="D3927" t="str">
            <v>Grafton City of</v>
          </cell>
          <cell r="E3927">
            <v>2811</v>
          </cell>
          <cell r="F3927" t="str">
            <v>Grafton</v>
          </cell>
          <cell r="G3927">
            <v>22</v>
          </cell>
          <cell r="H3927" t="str">
            <v>4</v>
          </cell>
          <cell r="I3927">
            <v>1.3</v>
          </cell>
          <cell r="J3927">
            <v>1.3</v>
          </cell>
          <cell r="K3927">
            <v>1.3</v>
          </cell>
          <cell r="M3927" t="str">
            <v>IC</v>
          </cell>
          <cell r="N3927" t="str">
            <v>DFO</v>
          </cell>
          <cell r="P3927">
            <v>9</v>
          </cell>
          <cell r="Q3927">
            <v>1956</v>
          </cell>
          <cell r="R3927" t="str">
            <v>SB</v>
          </cell>
          <cell r="T3927" t="str">
            <v>N</v>
          </cell>
        </row>
        <row r="3928">
          <cell r="A3928" t="str">
            <v>ND</v>
          </cell>
          <cell r="B3928" t="str">
            <v>McLean</v>
          </cell>
          <cell r="C3928">
            <v>7570</v>
          </cell>
          <cell r="D3928" t="str">
            <v>Great River Energy</v>
          </cell>
          <cell r="E3928">
            <v>6030</v>
          </cell>
          <cell r="F3928" t="str">
            <v>Coal Creek</v>
          </cell>
          <cell r="G3928">
            <v>22</v>
          </cell>
          <cell r="H3928" t="str">
            <v>3</v>
          </cell>
          <cell r="I3928">
            <v>2</v>
          </cell>
          <cell r="J3928">
            <v>2</v>
          </cell>
          <cell r="K3928">
            <v>2</v>
          </cell>
          <cell r="M3928" t="str">
            <v>IC</v>
          </cell>
          <cell r="N3928" t="str">
            <v>DFO</v>
          </cell>
          <cell r="P3928">
            <v>6</v>
          </cell>
          <cell r="Q3928">
            <v>1979</v>
          </cell>
          <cell r="R3928" t="str">
            <v>OP</v>
          </cell>
          <cell r="T3928" t="str">
            <v>N</v>
          </cell>
        </row>
        <row r="3929">
          <cell r="A3929" t="str">
            <v>ND</v>
          </cell>
          <cell r="B3929" t="str">
            <v>Traill</v>
          </cell>
          <cell r="C3929">
            <v>8628</v>
          </cell>
          <cell r="D3929" t="str">
            <v>Hillsboro City of</v>
          </cell>
          <cell r="E3929">
            <v>56098</v>
          </cell>
          <cell r="F3929" t="str">
            <v>Hillsboro</v>
          </cell>
          <cell r="G3929">
            <v>22</v>
          </cell>
          <cell r="H3929" t="str">
            <v>1</v>
          </cell>
          <cell r="I3929">
            <v>2</v>
          </cell>
          <cell r="J3929">
            <v>2</v>
          </cell>
          <cell r="K3929">
            <v>2</v>
          </cell>
          <cell r="M3929" t="str">
            <v>IC</v>
          </cell>
          <cell r="N3929" t="str">
            <v>DFO</v>
          </cell>
          <cell r="P3929">
            <v>7</v>
          </cell>
          <cell r="Q3929">
            <v>2002</v>
          </cell>
          <cell r="R3929" t="str">
            <v>OP</v>
          </cell>
          <cell r="T3929" t="str">
            <v>N</v>
          </cell>
        </row>
        <row r="3930">
          <cell r="A3930" t="str">
            <v>ND</v>
          </cell>
          <cell r="B3930" t="str">
            <v>Traill</v>
          </cell>
          <cell r="C3930">
            <v>8628</v>
          </cell>
          <cell r="D3930" t="str">
            <v>Hillsboro City of</v>
          </cell>
          <cell r="E3930">
            <v>56098</v>
          </cell>
          <cell r="F3930" t="str">
            <v>Hillsboro</v>
          </cell>
          <cell r="G3930">
            <v>22</v>
          </cell>
          <cell r="H3930" t="str">
            <v>2</v>
          </cell>
          <cell r="I3930">
            <v>2</v>
          </cell>
          <cell r="J3930">
            <v>2</v>
          </cell>
          <cell r="K3930">
            <v>2</v>
          </cell>
          <cell r="M3930" t="str">
            <v>IC</v>
          </cell>
          <cell r="N3930" t="str">
            <v>DFO</v>
          </cell>
          <cell r="P3930">
            <v>7</v>
          </cell>
          <cell r="Q3930">
            <v>2002</v>
          </cell>
          <cell r="R3930" t="str">
            <v>OP</v>
          </cell>
          <cell r="T3930" t="str">
            <v>N</v>
          </cell>
        </row>
        <row r="3931">
          <cell r="A3931" t="str">
            <v>ND</v>
          </cell>
          <cell r="B3931" t="str">
            <v>Grand Forks</v>
          </cell>
          <cell r="C3931">
            <v>12658</v>
          </cell>
          <cell r="D3931" t="str">
            <v>Minnkota Power Coop Inc</v>
          </cell>
          <cell r="E3931">
            <v>2821</v>
          </cell>
          <cell r="F3931" t="str">
            <v>Grand Forks</v>
          </cell>
          <cell r="G3931">
            <v>22</v>
          </cell>
          <cell r="H3931" t="str">
            <v>1</v>
          </cell>
          <cell r="I3931">
            <v>0.7</v>
          </cell>
          <cell r="J3931">
            <v>0.7</v>
          </cell>
          <cell r="K3931">
            <v>0.7</v>
          </cell>
          <cell r="M3931" t="str">
            <v>IC</v>
          </cell>
          <cell r="N3931" t="str">
            <v>DFO</v>
          </cell>
          <cell r="P3931">
            <v>8</v>
          </cell>
          <cell r="Q3931">
            <v>1941</v>
          </cell>
          <cell r="R3931" t="str">
            <v>OP</v>
          </cell>
          <cell r="T3931" t="str">
            <v>N</v>
          </cell>
        </row>
        <row r="3932">
          <cell r="A3932" t="str">
            <v>ND</v>
          </cell>
          <cell r="B3932" t="str">
            <v>Grand Forks</v>
          </cell>
          <cell r="C3932">
            <v>12658</v>
          </cell>
          <cell r="D3932" t="str">
            <v>Minnkota Power Coop Inc</v>
          </cell>
          <cell r="E3932">
            <v>2821</v>
          </cell>
          <cell r="F3932" t="str">
            <v>Grand Forks</v>
          </cell>
          <cell r="G3932">
            <v>22</v>
          </cell>
          <cell r="H3932" t="str">
            <v>2</v>
          </cell>
          <cell r="I3932">
            <v>0.7</v>
          </cell>
          <cell r="J3932">
            <v>0.7</v>
          </cell>
          <cell r="K3932">
            <v>0.7</v>
          </cell>
          <cell r="M3932" t="str">
            <v>IC</v>
          </cell>
          <cell r="N3932" t="str">
            <v>DFO</v>
          </cell>
          <cell r="P3932">
            <v>8</v>
          </cell>
          <cell r="Q3932">
            <v>1941</v>
          </cell>
          <cell r="R3932" t="str">
            <v>OP</v>
          </cell>
          <cell r="T3932" t="str">
            <v>N</v>
          </cell>
        </row>
        <row r="3933">
          <cell r="A3933" t="str">
            <v>ND</v>
          </cell>
          <cell r="B3933" t="str">
            <v>Grand Forks</v>
          </cell>
          <cell r="C3933">
            <v>12658</v>
          </cell>
          <cell r="D3933" t="str">
            <v>Minnkota Power Coop Inc</v>
          </cell>
          <cell r="E3933">
            <v>2821</v>
          </cell>
          <cell r="F3933" t="str">
            <v>Grand Forks</v>
          </cell>
          <cell r="G3933">
            <v>22</v>
          </cell>
          <cell r="H3933" t="str">
            <v>3</v>
          </cell>
          <cell r="I3933">
            <v>0.7</v>
          </cell>
          <cell r="J3933">
            <v>0.7</v>
          </cell>
          <cell r="K3933">
            <v>0.7</v>
          </cell>
          <cell r="M3933" t="str">
            <v>IC</v>
          </cell>
          <cell r="N3933" t="str">
            <v>DFO</v>
          </cell>
          <cell r="P3933">
            <v>8</v>
          </cell>
          <cell r="Q3933">
            <v>1941</v>
          </cell>
          <cell r="R3933" t="str">
            <v>OP</v>
          </cell>
          <cell r="T3933" t="str">
            <v>N</v>
          </cell>
        </row>
        <row r="3934">
          <cell r="A3934" t="str">
            <v>ND</v>
          </cell>
          <cell r="B3934" t="str">
            <v>Grand Forks</v>
          </cell>
          <cell r="C3934">
            <v>12658</v>
          </cell>
          <cell r="D3934" t="str">
            <v>Minnkota Power Coop Inc</v>
          </cell>
          <cell r="E3934">
            <v>2821</v>
          </cell>
          <cell r="F3934" t="str">
            <v>Grand Forks</v>
          </cell>
          <cell r="G3934">
            <v>22</v>
          </cell>
          <cell r="H3934" t="str">
            <v>4</v>
          </cell>
          <cell r="I3934">
            <v>1</v>
          </cell>
          <cell r="J3934">
            <v>1</v>
          </cell>
          <cell r="K3934">
            <v>1</v>
          </cell>
          <cell r="M3934" t="str">
            <v>IC</v>
          </cell>
          <cell r="N3934" t="str">
            <v>DFO</v>
          </cell>
          <cell r="P3934">
            <v>8</v>
          </cell>
          <cell r="Q3934">
            <v>1946</v>
          </cell>
          <cell r="R3934" t="str">
            <v>OP</v>
          </cell>
          <cell r="T3934" t="str">
            <v>N</v>
          </cell>
        </row>
        <row r="3935">
          <cell r="A3935" t="str">
            <v>ND</v>
          </cell>
          <cell r="B3935" t="str">
            <v>Grand Forks</v>
          </cell>
          <cell r="C3935">
            <v>12658</v>
          </cell>
          <cell r="D3935" t="str">
            <v>Minnkota Power Coop Inc</v>
          </cell>
          <cell r="E3935">
            <v>2821</v>
          </cell>
          <cell r="F3935" t="str">
            <v>Grand Forks</v>
          </cell>
          <cell r="G3935">
            <v>22</v>
          </cell>
          <cell r="H3935" t="str">
            <v>5</v>
          </cell>
          <cell r="I3935">
            <v>1</v>
          </cell>
          <cell r="J3935">
            <v>1</v>
          </cell>
          <cell r="K3935">
            <v>1</v>
          </cell>
          <cell r="M3935" t="str">
            <v>IC</v>
          </cell>
          <cell r="N3935" t="str">
            <v>DFO</v>
          </cell>
          <cell r="P3935">
            <v>8</v>
          </cell>
          <cell r="Q3935">
            <v>1946</v>
          </cell>
          <cell r="R3935" t="str">
            <v>OP</v>
          </cell>
          <cell r="T3935" t="str">
            <v>N</v>
          </cell>
        </row>
        <row r="3936">
          <cell r="A3936" t="str">
            <v>ND</v>
          </cell>
          <cell r="B3936" t="str">
            <v>Grand Forks</v>
          </cell>
          <cell r="C3936">
            <v>12658</v>
          </cell>
          <cell r="D3936" t="str">
            <v>Minnkota Power Coop Inc</v>
          </cell>
          <cell r="E3936">
            <v>2821</v>
          </cell>
          <cell r="F3936" t="str">
            <v>Grand Forks</v>
          </cell>
          <cell r="G3936">
            <v>22</v>
          </cell>
          <cell r="H3936" t="str">
            <v>6</v>
          </cell>
          <cell r="I3936">
            <v>1</v>
          </cell>
          <cell r="J3936">
            <v>1</v>
          </cell>
          <cell r="K3936">
            <v>1</v>
          </cell>
          <cell r="M3936" t="str">
            <v>IC</v>
          </cell>
          <cell r="N3936" t="str">
            <v>DFO</v>
          </cell>
          <cell r="P3936">
            <v>8</v>
          </cell>
          <cell r="Q3936">
            <v>1946</v>
          </cell>
          <cell r="R3936" t="str">
            <v>OP</v>
          </cell>
          <cell r="T3936" t="str">
            <v>N</v>
          </cell>
        </row>
        <row r="3937">
          <cell r="A3937" t="str">
            <v>ND</v>
          </cell>
          <cell r="B3937" t="str">
            <v>Grand Forks</v>
          </cell>
          <cell r="C3937">
            <v>12658</v>
          </cell>
          <cell r="D3937" t="str">
            <v>Minnkota Power Coop Inc</v>
          </cell>
          <cell r="E3937">
            <v>2821</v>
          </cell>
          <cell r="F3937" t="str">
            <v>Grand Forks</v>
          </cell>
          <cell r="G3937">
            <v>22</v>
          </cell>
          <cell r="H3937" t="str">
            <v>7</v>
          </cell>
          <cell r="I3937">
            <v>1.1000000000000001</v>
          </cell>
          <cell r="J3937">
            <v>1.1000000000000001</v>
          </cell>
          <cell r="K3937">
            <v>1.1000000000000001</v>
          </cell>
          <cell r="M3937" t="str">
            <v>IC</v>
          </cell>
          <cell r="N3937" t="str">
            <v>DFO</v>
          </cell>
          <cell r="P3937">
            <v>8</v>
          </cell>
          <cell r="Q3937">
            <v>1949</v>
          </cell>
          <cell r="R3937" t="str">
            <v>OP</v>
          </cell>
          <cell r="T3937" t="str">
            <v>N</v>
          </cell>
        </row>
        <row r="3938">
          <cell r="A3938" t="str">
            <v>ND</v>
          </cell>
          <cell r="B3938" t="str">
            <v>Grand Forks</v>
          </cell>
          <cell r="C3938">
            <v>12658</v>
          </cell>
          <cell r="D3938" t="str">
            <v>Minnkota Power Coop Inc</v>
          </cell>
          <cell r="E3938">
            <v>2821</v>
          </cell>
          <cell r="F3938" t="str">
            <v>Grand Forks</v>
          </cell>
          <cell r="G3938">
            <v>22</v>
          </cell>
          <cell r="H3938" t="str">
            <v>8</v>
          </cell>
          <cell r="I3938">
            <v>1.1000000000000001</v>
          </cell>
          <cell r="J3938">
            <v>1.1000000000000001</v>
          </cell>
          <cell r="K3938">
            <v>1.1000000000000001</v>
          </cell>
          <cell r="M3938" t="str">
            <v>IC</v>
          </cell>
          <cell r="N3938" t="str">
            <v>DFO</v>
          </cell>
          <cell r="P3938">
            <v>8</v>
          </cell>
          <cell r="Q3938">
            <v>1949</v>
          </cell>
          <cell r="R3938" t="str">
            <v>OP</v>
          </cell>
          <cell r="T3938" t="str">
            <v>N</v>
          </cell>
        </row>
        <row r="3939">
          <cell r="A3939" t="str">
            <v>ND</v>
          </cell>
          <cell r="B3939" t="str">
            <v>Grand Forks</v>
          </cell>
          <cell r="C3939">
            <v>12658</v>
          </cell>
          <cell r="D3939" t="str">
            <v>Minnkota Power Coop Inc</v>
          </cell>
          <cell r="E3939">
            <v>2821</v>
          </cell>
          <cell r="F3939" t="str">
            <v>Grand Forks</v>
          </cell>
          <cell r="G3939">
            <v>22</v>
          </cell>
          <cell r="H3939" t="str">
            <v>9</v>
          </cell>
          <cell r="I3939">
            <v>1.1000000000000001</v>
          </cell>
          <cell r="J3939">
            <v>1.1000000000000001</v>
          </cell>
          <cell r="K3939">
            <v>1.1000000000000001</v>
          </cell>
          <cell r="M3939" t="str">
            <v>IC</v>
          </cell>
          <cell r="N3939" t="str">
            <v>DFO</v>
          </cell>
          <cell r="P3939">
            <v>8</v>
          </cell>
          <cell r="Q3939">
            <v>1949</v>
          </cell>
          <cell r="R3939" t="str">
            <v>OP</v>
          </cell>
          <cell r="T3939" t="str">
            <v>N</v>
          </cell>
        </row>
        <row r="3940">
          <cell r="A3940" t="str">
            <v>ND</v>
          </cell>
          <cell r="B3940" t="str">
            <v>Grand Forks</v>
          </cell>
          <cell r="C3940">
            <v>12658</v>
          </cell>
          <cell r="D3940" t="str">
            <v>Minnkota Power Coop Inc</v>
          </cell>
          <cell r="E3940">
            <v>2821</v>
          </cell>
          <cell r="F3940" t="str">
            <v>Grand Forks</v>
          </cell>
          <cell r="G3940">
            <v>22</v>
          </cell>
          <cell r="H3940" t="str">
            <v>10</v>
          </cell>
          <cell r="I3940">
            <v>1.1000000000000001</v>
          </cell>
          <cell r="J3940">
            <v>1.1000000000000001</v>
          </cell>
          <cell r="K3940">
            <v>1.1000000000000001</v>
          </cell>
          <cell r="M3940" t="str">
            <v>IC</v>
          </cell>
          <cell r="N3940" t="str">
            <v>DFO</v>
          </cell>
          <cell r="P3940">
            <v>8</v>
          </cell>
          <cell r="Q3940">
            <v>1949</v>
          </cell>
          <cell r="R3940" t="str">
            <v>OP</v>
          </cell>
          <cell r="T3940" t="str">
            <v>N</v>
          </cell>
        </row>
        <row r="3941">
          <cell r="A3941" t="str">
            <v>ND</v>
          </cell>
          <cell r="B3941" t="str">
            <v>Grand Forks</v>
          </cell>
          <cell r="C3941">
            <v>12658</v>
          </cell>
          <cell r="D3941" t="str">
            <v>Minnkota Power Coop Inc</v>
          </cell>
          <cell r="E3941">
            <v>2821</v>
          </cell>
          <cell r="F3941" t="str">
            <v>Grand Forks</v>
          </cell>
          <cell r="G3941">
            <v>22</v>
          </cell>
          <cell r="H3941" t="str">
            <v>11</v>
          </cell>
          <cell r="I3941">
            <v>1.1000000000000001</v>
          </cell>
          <cell r="J3941">
            <v>1.1000000000000001</v>
          </cell>
          <cell r="K3941">
            <v>1.1000000000000001</v>
          </cell>
          <cell r="M3941" t="str">
            <v>IC</v>
          </cell>
          <cell r="N3941" t="str">
            <v>DFO</v>
          </cell>
          <cell r="P3941">
            <v>8</v>
          </cell>
          <cell r="Q3941">
            <v>1949</v>
          </cell>
          <cell r="R3941" t="str">
            <v>OP</v>
          </cell>
          <cell r="T3941" t="str">
            <v>N</v>
          </cell>
        </row>
        <row r="3942">
          <cell r="A3942" t="str">
            <v>ND</v>
          </cell>
          <cell r="B3942" t="str">
            <v>Cass</v>
          </cell>
          <cell r="C3942">
            <v>12658</v>
          </cell>
          <cell r="D3942" t="str">
            <v>Minnkota Power Coop Inc</v>
          </cell>
          <cell r="E3942">
            <v>2822</v>
          </cell>
          <cell r="F3942" t="str">
            <v>Harwood</v>
          </cell>
          <cell r="G3942">
            <v>22</v>
          </cell>
          <cell r="H3942" t="str">
            <v>1</v>
          </cell>
          <cell r="I3942">
            <v>1.6</v>
          </cell>
          <cell r="J3942">
            <v>1.5</v>
          </cell>
          <cell r="K3942">
            <v>1.5</v>
          </cell>
          <cell r="M3942" t="str">
            <v>IC</v>
          </cell>
          <cell r="N3942" t="str">
            <v>DFO</v>
          </cell>
          <cell r="P3942">
            <v>10</v>
          </cell>
          <cell r="Q3942">
            <v>1947</v>
          </cell>
          <cell r="R3942" t="str">
            <v>OP</v>
          </cell>
          <cell r="T3942" t="str">
            <v>N</v>
          </cell>
        </row>
        <row r="3943">
          <cell r="A3943" t="str">
            <v>ND</v>
          </cell>
          <cell r="B3943" t="str">
            <v>Cass</v>
          </cell>
          <cell r="C3943">
            <v>12658</v>
          </cell>
          <cell r="D3943" t="str">
            <v>Minnkota Power Coop Inc</v>
          </cell>
          <cell r="E3943">
            <v>2822</v>
          </cell>
          <cell r="F3943" t="str">
            <v>Harwood</v>
          </cell>
          <cell r="G3943">
            <v>22</v>
          </cell>
          <cell r="H3943" t="str">
            <v>2</v>
          </cell>
          <cell r="I3943">
            <v>1.6</v>
          </cell>
          <cell r="J3943">
            <v>1.6</v>
          </cell>
          <cell r="K3943">
            <v>1.6</v>
          </cell>
          <cell r="M3943" t="str">
            <v>IC</v>
          </cell>
          <cell r="N3943" t="str">
            <v>DFO</v>
          </cell>
          <cell r="P3943">
            <v>10</v>
          </cell>
          <cell r="Q3943">
            <v>1947</v>
          </cell>
          <cell r="R3943" t="str">
            <v>OP</v>
          </cell>
          <cell r="T3943" t="str">
            <v>N</v>
          </cell>
        </row>
        <row r="3944">
          <cell r="A3944" t="str">
            <v>ND</v>
          </cell>
          <cell r="B3944" t="str">
            <v>Cass</v>
          </cell>
          <cell r="C3944">
            <v>12658</v>
          </cell>
          <cell r="D3944" t="str">
            <v>Minnkota Power Coop Inc</v>
          </cell>
          <cell r="E3944">
            <v>2822</v>
          </cell>
          <cell r="F3944" t="str">
            <v>Harwood</v>
          </cell>
          <cell r="G3944">
            <v>22</v>
          </cell>
          <cell r="H3944" t="str">
            <v>3</v>
          </cell>
          <cell r="I3944">
            <v>1.6</v>
          </cell>
          <cell r="J3944">
            <v>1.6</v>
          </cell>
          <cell r="K3944">
            <v>1.6</v>
          </cell>
          <cell r="M3944" t="str">
            <v>IC</v>
          </cell>
          <cell r="N3944" t="str">
            <v>DFO</v>
          </cell>
          <cell r="P3944">
            <v>10</v>
          </cell>
          <cell r="Q3944">
            <v>1947</v>
          </cell>
          <cell r="R3944" t="str">
            <v>OP</v>
          </cell>
          <cell r="T3944" t="str">
            <v>N</v>
          </cell>
        </row>
        <row r="3945">
          <cell r="A3945" t="str">
            <v>ND</v>
          </cell>
          <cell r="B3945" t="str">
            <v>Cass</v>
          </cell>
          <cell r="C3945">
            <v>14232</v>
          </cell>
          <cell r="D3945" t="str">
            <v>Otter Tail Power Co</v>
          </cell>
          <cell r="E3945">
            <v>56242</v>
          </cell>
          <cell r="F3945" t="str">
            <v>Kindred School</v>
          </cell>
          <cell r="G3945">
            <v>611</v>
          </cell>
          <cell r="H3945" t="str">
            <v>1</v>
          </cell>
          <cell r="I3945">
            <v>2</v>
          </cell>
          <cell r="J3945">
            <v>2</v>
          </cell>
          <cell r="K3945">
            <v>1.33</v>
          </cell>
          <cell r="M3945" t="str">
            <v>IC</v>
          </cell>
          <cell r="N3945" t="str">
            <v>DFO</v>
          </cell>
          <cell r="P3945">
            <v>10</v>
          </cell>
          <cell r="Q3945">
            <v>2001</v>
          </cell>
          <cell r="R3945" t="str">
            <v>BU</v>
          </cell>
          <cell r="T3945" t="str">
            <v>Y</v>
          </cell>
        </row>
        <row r="3946">
          <cell r="A3946" t="str">
            <v>NE</v>
          </cell>
          <cell r="B3946" t="str">
            <v>Custer</v>
          </cell>
          <cell r="C3946">
            <v>695</v>
          </cell>
          <cell r="D3946" t="str">
            <v>Ansley City of</v>
          </cell>
          <cell r="E3946">
            <v>2214</v>
          </cell>
          <cell r="F3946" t="str">
            <v>Ansley</v>
          </cell>
          <cell r="G3946">
            <v>22</v>
          </cell>
          <cell r="H3946" t="str">
            <v>3</v>
          </cell>
          <cell r="I3946">
            <v>0.6</v>
          </cell>
          <cell r="J3946">
            <v>0.5</v>
          </cell>
          <cell r="K3946">
            <v>0.5</v>
          </cell>
          <cell r="M3946" t="str">
            <v>IC</v>
          </cell>
          <cell r="N3946" t="str">
            <v>DFO</v>
          </cell>
          <cell r="P3946">
            <v>99</v>
          </cell>
          <cell r="Q3946">
            <v>1969</v>
          </cell>
          <cell r="R3946" t="str">
            <v>OP</v>
          </cell>
          <cell r="T3946" t="str">
            <v>N</v>
          </cell>
        </row>
        <row r="3947">
          <cell r="A3947" t="str">
            <v>NE</v>
          </cell>
          <cell r="B3947" t="str">
            <v>Custer</v>
          </cell>
          <cell r="C3947">
            <v>871</v>
          </cell>
          <cell r="D3947" t="str">
            <v>Arnold Village of</v>
          </cell>
          <cell r="E3947">
            <v>2216</v>
          </cell>
          <cell r="F3947" t="str">
            <v>Arnold</v>
          </cell>
          <cell r="G3947">
            <v>22</v>
          </cell>
          <cell r="H3947" t="str">
            <v>1</v>
          </cell>
          <cell r="I3947">
            <v>0.5</v>
          </cell>
          <cell r="J3947">
            <v>0.5</v>
          </cell>
          <cell r="K3947">
            <v>0.5</v>
          </cell>
          <cell r="M3947" t="str">
            <v>IC</v>
          </cell>
          <cell r="N3947" t="str">
            <v>DFO</v>
          </cell>
          <cell r="P3947">
            <v>1</v>
          </cell>
          <cell r="Q3947">
            <v>1960</v>
          </cell>
          <cell r="R3947" t="str">
            <v>OP</v>
          </cell>
          <cell r="T3947" t="str">
            <v>N</v>
          </cell>
        </row>
        <row r="3948">
          <cell r="A3948" t="str">
            <v>NE</v>
          </cell>
          <cell r="B3948" t="str">
            <v>Custer</v>
          </cell>
          <cell r="C3948">
            <v>871</v>
          </cell>
          <cell r="D3948" t="str">
            <v>Arnold Village of</v>
          </cell>
          <cell r="E3948">
            <v>2216</v>
          </cell>
          <cell r="F3948" t="str">
            <v>Arnold</v>
          </cell>
          <cell r="G3948">
            <v>22</v>
          </cell>
          <cell r="H3948" t="str">
            <v>3</v>
          </cell>
          <cell r="I3948">
            <v>0.2</v>
          </cell>
          <cell r="J3948">
            <v>0.2</v>
          </cell>
          <cell r="K3948">
            <v>0.2</v>
          </cell>
          <cell r="M3948" t="str">
            <v>IC</v>
          </cell>
          <cell r="N3948" t="str">
            <v>DFO</v>
          </cell>
          <cell r="P3948">
            <v>1</v>
          </cell>
          <cell r="Q3948">
            <v>1942</v>
          </cell>
          <cell r="R3948" t="str">
            <v>OP</v>
          </cell>
          <cell r="T3948" t="str">
            <v>N</v>
          </cell>
        </row>
        <row r="3949">
          <cell r="A3949" t="str">
            <v>NE</v>
          </cell>
          <cell r="B3949" t="str">
            <v>Custer</v>
          </cell>
          <cell r="C3949">
            <v>871</v>
          </cell>
          <cell r="D3949" t="str">
            <v>Arnold Village of</v>
          </cell>
          <cell r="E3949">
            <v>2216</v>
          </cell>
          <cell r="F3949" t="str">
            <v>Arnold</v>
          </cell>
          <cell r="G3949">
            <v>22</v>
          </cell>
          <cell r="H3949" t="str">
            <v>4</v>
          </cell>
          <cell r="I3949">
            <v>0.3</v>
          </cell>
          <cell r="J3949">
            <v>0.2</v>
          </cell>
          <cell r="K3949">
            <v>0.2</v>
          </cell>
          <cell r="M3949" t="str">
            <v>IC</v>
          </cell>
          <cell r="N3949" t="str">
            <v>DFO</v>
          </cell>
          <cell r="P3949">
            <v>1</v>
          </cell>
          <cell r="Q3949">
            <v>1946</v>
          </cell>
          <cell r="R3949" t="str">
            <v>OP</v>
          </cell>
          <cell r="T3949" t="str">
            <v>N</v>
          </cell>
        </row>
        <row r="3950">
          <cell r="A3950" t="str">
            <v>NE</v>
          </cell>
          <cell r="B3950" t="str">
            <v>Custer</v>
          </cell>
          <cell r="C3950">
            <v>871</v>
          </cell>
          <cell r="D3950" t="str">
            <v>Arnold Village of</v>
          </cell>
          <cell r="E3950">
            <v>2216</v>
          </cell>
          <cell r="F3950" t="str">
            <v>Arnold</v>
          </cell>
          <cell r="G3950">
            <v>22</v>
          </cell>
          <cell r="H3950" t="str">
            <v>2A</v>
          </cell>
          <cell r="I3950">
            <v>0.1</v>
          </cell>
          <cell r="J3950">
            <v>0.1</v>
          </cell>
          <cell r="K3950">
            <v>0.1</v>
          </cell>
          <cell r="M3950" t="str">
            <v>IC</v>
          </cell>
          <cell r="N3950" t="str">
            <v>DFO</v>
          </cell>
          <cell r="P3950">
            <v>1</v>
          </cell>
          <cell r="Q3950">
            <v>1937</v>
          </cell>
          <cell r="R3950" t="str">
            <v>OS</v>
          </cell>
          <cell r="T3950" t="str">
            <v>N</v>
          </cell>
        </row>
        <row r="3951">
          <cell r="A3951" t="str">
            <v>NE</v>
          </cell>
          <cell r="B3951" t="str">
            <v>Furnas</v>
          </cell>
          <cell r="C3951">
            <v>1435</v>
          </cell>
          <cell r="D3951" t="str">
            <v>Beaver City City of</v>
          </cell>
          <cell r="E3951">
            <v>2217</v>
          </cell>
          <cell r="F3951" t="str">
            <v>Beaver City</v>
          </cell>
          <cell r="G3951">
            <v>22</v>
          </cell>
          <cell r="H3951" t="str">
            <v>1</v>
          </cell>
          <cell r="I3951">
            <v>0.5</v>
          </cell>
          <cell r="J3951">
            <v>0.4</v>
          </cell>
          <cell r="K3951">
            <v>0.4</v>
          </cell>
          <cell r="M3951" t="str">
            <v>IC</v>
          </cell>
          <cell r="N3951" t="str">
            <v>DFO</v>
          </cell>
          <cell r="O3951" t="str">
            <v>NG</v>
          </cell>
          <cell r="P3951">
            <v>10</v>
          </cell>
          <cell r="Q3951">
            <v>1957</v>
          </cell>
          <cell r="R3951" t="str">
            <v>OP</v>
          </cell>
          <cell r="T3951" t="str">
            <v>N</v>
          </cell>
        </row>
        <row r="3952">
          <cell r="A3952" t="str">
            <v>NE</v>
          </cell>
          <cell r="B3952" t="str">
            <v>Furnas</v>
          </cell>
          <cell r="C3952">
            <v>1435</v>
          </cell>
          <cell r="D3952" t="str">
            <v>Beaver City City of</v>
          </cell>
          <cell r="E3952">
            <v>2217</v>
          </cell>
          <cell r="F3952" t="str">
            <v>Beaver City</v>
          </cell>
          <cell r="G3952">
            <v>22</v>
          </cell>
          <cell r="H3952" t="str">
            <v>3</v>
          </cell>
          <cell r="I3952">
            <v>0.3</v>
          </cell>
          <cell r="J3952">
            <v>0.2</v>
          </cell>
          <cell r="K3952">
            <v>0.2</v>
          </cell>
          <cell r="M3952" t="str">
            <v>IC</v>
          </cell>
          <cell r="N3952" t="str">
            <v>DFO</v>
          </cell>
          <cell r="P3952">
            <v>10</v>
          </cell>
          <cell r="Q3952">
            <v>1947</v>
          </cell>
          <cell r="R3952" t="str">
            <v>OP</v>
          </cell>
          <cell r="T3952" t="str">
            <v>N</v>
          </cell>
        </row>
        <row r="3953">
          <cell r="A3953" t="str">
            <v>NE</v>
          </cell>
          <cell r="B3953" t="str">
            <v>Dundy</v>
          </cell>
          <cell r="C3953">
            <v>1554</v>
          </cell>
          <cell r="D3953" t="str">
            <v>Benkelman City of</v>
          </cell>
          <cell r="E3953">
            <v>2218</v>
          </cell>
          <cell r="F3953" t="str">
            <v>Benkelman</v>
          </cell>
          <cell r="G3953">
            <v>22</v>
          </cell>
          <cell r="H3953" t="str">
            <v>1</v>
          </cell>
          <cell r="I3953">
            <v>0.9</v>
          </cell>
          <cell r="J3953">
            <v>0.7</v>
          </cell>
          <cell r="K3953">
            <v>0.7</v>
          </cell>
          <cell r="M3953" t="str">
            <v>IC</v>
          </cell>
          <cell r="N3953" t="str">
            <v>DFO</v>
          </cell>
          <cell r="P3953">
            <v>88</v>
          </cell>
          <cell r="Q3953">
            <v>1952</v>
          </cell>
          <cell r="R3953" t="str">
            <v>OP</v>
          </cell>
          <cell r="T3953" t="str">
            <v>N</v>
          </cell>
        </row>
        <row r="3954">
          <cell r="A3954" t="str">
            <v>NE</v>
          </cell>
          <cell r="B3954" t="str">
            <v>Dundy</v>
          </cell>
          <cell r="C3954">
            <v>1554</v>
          </cell>
          <cell r="D3954" t="str">
            <v>Benkelman City of</v>
          </cell>
          <cell r="E3954">
            <v>2218</v>
          </cell>
          <cell r="F3954" t="str">
            <v>Benkelman</v>
          </cell>
          <cell r="G3954">
            <v>22</v>
          </cell>
          <cell r="H3954" t="str">
            <v>2</v>
          </cell>
          <cell r="I3954">
            <v>0.3</v>
          </cell>
          <cell r="J3954">
            <v>0.2</v>
          </cell>
          <cell r="K3954">
            <v>0.2</v>
          </cell>
          <cell r="M3954" t="str">
            <v>IC</v>
          </cell>
          <cell r="N3954" t="str">
            <v>DFO</v>
          </cell>
          <cell r="P3954">
            <v>88</v>
          </cell>
          <cell r="Q3954">
            <v>1941</v>
          </cell>
          <cell r="R3954" t="str">
            <v>OS</v>
          </cell>
          <cell r="T3954" t="str">
            <v>N</v>
          </cell>
        </row>
        <row r="3955">
          <cell r="A3955" t="str">
            <v>NE</v>
          </cell>
          <cell r="B3955" t="str">
            <v>Custer</v>
          </cell>
          <cell r="C3955">
            <v>2277</v>
          </cell>
          <cell r="D3955" t="str">
            <v>Broken Bow City of</v>
          </cell>
          <cell r="E3955">
            <v>2221</v>
          </cell>
          <cell r="F3955" t="str">
            <v>Broken Bow</v>
          </cell>
          <cell r="G3955">
            <v>22</v>
          </cell>
          <cell r="H3955" t="str">
            <v>1</v>
          </cell>
          <cell r="I3955">
            <v>0.5</v>
          </cell>
          <cell r="J3955">
            <v>0.5</v>
          </cell>
          <cell r="K3955">
            <v>0.5</v>
          </cell>
          <cell r="M3955" t="str">
            <v>IC</v>
          </cell>
          <cell r="N3955" t="str">
            <v>DFO</v>
          </cell>
          <cell r="P3955">
            <v>88</v>
          </cell>
          <cell r="Q3955">
            <v>1936</v>
          </cell>
          <cell r="R3955" t="str">
            <v>OP</v>
          </cell>
          <cell r="T3955" t="str">
            <v>N</v>
          </cell>
        </row>
        <row r="3956">
          <cell r="A3956" t="str">
            <v>NE</v>
          </cell>
          <cell r="B3956" t="str">
            <v>Garfield</v>
          </cell>
          <cell r="C3956">
            <v>2609</v>
          </cell>
          <cell r="D3956" t="str">
            <v>Burwell City of</v>
          </cell>
          <cell r="E3956">
            <v>2222</v>
          </cell>
          <cell r="F3956" t="str">
            <v>Burwell</v>
          </cell>
          <cell r="G3956">
            <v>22</v>
          </cell>
          <cell r="H3956" t="str">
            <v>1</v>
          </cell>
          <cell r="I3956">
            <v>1.3</v>
          </cell>
          <cell r="J3956">
            <v>1.4</v>
          </cell>
          <cell r="K3956">
            <v>1.4</v>
          </cell>
          <cell r="M3956" t="str">
            <v>IC</v>
          </cell>
          <cell r="N3956" t="str">
            <v>DFO</v>
          </cell>
          <cell r="P3956">
            <v>0</v>
          </cell>
          <cell r="Q3956">
            <v>1972</v>
          </cell>
          <cell r="R3956" t="str">
            <v>BU</v>
          </cell>
          <cell r="T3956" t="str">
            <v>N</v>
          </cell>
        </row>
        <row r="3957">
          <cell r="A3957" t="str">
            <v>NE</v>
          </cell>
          <cell r="B3957" t="str">
            <v>Garfield</v>
          </cell>
          <cell r="C3957">
            <v>2609</v>
          </cell>
          <cell r="D3957" t="str">
            <v>Burwell City of</v>
          </cell>
          <cell r="E3957">
            <v>2222</v>
          </cell>
          <cell r="F3957" t="str">
            <v>Burwell</v>
          </cell>
          <cell r="G3957">
            <v>22</v>
          </cell>
          <cell r="H3957" t="str">
            <v>2</v>
          </cell>
          <cell r="I3957">
            <v>1.1000000000000001</v>
          </cell>
          <cell r="J3957">
            <v>1.1000000000000001</v>
          </cell>
          <cell r="K3957">
            <v>1.1000000000000001</v>
          </cell>
          <cell r="M3957" t="str">
            <v>IC</v>
          </cell>
          <cell r="N3957" t="str">
            <v>DFO</v>
          </cell>
          <cell r="P3957">
            <v>0</v>
          </cell>
          <cell r="Q3957">
            <v>1968</v>
          </cell>
          <cell r="R3957" t="str">
            <v>BU</v>
          </cell>
          <cell r="T3957" t="str">
            <v>N</v>
          </cell>
        </row>
        <row r="3958">
          <cell r="A3958" t="str">
            <v>NE</v>
          </cell>
          <cell r="B3958" t="str">
            <v>Garfield</v>
          </cell>
          <cell r="C3958">
            <v>2609</v>
          </cell>
          <cell r="D3958" t="str">
            <v>Burwell City of</v>
          </cell>
          <cell r="E3958">
            <v>2222</v>
          </cell>
          <cell r="F3958" t="str">
            <v>Burwell</v>
          </cell>
          <cell r="G3958">
            <v>22</v>
          </cell>
          <cell r="H3958" t="str">
            <v>3</v>
          </cell>
          <cell r="I3958">
            <v>0.9</v>
          </cell>
          <cell r="J3958">
            <v>0.9</v>
          </cell>
          <cell r="K3958">
            <v>0.9</v>
          </cell>
          <cell r="M3958" t="str">
            <v>IC</v>
          </cell>
          <cell r="N3958" t="str">
            <v>DFO</v>
          </cell>
          <cell r="P3958">
            <v>0</v>
          </cell>
          <cell r="Q3958">
            <v>1960</v>
          </cell>
          <cell r="R3958" t="str">
            <v>BU</v>
          </cell>
          <cell r="T3958" t="str">
            <v>N</v>
          </cell>
        </row>
        <row r="3959">
          <cell r="A3959" t="str">
            <v>NE</v>
          </cell>
          <cell r="B3959" t="str">
            <v>Garfield</v>
          </cell>
          <cell r="C3959">
            <v>2609</v>
          </cell>
          <cell r="D3959" t="str">
            <v>Burwell City of</v>
          </cell>
          <cell r="E3959">
            <v>2222</v>
          </cell>
          <cell r="F3959" t="str">
            <v>Burwell</v>
          </cell>
          <cell r="G3959">
            <v>22</v>
          </cell>
          <cell r="H3959" t="str">
            <v>4</v>
          </cell>
          <cell r="I3959">
            <v>0.6</v>
          </cell>
          <cell r="J3959">
            <v>0.7</v>
          </cell>
          <cell r="K3959">
            <v>0.7</v>
          </cell>
          <cell r="M3959" t="str">
            <v>IC</v>
          </cell>
          <cell r="N3959" t="str">
            <v>DFO</v>
          </cell>
          <cell r="P3959">
            <v>0</v>
          </cell>
          <cell r="Q3959">
            <v>1955</v>
          </cell>
          <cell r="R3959" t="str">
            <v>OP</v>
          </cell>
          <cell r="T3959" t="str">
            <v>N</v>
          </cell>
        </row>
        <row r="3960">
          <cell r="A3960" t="str">
            <v>NE</v>
          </cell>
          <cell r="B3960" t="str">
            <v>Furnas</v>
          </cell>
          <cell r="C3960">
            <v>2888</v>
          </cell>
          <cell r="D3960" t="str">
            <v>Cambridge City of</v>
          </cell>
          <cell r="E3960">
            <v>2223</v>
          </cell>
          <cell r="F3960" t="str">
            <v>Cambridge</v>
          </cell>
          <cell r="G3960">
            <v>22</v>
          </cell>
          <cell r="H3960" t="str">
            <v>CAT1</v>
          </cell>
          <cell r="I3960">
            <v>2</v>
          </cell>
          <cell r="J3960">
            <v>2</v>
          </cell>
          <cell r="K3960">
            <v>2</v>
          </cell>
          <cell r="M3960" t="str">
            <v>IC</v>
          </cell>
          <cell r="N3960" t="str">
            <v>DFO</v>
          </cell>
          <cell r="P3960">
            <v>6</v>
          </cell>
          <cell r="Q3960">
            <v>2005</v>
          </cell>
          <cell r="R3960" t="str">
            <v>OP</v>
          </cell>
          <cell r="T3960" t="str">
            <v>N</v>
          </cell>
        </row>
        <row r="3961">
          <cell r="A3961" t="str">
            <v>NE</v>
          </cell>
          <cell r="B3961" t="str">
            <v>Furnas</v>
          </cell>
          <cell r="C3961">
            <v>2888</v>
          </cell>
          <cell r="D3961" t="str">
            <v>Cambridge City of</v>
          </cell>
          <cell r="E3961">
            <v>2223</v>
          </cell>
          <cell r="F3961" t="str">
            <v>Cambridge</v>
          </cell>
          <cell r="G3961">
            <v>22</v>
          </cell>
          <cell r="H3961" t="str">
            <v>CAT2</v>
          </cell>
          <cell r="I3961">
            <v>2</v>
          </cell>
          <cell r="J3961">
            <v>2</v>
          </cell>
          <cell r="K3961">
            <v>2</v>
          </cell>
          <cell r="M3961" t="str">
            <v>IC</v>
          </cell>
          <cell r="N3961" t="str">
            <v>DFO</v>
          </cell>
          <cell r="P3961">
            <v>6</v>
          </cell>
          <cell r="Q3961">
            <v>2005</v>
          </cell>
          <cell r="R3961" t="str">
            <v>OP</v>
          </cell>
          <cell r="T3961" t="str">
            <v>N</v>
          </cell>
        </row>
        <row r="3962">
          <cell r="A3962" t="str">
            <v>NE</v>
          </cell>
          <cell r="B3962" t="str">
            <v>Franklin</v>
          </cell>
          <cell r="C3962">
            <v>2931</v>
          </cell>
          <cell r="D3962" t="str">
            <v>Campbell Village of</v>
          </cell>
          <cell r="E3962">
            <v>2225</v>
          </cell>
          <cell r="F3962" t="str">
            <v>Campbell Village</v>
          </cell>
          <cell r="G3962">
            <v>22</v>
          </cell>
          <cell r="H3962" t="str">
            <v>1</v>
          </cell>
          <cell r="I3962">
            <v>0.1</v>
          </cell>
          <cell r="J3962">
            <v>0.1</v>
          </cell>
          <cell r="K3962">
            <v>0.1</v>
          </cell>
          <cell r="M3962" t="str">
            <v>IC</v>
          </cell>
          <cell r="N3962" t="str">
            <v>DFO</v>
          </cell>
          <cell r="P3962">
            <v>99</v>
          </cell>
          <cell r="Q3962">
            <v>1927</v>
          </cell>
          <cell r="R3962" t="str">
            <v>BU</v>
          </cell>
          <cell r="T3962" t="str">
            <v>N</v>
          </cell>
        </row>
        <row r="3963">
          <cell r="A3963" t="str">
            <v>NE</v>
          </cell>
          <cell r="B3963" t="str">
            <v>Franklin</v>
          </cell>
          <cell r="C3963">
            <v>2931</v>
          </cell>
          <cell r="D3963" t="str">
            <v>Campbell Village of</v>
          </cell>
          <cell r="E3963">
            <v>2225</v>
          </cell>
          <cell r="F3963" t="str">
            <v>Campbell Village</v>
          </cell>
          <cell r="G3963">
            <v>22</v>
          </cell>
          <cell r="H3963" t="str">
            <v>2</v>
          </cell>
          <cell r="I3963">
            <v>0.1</v>
          </cell>
          <cell r="J3963">
            <v>0.1</v>
          </cell>
          <cell r="K3963">
            <v>0.1</v>
          </cell>
          <cell r="M3963" t="str">
            <v>IC</v>
          </cell>
          <cell r="N3963" t="str">
            <v>DFO</v>
          </cell>
          <cell r="P3963">
            <v>99</v>
          </cell>
          <cell r="Q3963">
            <v>1937</v>
          </cell>
          <cell r="R3963" t="str">
            <v>BU</v>
          </cell>
          <cell r="T3963" t="str">
            <v>N</v>
          </cell>
        </row>
        <row r="3964">
          <cell r="A3964" t="str">
            <v>NE</v>
          </cell>
          <cell r="B3964" t="str">
            <v>Franklin</v>
          </cell>
          <cell r="C3964">
            <v>2931</v>
          </cell>
          <cell r="D3964" t="str">
            <v>Campbell Village of</v>
          </cell>
          <cell r="E3964">
            <v>2225</v>
          </cell>
          <cell r="F3964" t="str">
            <v>Campbell Village</v>
          </cell>
          <cell r="G3964">
            <v>22</v>
          </cell>
          <cell r="H3964" t="str">
            <v>3</v>
          </cell>
          <cell r="I3964">
            <v>0.1</v>
          </cell>
          <cell r="J3964">
            <v>0.1</v>
          </cell>
          <cell r="K3964">
            <v>0.1</v>
          </cell>
          <cell r="M3964" t="str">
            <v>IC</v>
          </cell>
          <cell r="N3964" t="str">
            <v>DFO</v>
          </cell>
          <cell r="P3964">
            <v>99</v>
          </cell>
          <cell r="Q3964">
            <v>1946</v>
          </cell>
          <cell r="R3964" t="str">
            <v>OP</v>
          </cell>
          <cell r="T3964" t="str">
            <v>N</v>
          </cell>
        </row>
        <row r="3965">
          <cell r="A3965" t="str">
            <v>NE</v>
          </cell>
          <cell r="B3965" t="str">
            <v>Franklin</v>
          </cell>
          <cell r="C3965">
            <v>2931</v>
          </cell>
          <cell r="D3965" t="str">
            <v>Campbell Village of</v>
          </cell>
          <cell r="E3965">
            <v>2225</v>
          </cell>
          <cell r="F3965" t="str">
            <v>Campbell Village</v>
          </cell>
          <cell r="G3965">
            <v>22</v>
          </cell>
          <cell r="H3965" t="str">
            <v>IC4</v>
          </cell>
          <cell r="I3965">
            <v>1</v>
          </cell>
          <cell r="J3965">
            <v>1</v>
          </cell>
          <cell r="K3965">
            <v>1</v>
          </cell>
          <cell r="M3965" t="str">
            <v>IC</v>
          </cell>
          <cell r="N3965" t="str">
            <v>DFO</v>
          </cell>
          <cell r="P3965">
            <v>99</v>
          </cell>
          <cell r="Q3965">
            <v>1983</v>
          </cell>
          <cell r="R3965" t="str">
            <v>BU</v>
          </cell>
          <cell r="T3965" t="str">
            <v>N</v>
          </cell>
        </row>
        <row r="3966">
          <cell r="A3966" t="str">
            <v>NE</v>
          </cell>
          <cell r="B3966" t="str">
            <v>Deuel</v>
          </cell>
          <cell r="C3966">
            <v>3373</v>
          </cell>
          <cell r="D3966" t="str">
            <v>Chappell City of</v>
          </cell>
          <cell r="E3966">
            <v>2230</v>
          </cell>
          <cell r="F3966" t="str">
            <v>Chappell</v>
          </cell>
          <cell r="G3966">
            <v>22</v>
          </cell>
          <cell r="H3966" t="str">
            <v>1</v>
          </cell>
          <cell r="I3966">
            <v>0.2</v>
          </cell>
          <cell r="J3966">
            <v>0.11</v>
          </cell>
          <cell r="K3966">
            <v>0.11</v>
          </cell>
          <cell r="M3966" t="str">
            <v>IC</v>
          </cell>
          <cell r="N3966" t="str">
            <v>DFO</v>
          </cell>
          <cell r="P3966">
            <v>1</v>
          </cell>
          <cell r="Q3966">
            <v>1947</v>
          </cell>
          <cell r="R3966" t="str">
            <v>OP</v>
          </cell>
          <cell r="T3966" t="str">
            <v>N</v>
          </cell>
        </row>
        <row r="3967">
          <cell r="A3967" t="str">
            <v>NE</v>
          </cell>
          <cell r="B3967" t="str">
            <v>Deuel</v>
          </cell>
          <cell r="C3967">
            <v>3373</v>
          </cell>
          <cell r="D3967" t="str">
            <v>Chappell City of</v>
          </cell>
          <cell r="E3967">
            <v>2230</v>
          </cell>
          <cell r="F3967" t="str">
            <v>Chappell</v>
          </cell>
          <cell r="G3967">
            <v>22</v>
          </cell>
          <cell r="H3967" t="str">
            <v>5</v>
          </cell>
          <cell r="I3967">
            <v>1.1000000000000001</v>
          </cell>
          <cell r="J3967">
            <v>1</v>
          </cell>
          <cell r="K3967">
            <v>1</v>
          </cell>
          <cell r="M3967" t="str">
            <v>IC</v>
          </cell>
          <cell r="N3967" t="str">
            <v>DFO</v>
          </cell>
          <cell r="P3967">
            <v>8</v>
          </cell>
          <cell r="Q3967">
            <v>1982</v>
          </cell>
          <cell r="R3967" t="str">
            <v>OP</v>
          </cell>
          <cell r="T3967" t="str">
            <v>N</v>
          </cell>
        </row>
        <row r="3968">
          <cell r="A3968" t="str">
            <v>NE</v>
          </cell>
          <cell r="B3968" t="str">
            <v>Saline</v>
          </cell>
          <cell r="C3968">
            <v>4527</v>
          </cell>
          <cell r="D3968" t="str">
            <v>Crete City of</v>
          </cell>
          <cell r="E3968">
            <v>2231</v>
          </cell>
          <cell r="F3968" t="str">
            <v>Crete</v>
          </cell>
          <cell r="G3968">
            <v>22</v>
          </cell>
          <cell r="H3968" t="str">
            <v>1</v>
          </cell>
          <cell r="I3968">
            <v>0.4</v>
          </cell>
          <cell r="J3968">
            <v>0.4</v>
          </cell>
          <cell r="K3968">
            <v>0.4</v>
          </cell>
          <cell r="M3968" t="str">
            <v>IC</v>
          </cell>
          <cell r="N3968" t="str">
            <v>DFO</v>
          </cell>
          <cell r="P3968">
            <v>9</v>
          </cell>
          <cell r="Q3968">
            <v>1939</v>
          </cell>
          <cell r="R3968" t="str">
            <v>OP</v>
          </cell>
          <cell r="T3968" t="str">
            <v>N</v>
          </cell>
        </row>
        <row r="3969">
          <cell r="A3969" t="str">
            <v>NE</v>
          </cell>
          <cell r="B3969" t="str">
            <v>Butler</v>
          </cell>
          <cell r="C3969">
            <v>4836</v>
          </cell>
          <cell r="D3969" t="str">
            <v>David City City of</v>
          </cell>
          <cell r="E3969">
            <v>2233</v>
          </cell>
          <cell r="F3969" t="str">
            <v>David City</v>
          </cell>
          <cell r="G3969">
            <v>22</v>
          </cell>
          <cell r="H3969" t="str">
            <v>2</v>
          </cell>
          <cell r="I3969">
            <v>1</v>
          </cell>
          <cell r="J3969">
            <v>0.8</v>
          </cell>
          <cell r="K3969">
            <v>0.8</v>
          </cell>
          <cell r="M3969" t="str">
            <v>IC</v>
          </cell>
          <cell r="N3969" t="str">
            <v>DFO</v>
          </cell>
          <cell r="P3969">
            <v>1</v>
          </cell>
          <cell r="Q3969">
            <v>1949</v>
          </cell>
          <cell r="R3969" t="str">
            <v>OP</v>
          </cell>
          <cell r="T3969" t="str">
            <v>N</v>
          </cell>
        </row>
        <row r="3970">
          <cell r="A3970" t="str">
            <v>NE</v>
          </cell>
          <cell r="B3970" t="str">
            <v>Butler</v>
          </cell>
          <cell r="C3970">
            <v>4836</v>
          </cell>
          <cell r="D3970" t="str">
            <v>David City City of</v>
          </cell>
          <cell r="E3970">
            <v>2233</v>
          </cell>
          <cell r="F3970" t="str">
            <v>David City</v>
          </cell>
          <cell r="G3970">
            <v>22</v>
          </cell>
          <cell r="H3970" t="str">
            <v>5</v>
          </cell>
          <cell r="I3970">
            <v>1.6</v>
          </cell>
          <cell r="J3970">
            <v>1.33</v>
          </cell>
          <cell r="K3970">
            <v>1.33</v>
          </cell>
          <cell r="M3970" t="str">
            <v>IC</v>
          </cell>
          <cell r="N3970" t="str">
            <v>DFO</v>
          </cell>
          <cell r="P3970">
            <v>12</v>
          </cell>
          <cell r="Q3970">
            <v>1996</v>
          </cell>
          <cell r="R3970" t="str">
            <v>OP</v>
          </cell>
          <cell r="T3970" t="str">
            <v>N</v>
          </cell>
        </row>
        <row r="3971">
          <cell r="A3971" t="str">
            <v>NE</v>
          </cell>
          <cell r="B3971" t="str">
            <v>Butler</v>
          </cell>
          <cell r="C3971">
            <v>4836</v>
          </cell>
          <cell r="D3971" t="str">
            <v>David City City of</v>
          </cell>
          <cell r="E3971">
            <v>2233</v>
          </cell>
          <cell r="F3971" t="str">
            <v>David City</v>
          </cell>
          <cell r="G3971">
            <v>22</v>
          </cell>
          <cell r="H3971" t="str">
            <v>6</v>
          </cell>
          <cell r="I3971">
            <v>1.6</v>
          </cell>
          <cell r="J3971">
            <v>1.33</v>
          </cell>
          <cell r="K3971">
            <v>1.33</v>
          </cell>
          <cell r="M3971" t="str">
            <v>IC</v>
          </cell>
          <cell r="N3971" t="str">
            <v>DFO</v>
          </cell>
          <cell r="P3971">
            <v>12</v>
          </cell>
          <cell r="Q3971">
            <v>1996</v>
          </cell>
          <cell r="R3971" t="str">
            <v>OP</v>
          </cell>
          <cell r="T3971" t="str">
            <v>N</v>
          </cell>
        </row>
        <row r="3972">
          <cell r="A3972" t="str">
            <v>NE</v>
          </cell>
          <cell r="B3972" t="str">
            <v>Butler</v>
          </cell>
          <cell r="C3972">
            <v>4836</v>
          </cell>
          <cell r="D3972" t="str">
            <v>David City City of</v>
          </cell>
          <cell r="E3972">
            <v>2233</v>
          </cell>
          <cell r="F3972" t="str">
            <v>David City</v>
          </cell>
          <cell r="G3972">
            <v>22</v>
          </cell>
          <cell r="H3972" t="str">
            <v>7</v>
          </cell>
          <cell r="I3972">
            <v>1.6</v>
          </cell>
          <cell r="J3972">
            <v>1.34</v>
          </cell>
          <cell r="K3972">
            <v>1.34</v>
          </cell>
          <cell r="M3972" t="str">
            <v>IC</v>
          </cell>
          <cell r="N3972" t="str">
            <v>DFO</v>
          </cell>
          <cell r="P3972">
            <v>12</v>
          </cell>
          <cell r="Q3972">
            <v>1996</v>
          </cell>
          <cell r="R3972" t="str">
            <v>OP</v>
          </cell>
          <cell r="T3972" t="str">
            <v>N</v>
          </cell>
        </row>
        <row r="3973">
          <cell r="A3973" t="str">
            <v>NE</v>
          </cell>
          <cell r="B3973" t="str">
            <v>Thayer</v>
          </cell>
          <cell r="C3973">
            <v>5097</v>
          </cell>
          <cell r="D3973" t="str">
            <v>Deshler City of</v>
          </cell>
          <cell r="E3973">
            <v>2234</v>
          </cell>
          <cell r="F3973" t="str">
            <v>Deshler</v>
          </cell>
          <cell r="G3973">
            <v>22</v>
          </cell>
          <cell r="H3973" t="str">
            <v>2</v>
          </cell>
          <cell r="I3973">
            <v>0.3</v>
          </cell>
          <cell r="J3973">
            <v>0.2</v>
          </cell>
          <cell r="K3973">
            <v>0.2</v>
          </cell>
          <cell r="M3973" t="str">
            <v>IC</v>
          </cell>
          <cell r="N3973" t="str">
            <v>DFO</v>
          </cell>
          <cell r="P3973">
            <v>1</v>
          </cell>
          <cell r="Q3973">
            <v>1950</v>
          </cell>
          <cell r="R3973" t="str">
            <v>OP</v>
          </cell>
          <cell r="T3973" t="str">
            <v>N</v>
          </cell>
        </row>
        <row r="3974">
          <cell r="A3974" t="str">
            <v>NE</v>
          </cell>
          <cell r="B3974" t="str">
            <v>Thayer</v>
          </cell>
          <cell r="C3974">
            <v>5097</v>
          </cell>
          <cell r="D3974" t="str">
            <v>Deshler City of</v>
          </cell>
          <cell r="E3974">
            <v>2234</v>
          </cell>
          <cell r="F3974" t="str">
            <v>Deshler</v>
          </cell>
          <cell r="G3974">
            <v>22</v>
          </cell>
          <cell r="H3974" t="str">
            <v>4</v>
          </cell>
          <cell r="I3974">
            <v>0.6</v>
          </cell>
          <cell r="J3974">
            <v>0.6</v>
          </cell>
          <cell r="K3974">
            <v>0.6</v>
          </cell>
          <cell r="M3974" t="str">
            <v>IC</v>
          </cell>
          <cell r="N3974" t="str">
            <v>DFO</v>
          </cell>
          <cell r="P3974">
            <v>1</v>
          </cell>
          <cell r="Q3974">
            <v>1956</v>
          </cell>
          <cell r="R3974" t="str">
            <v>OP</v>
          </cell>
          <cell r="T3974" t="str">
            <v>N</v>
          </cell>
        </row>
        <row r="3975">
          <cell r="A3975" t="str">
            <v>NE</v>
          </cell>
          <cell r="B3975" t="str">
            <v>Thayer</v>
          </cell>
          <cell r="C3975">
            <v>5097</v>
          </cell>
          <cell r="D3975" t="str">
            <v>Deshler City of</v>
          </cell>
          <cell r="E3975">
            <v>2234</v>
          </cell>
          <cell r="F3975" t="str">
            <v>Deshler</v>
          </cell>
          <cell r="G3975">
            <v>22</v>
          </cell>
          <cell r="H3975" t="str">
            <v>5</v>
          </cell>
          <cell r="I3975">
            <v>1.1000000000000001</v>
          </cell>
          <cell r="J3975">
            <v>1.1000000000000001</v>
          </cell>
          <cell r="K3975">
            <v>1.1000000000000001</v>
          </cell>
          <cell r="M3975" t="str">
            <v>IC</v>
          </cell>
          <cell r="N3975" t="str">
            <v>DFO</v>
          </cell>
          <cell r="P3975">
            <v>3</v>
          </cell>
          <cell r="Q3975">
            <v>1999</v>
          </cell>
          <cell r="R3975" t="str">
            <v>OP</v>
          </cell>
          <cell r="T3975" t="str">
            <v>N</v>
          </cell>
        </row>
        <row r="3976">
          <cell r="A3976" t="str">
            <v>NE</v>
          </cell>
          <cell r="B3976" t="str">
            <v>Thayer</v>
          </cell>
          <cell r="C3976">
            <v>5097</v>
          </cell>
          <cell r="D3976" t="str">
            <v>Deshler City of</v>
          </cell>
          <cell r="E3976">
            <v>2234</v>
          </cell>
          <cell r="F3976" t="str">
            <v>Deshler</v>
          </cell>
          <cell r="G3976">
            <v>22</v>
          </cell>
          <cell r="H3976" t="str">
            <v>1A</v>
          </cell>
          <cell r="I3976">
            <v>0.3</v>
          </cell>
          <cell r="J3976">
            <v>0.3</v>
          </cell>
          <cell r="K3976">
            <v>0.3</v>
          </cell>
          <cell r="M3976" t="str">
            <v>IC</v>
          </cell>
          <cell r="N3976" t="str">
            <v>DFO</v>
          </cell>
          <cell r="P3976">
            <v>1</v>
          </cell>
          <cell r="Q3976">
            <v>2001</v>
          </cell>
          <cell r="R3976" t="str">
            <v>OP</v>
          </cell>
          <cell r="T3976" t="str">
            <v>N</v>
          </cell>
        </row>
        <row r="3977">
          <cell r="A3977" t="str">
            <v>NE</v>
          </cell>
          <cell r="B3977" t="str">
            <v>Dixon</v>
          </cell>
          <cell r="C3977">
            <v>5850</v>
          </cell>
          <cell r="D3977" t="str">
            <v>Emerson City of</v>
          </cell>
          <cell r="E3977">
            <v>2235</v>
          </cell>
          <cell r="F3977" t="str">
            <v>Emerson</v>
          </cell>
          <cell r="G3977">
            <v>22</v>
          </cell>
          <cell r="H3977" t="str">
            <v>3</v>
          </cell>
          <cell r="I3977">
            <v>0.1</v>
          </cell>
          <cell r="J3977">
            <v>0.1</v>
          </cell>
          <cell r="K3977">
            <v>0.1</v>
          </cell>
          <cell r="M3977" t="str">
            <v>IC</v>
          </cell>
          <cell r="N3977" t="str">
            <v>DFO</v>
          </cell>
          <cell r="P3977">
            <v>1</v>
          </cell>
          <cell r="Q3977">
            <v>1947</v>
          </cell>
          <cell r="R3977" t="str">
            <v>OP</v>
          </cell>
          <cell r="T3977" t="str">
            <v>N</v>
          </cell>
        </row>
        <row r="3978">
          <cell r="A3978" t="str">
            <v>NE</v>
          </cell>
          <cell r="B3978" t="str">
            <v>Richardson</v>
          </cell>
          <cell r="C3978">
            <v>6175</v>
          </cell>
          <cell r="D3978" t="str">
            <v>Falls City City of</v>
          </cell>
          <cell r="E3978">
            <v>2237</v>
          </cell>
          <cell r="F3978" t="str">
            <v>Falls City</v>
          </cell>
          <cell r="G3978">
            <v>22</v>
          </cell>
          <cell r="H3978" t="str">
            <v>1</v>
          </cell>
          <cell r="I3978">
            <v>0.6</v>
          </cell>
          <cell r="J3978">
            <v>0.6</v>
          </cell>
          <cell r="K3978">
            <v>0.6</v>
          </cell>
          <cell r="M3978" t="str">
            <v>IC</v>
          </cell>
          <cell r="N3978" t="str">
            <v>DFO</v>
          </cell>
          <cell r="P3978">
            <v>88</v>
          </cell>
          <cell r="Q3978">
            <v>1930</v>
          </cell>
          <cell r="R3978" t="str">
            <v>OP</v>
          </cell>
          <cell r="T3978" t="str">
            <v>N</v>
          </cell>
        </row>
        <row r="3979">
          <cell r="A3979" t="str">
            <v>NE</v>
          </cell>
          <cell r="B3979" t="str">
            <v>Richardson</v>
          </cell>
          <cell r="C3979">
            <v>6175</v>
          </cell>
          <cell r="D3979" t="str">
            <v>Falls City City of</v>
          </cell>
          <cell r="E3979">
            <v>2237</v>
          </cell>
          <cell r="F3979" t="str">
            <v>Falls City</v>
          </cell>
          <cell r="G3979">
            <v>22</v>
          </cell>
          <cell r="H3979" t="str">
            <v>2</v>
          </cell>
          <cell r="I3979">
            <v>0.9</v>
          </cell>
          <cell r="J3979">
            <v>0.9</v>
          </cell>
          <cell r="K3979">
            <v>0.9</v>
          </cell>
          <cell r="M3979" t="str">
            <v>IC</v>
          </cell>
          <cell r="N3979" t="str">
            <v>DFO</v>
          </cell>
          <cell r="P3979">
            <v>88</v>
          </cell>
          <cell r="Q3979">
            <v>1937</v>
          </cell>
          <cell r="R3979" t="str">
            <v>OP</v>
          </cell>
          <cell r="T3979" t="str">
            <v>N</v>
          </cell>
        </row>
        <row r="3980">
          <cell r="A3980" t="str">
            <v>NE</v>
          </cell>
          <cell r="B3980" t="str">
            <v>Douglas</v>
          </cell>
          <cell r="C3980">
            <v>7055</v>
          </cell>
          <cell r="D3980" t="str">
            <v>General Growth Properties Inc</v>
          </cell>
          <cell r="E3980">
            <v>55038</v>
          </cell>
          <cell r="F3980" t="str">
            <v>Westroads Shopping Center</v>
          </cell>
          <cell r="G3980">
            <v>441</v>
          </cell>
          <cell r="H3980" t="str">
            <v>GEN4</v>
          </cell>
          <cell r="I3980">
            <v>1</v>
          </cell>
          <cell r="J3980">
            <v>0.98</v>
          </cell>
          <cell r="K3980">
            <v>0.99</v>
          </cell>
          <cell r="M3980" t="str">
            <v>IC</v>
          </cell>
          <cell r="N3980" t="str">
            <v>DFO</v>
          </cell>
          <cell r="P3980">
            <v>1</v>
          </cell>
          <cell r="Q3980">
            <v>1977</v>
          </cell>
          <cell r="R3980" t="str">
            <v>SB</v>
          </cell>
          <cell r="S3980">
            <v>0</v>
          </cell>
          <cell r="T3980" t="str">
            <v>Y</v>
          </cell>
        </row>
        <row r="3981">
          <cell r="A3981" t="str">
            <v>NE</v>
          </cell>
          <cell r="B3981" t="str">
            <v>Lancaster</v>
          </cell>
          <cell r="C3981">
            <v>11018</v>
          </cell>
          <cell r="D3981" t="str">
            <v>Lincoln Electric System</v>
          </cell>
          <cell r="E3981">
            <v>6373</v>
          </cell>
          <cell r="F3981" t="str">
            <v>Rokeby</v>
          </cell>
          <cell r="G3981">
            <v>22</v>
          </cell>
          <cell r="H3981" t="str">
            <v>BSU</v>
          </cell>
          <cell r="I3981">
            <v>2.9</v>
          </cell>
          <cell r="J3981">
            <v>3</v>
          </cell>
          <cell r="K3981">
            <v>3</v>
          </cell>
          <cell r="M3981" t="str">
            <v>IC</v>
          </cell>
          <cell r="N3981" t="str">
            <v>DFO</v>
          </cell>
          <cell r="P3981">
            <v>4</v>
          </cell>
          <cell r="Q3981">
            <v>1997</v>
          </cell>
          <cell r="R3981" t="str">
            <v>OP</v>
          </cell>
          <cell r="T3981" t="str">
            <v>N</v>
          </cell>
        </row>
        <row r="3982">
          <cell r="A3982" t="str">
            <v>NE</v>
          </cell>
          <cell r="B3982" t="str">
            <v>Lancaster</v>
          </cell>
          <cell r="C3982">
            <v>11018</v>
          </cell>
          <cell r="D3982" t="str">
            <v>Lincoln Electric System</v>
          </cell>
          <cell r="E3982">
            <v>7887</v>
          </cell>
          <cell r="F3982" t="str">
            <v>Salt Valley</v>
          </cell>
          <cell r="G3982">
            <v>22</v>
          </cell>
          <cell r="H3982" t="str">
            <v>BSU</v>
          </cell>
          <cell r="I3982">
            <v>1.8</v>
          </cell>
          <cell r="J3982">
            <v>1.6</v>
          </cell>
          <cell r="K3982">
            <v>1.6</v>
          </cell>
          <cell r="M3982" t="str">
            <v>IC</v>
          </cell>
          <cell r="N3982" t="str">
            <v>DFO</v>
          </cell>
          <cell r="P3982">
            <v>7</v>
          </cell>
          <cell r="Q3982">
            <v>2004</v>
          </cell>
          <cell r="R3982" t="str">
            <v>OP</v>
          </cell>
          <cell r="T3982" t="str">
            <v>N</v>
          </cell>
        </row>
        <row r="3983">
          <cell r="A3983" t="str">
            <v>NE</v>
          </cell>
          <cell r="B3983" t="str">
            <v>Burt</v>
          </cell>
          <cell r="C3983">
            <v>11372</v>
          </cell>
          <cell r="D3983" t="str">
            <v>Lyons City of</v>
          </cell>
          <cell r="E3983">
            <v>2253</v>
          </cell>
          <cell r="F3983" t="str">
            <v>Lyons</v>
          </cell>
          <cell r="G3983">
            <v>22</v>
          </cell>
          <cell r="H3983" t="str">
            <v>2</v>
          </cell>
          <cell r="I3983">
            <v>0.5</v>
          </cell>
          <cell r="J3983">
            <v>0.2</v>
          </cell>
          <cell r="K3983">
            <v>0.2</v>
          </cell>
          <cell r="M3983" t="str">
            <v>IC</v>
          </cell>
          <cell r="N3983" t="str">
            <v>DFO</v>
          </cell>
          <cell r="P3983">
            <v>1</v>
          </cell>
          <cell r="Q3983">
            <v>1953</v>
          </cell>
          <cell r="R3983" t="str">
            <v>OP</v>
          </cell>
          <cell r="T3983" t="str">
            <v>N</v>
          </cell>
        </row>
        <row r="3984">
          <cell r="A3984" t="str">
            <v>NE</v>
          </cell>
          <cell r="B3984" t="str">
            <v>Burt</v>
          </cell>
          <cell r="C3984">
            <v>11372</v>
          </cell>
          <cell r="D3984" t="str">
            <v>Lyons City of</v>
          </cell>
          <cell r="E3984">
            <v>2253</v>
          </cell>
          <cell r="F3984" t="str">
            <v>Lyons</v>
          </cell>
          <cell r="G3984">
            <v>22</v>
          </cell>
          <cell r="H3984" t="str">
            <v>3</v>
          </cell>
          <cell r="I3984">
            <v>0.8</v>
          </cell>
          <cell r="J3984">
            <v>0.3</v>
          </cell>
          <cell r="K3984">
            <v>0.3</v>
          </cell>
          <cell r="M3984" t="str">
            <v>IC</v>
          </cell>
          <cell r="N3984" t="str">
            <v>DFO</v>
          </cell>
          <cell r="P3984">
            <v>1</v>
          </cell>
          <cell r="Q3984">
            <v>1960</v>
          </cell>
          <cell r="R3984" t="str">
            <v>OP</v>
          </cell>
          <cell r="T3984" t="str">
            <v>N</v>
          </cell>
        </row>
        <row r="3985">
          <cell r="A3985" t="str">
            <v>NE</v>
          </cell>
          <cell r="B3985" t="str">
            <v>Burt</v>
          </cell>
          <cell r="C3985">
            <v>11372</v>
          </cell>
          <cell r="D3985" t="str">
            <v>Lyons City of</v>
          </cell>
          <cell r="E3985">
            <v>2253</v>
          </cell>
          <cell r="F3985" t="str">
            <v>Lyons</v>
          </cell>
          <cell r="G3985">
            <v>22</v>
          </cell>
          <cell r="H3985" t="str">
            <v>4A</v>
          </cell>
          <cell r="I3985">
            <v>1.2</v>
          </cell>
          <cell r="J3985">
            <v>0.6</v>
          </cell>
          <cell r="K3985">
            <v>0.6</v>
          </cell>
          <cell r="M3985" t="str">
            <v>IC</v>
          </cell>
          <cell r="N3985" t="str">
            <v>DFO</v>
          </cell>
          <cell r="P3985">
            <v>1</v>
          </cell>
          <cell r="Q3985">
            <v>1967</v>
          </cell>
          <cell r="R3985" t="str">
            <v>OP</v>
          </cell>
          <cell r="T3985" t="str">
            <v>N</v>
          </cell>
        </row>
        <row r="3986">
          <cell r="A3986" t="str">
            <v>NE</v>
          </cell>
          <cell r="B3986" t="str">
            <v>Madison</v>
          </cell>
          <cell r="C3986">
            <v>11481</v>
          </cell>
          <cell r="D3986" t="str">
            <v>Madison City of</v>
          </cell>
          <cell r="E3986">
            <v>7469</v>
          </cell>
          <cell r="F3986" t="str">
            <v>Madison Utilities</v>
          </cell>
          <cell r="G3986">
            <v>22</v>
          </cell>
          <cell r="H3986" t="str">
            <v>FM1</v>
          </cell>
          <cell r="I3986">
            <v>2</v>
          </cell>
          <cell r="J3986">
            <v>1.7</v>
          </cell>
          <cell r="K3986">
            <v>1.7</v>
          </cell>
          <cell r="M3986" t="str">
            <v>IC</v>
          </cell>
          <cell r="N3986" t="str">
            <v>DFO</v>
          </cell>
          <cell r="O3986" t="str">
            <v>NG</v>
          </cell>
          <cell r="P3986">
            <v>12</v>
          </cell>
          <cell r="Q3986">
            <v>1959</v>
          </cell>
          <cell r="R3986" t="str">
            <v>OP</v>
          </cell>
          <cell r="T3986" t="str">
            <v>N</v>
          </cell>
        </row>
        <row r="3987">
          <cell r="A3987" t="str">
            <v>NE</v>
          </cell>
          <cell r="B3987" t="str">
            <v>Madison</v>
          </cell>
          <cell r="C3987">
            <v>11481</v>
          </cell>
          <cell r="D3987" t="str">
            <v>Madison City of</v>
          </cell>
          <cell r="E3987">
            <v>7469</v>
          </cell>
          <cell r="F3987" t="str">
            <v>Madison Utilities</v>
          </cell>
          <cell r="G3987">
            <v>22</v>
          </cell>
          <cell r="H3987" t="str">
            <v>FM2</v>
          </cell>
          <cell r="I3987">
            <v>1.3</v>
          </cell>
          <cell r="J3987">
            <v>1</v>
          </cell>
          <cell r="K3987">
            <v>1</v>
          </cell>
          <cell r="M3987" t="str">
            <v>IC</v>
          </cell>
          <cell r="N3987" t="str">
            <v>DFO</v>
          </cell>
          <cell r="O3987" t="str">
            <v>NG</v>
          </cell>
          <cell r="P3987">
            <v>9</v>
          </cell>
          <cell r="Q3987">
            <v>1959</v>
          </cell>
          <cell r="R3987" t="str">
            <v>OP</v>
          </cell>
          <cell r="T3987" t="str">
            <v>N</v>
          </cell>
        </row>
        <row r="3988">
          <cell r="A3988" t="str">
            <v>NE</v>
          </cell>
          <cell r="B3988" t="str">
            <v>Madison</v>
          </cell>
          <cell r="C3988">
            <v>11481</v>
          </cell>
          <cell r="D3988" t="str">
            <v>Madison City of</v>
          </cell>
          <cell r="E3988">
            <v>7469</v>
          </cell>
          <cell r="F3988" t="str">
            <v>Madison Utilities</v>
          </cell>
          <cell r="G3988">
            <v>22</v>
          </cell>
          <cell r="H3988" t="str">
            <v>FM3</v>
          </cell>
          <cell r="I3988">
            <v>1.1000000000000001</v>
          </cell>
          <cell r="J3988">
            <v>0.9</v>
          </cell>
          <cell r="K3988">
            <v>0.9</v>
          </cell>
          <cell r="M3988" t="str">
            <v>IC</v>
          </cell>
          <cell r="N3988" t="str">
            <v>DFO</v>
          </cell>
          <cell r="O3988" t="str">
            <v>NG</v>
          </cell>
          <cell r="P3988">
            <v>4</v>
          </cell>
          <cell r="Q3988">
            <v>1953</v>
          </cell>
          <cell r="R3988" t="str">
            <v>OP</v>
          </cell>
          <cell r="T3988" t="str">
            <v>N</v>
          </cell>
        </row>
        <row r="3989">
          <cell r="A3989" t="str">
            <v>NE</v>
          </cell>
          <cell r="B3989" t="str">
            <v>Hooker</v>
          </cell>
          <cell r="C3989">
            <v>13090</v>
          </cell>
          <cell r="D3989" t="str">
            <v>Mullen Village of</v>
          </cell>
          <cell r="E3989">
            <v>2280</v>
          </cell>
          <cell r="F3989" t="str">
            <v>Mullen</v>
          </cell>
          <cell r="G3989">
            <v>22</v>
          </cell>
          <cell r="H3989" t="str">
            <v>3</v>
          </cell>
          <cell r="I3989">
            <v>0.4</v>
          </cell>
          <cell r="J3989">
            <v>0.3</v>
          </cell>
          <cell r="K3989">
            <v>0.3</v>
          </cell>
          <cell r="M3989" t="str">
            <v>IC</v>
          </cell>
          <cell r="N3989" t="str">
            <v>DFO</v>
          </cell>
          <cell r="P3989">
            <v>99</v>
          </cell>
          <cell r="Q3989">
            <v>1958</v>
          </cell>
          <cell r="R3989" t="str">
            <v>OP</v>
          </cell>
          <cell r="T3989" t="str">
            <v>N</v>
          </cell>
        </row>
        <row r="3990">
          <cell r="A3990" t="str">
            <v>NE</v>
          </cell>
          <cell r="B3990" t="str">
            <v>Hooker</v>
          </cell>
          <cell r="C3990">
            <v>13090</v>
          </cell>
          <cell r="D3990" t="str">
            <v>Mullen Village of</v>
          </cell>
          <cell r="E3990">
            <v>2280</v>
          </cell>
          <cell r="F3990" t="str">
            <v>Mullen</v>
          </cell>
          <cell r="G3990">
            <v>22</v>
          </cell>
          <cell r="H3990" t="str">
            <v>4</v>
          </cell>
          <cell r="I3990">
            <v>0.6</v>
          </cell>
          <cell r="J3990">
            <v>0.6</v>
          </cell>
          <cell r="K3990">
            <v>0.6</v>
          </cell>
          <cell r="M3990" t="str">
            <v>IC</v>
          </cell>
          <cell r="N3990" t="str">
            <v>DFO</v>
          </cell>
          <cell r="P3990">
            <v>99</v>
          </cell>
          <cell r="Q3990">
            <v>1966</v>
          </cell>
          <cell r="R3990" t="str">
            <v>OP</v>
          </cell>
          <cell r="T3990" t="str">
            <v>N</v>
          </cell>
        </row>
        <row r="3991">
          <cell r="A3991" t="str">
            <v>NE</v>
          </cell>
          <cell r="B3991" t="str">
            <v>Otoe</v>
          </cell>
          <cell r="C3991">
            <v>13334</v>
          </cell>
          <cell r="D3991" t="str">
            <v>Nebraska City City of</v>
          </cell>
          <cell r="E3991">
            <v>7555</v>
          </cell>
          <cell r="F3991" t="str">
            <v>Nebraska City # 2</v>
          </cell>
          <cell r="G3991">
            <v>22</v>
          </cell>
          <cell r="H3991" t="str">
            <v>13</v>
          </cell>
          <cell r="I3991">
            <v>4.5</v>
          </cell>
          <cell r="J3991">
            <v>4.5</v>
          </cell>
          <cell r="K3991">
            <v>4.5</v>
          </cell>
          <cell r="M3991" t="str">
            <v>IC</v>
          </cell>
          <cell r="N3991" t="str">
            <v>DFO</v>
          </cell>
          <cell r="P3991">
            <v>11</v>
          </cell>
          <cell r="Q3991">
            <v>1998</v>
          </cell>
          <cell r="R3991" t="str">
            <v>OP</v>
          </cell>
          <cell r="T3991" t="str">
            <v>N</v>
          </cell>
        </row>
        <row r="3992">
          <cell r="A3992" t="str">
            <v>NE</v>
          </cell>
          <cell r="B3992" t="str">
            <v>York</v>
          </cell>
          <cell r="C3992">
            <v>13337</v>
          </cell>
          <cell r="D3992" t="str">
            <v>Nebraska Public Power District</v>
          </cell>
          <cell r="E3992">
            <v>6229</v>
          </cell>
          <cell r="F3992" t="str">
            <v>Mobile</v>
          </cell>
          <cell r="G3992">
            <v>22</v>
          </cell>
          <cell r="H3992" t="str">
            <v>1</v>
          </cell>
          <cell r="I3992">
            <v>1</v>
          </cell>
          <cell r="J3992">
            <v>1</v>
          </cell>
          <cell r="K3992">
            <v>1</v>
          </cell>
          <cell r="M3992" t="str">
            <v>IC</v>
          </cell>
          <cell r="N3992" t="str">
            <v>DFO</v>
          </cell>
          <cell r="P3992">
            <v>1</v>
          </cell>
          <cell r="Q3992">
            <v>1980</v>
          </cell>
          <cell r="R3992" t="str">
            <v>OP</v>
          </cell>
          <cell r="T3992" t="str">
            <v>N</v>
          </cell>
        </row>
        <row r="3993">
          <cell r="A3993" t="str">
            <v>NE</v>
          </cell>
          <cell r="B3993" t="str">
            <v>York</v>
          </cell>
          <cell r="C3993">
            <v>13337</v>
          </cell>
          <cell r="D3993" t="str">
            <v>Nebraska Public Power District</v>
          </cell>
          <cell r="E3993">
            <v>6229</v>
          </cell>
          <cell r="F3993" t="str">
            <v>Mobile</v>
          </cell>
          <cell r="G3993">
            <v>22</v>
          </cell>
          <cell r="H3993" t="str">
            <v>2</v>
          </cell>
          <cell r="I3993">
            <v>1.6</v>
          </cell>
          <cell r="J3993">
            <v>1.6</v>
          </cell>
          <cell r="K3993">
            <v>1.6</v>
          </cell>
          <cell r="M3993" t="str">
            <v>IC</v>
          </cell>
          <cell r="N3993" t="str">
            <v>DFO</v>
          </cell>
          <cell r="P3993">
            <v>3</v>
          </cell>
          <cell r="Q3993">
            <v>1996</v>
          </cell>
          <cell r="R3993" t="str">
            <v>OP</v>
          </cell>
          <cell r="T3993" t="str">
            <v>N</v>
          </cell>
        </row>
        <row r="3994">
          <cell r="A3994" t="str">
            <v>NE</v>
          </cell>
          <cell r="B3994" t="str">
            <v>York</v>
          </cell>
          <cell r="C3994">
            <v>13337</v>
          </cell>
          <cell r="D3994" t="str">
            <v>Nebraska Public Power District</v>
          </cell>
          <cell r="E3994">
            <v>6229</v>
          </cell>
          <cell r="F3994" t="str">
            <v>Mobile</v>
          </cell>
          <cell r="G3994">
            <v>22</v>
          </cell>
          <cell r="H3994" t="str">
            <v>500</v>
          </cell>
          <cell r="I3994">
            <v>0.5</v>
          </cell>
          <cell r="J3994">
            <v>0.5</v>
          </cell>
          <cell r="K3994">
            <v>0.5</v>
          </cell>
          <cell r="M3994" t="str">
            <v>IC</v>
          </cell>
          <cell r="N3994" t="str">
            <v>DFO</v>
          </cell>
          <cell r="P3994">
            <v>10</v>
          </cell>
          <cell r="Q3994">
            <v>1994</v>
          </cell>
          <cell r="R3994" t="str">
            <v>OP</v>
          </cell>
          <cell r="T3994" t="str">
            <v>N</v>
          </cell>
        </row>
        <row r="3995">
          <cell r="A3995" t="str">
            <v>NE</v>
          </cell>
          <cell r="B3995" t="str">
            <v>Sarpy</v>
          </cell>
          <cell r="C3995">
            <v>14127</v>
          </cell>
          <cell r="D3995" t="str">
            <v>Omaha Public Power District</v>
          </cell>
          <cell r="E3995">
            <v>2292</v>
          </cell>
          <cell r="F3995" t="str">
            <v>Sarpy County</v>
          </cell>
          <cell r="G3995">
            <v>22</v>
          </cell>
          <cell r="H3995" t="str">
            <v>BSD</v>
          </cell>
          <cell r="I3995">
            <v>3.5</v>
          </cell>
          <cell r="J3995">
            <v>3.4</v>
          </cell>
          <cell r="K3995">
            <v>3.4</v>
          </cell>
          <cell r="M3995" t="str">
            <v>IC</v>
          </cell>
          <cell r="N3995" t="str">
            <v>DFO</v>
          </cell>
          <cell r="P3995">
            <v>5</v>
          </cell>
          <cell r="Q3995">
            <v>1996</v>
          </cell>
          <cell r="R3995" t="str">
            <v>OP</v>
          </cell>
          <cell r="T3995" t="str">
            <v>N</v>
          </cell>
        </row>
        <row r="3996">
          <cell r="A3996" t="str">
            <v>NE</v>
          </cell>
          <cell r="B3996" t="str">
            <v>Valley</v>
          </cell>
          <cell r="C3996">
            <v>14172</v>
          </cell>
          <cell r="D3996" t="str">
            <v>Ord City of</v>
          </cell>
          <cell r="E3996">
            <v>2294</v>
          </cell>
          <cell r="F3996" t="str">
            <v>Ord</v>
          </cell>
          <cell r="G3996">
            <v>22</v>
          </cell>
          <cell r="H3996" t="str">
            <v>1</v>
          </cell>
          <cell r="I3996">
            <v>5</v>
          </cell>
          <cell r="J3996">
            <v>5</v>
          </cell>
          <cell r="K3996">
            <v>5</v>
          </cell>
          <cell r="M3996" t="str">
            <v>IC</v>
          </cell>
          <cell r="N3996" t="str">
            <v>DFO</v>
          </cell>
          <cell r="O3996" t="str">
            <v>NG</v>
          </cell>
          <cell r="P3996">
            <v>1</v>
          </cell>
          <cell r="Q3996">
            <v>1973</v>
          </cell>
          <cell r="R3996" t="str">
            <v>OP</v>
          </cell>
          <cell r="T3996" t="str">
            <v>N</v>
          </cell>
        </row>
        <row r="3997">
          <cell r="A3997" t="str">
            <v>NE</v>
          </cell>
          <cell r="B3997" t="str">
            <v>Valley</v>
          </cell>
          <cell r="C3997">
            <v>14172</v>
          </cell>
          <cell r="D3997" t="str">
            <v>Ord City of</v>
          </cell>
          <cell r="E3997">
            <v>2294</v>
          </cell>
          <cell r="F3997" t="str">
            <v>Ord</v>
          </cell>
          <cell r="G3997">
            <v>22</v>
          </cell>
          <cell r="H3997" t="str">
            <v>2</v>
          </cell>
          <cell r="I3997">
            <v>1.5</v>
          </cell>
          <cell r="J3997">
            <v>1</v>
          </cell>
          <cell r="K3997">
            <v>1</v>
          </cell>
          <cell r="M3997" t="str">
            <v>IC</v>
          </cell>
          <cell r="N3997" t="str">
            <v>DFO</v>
          </cell>
          <cell r="O3997" t="str">
            <v>NG</v>
          </cell>
          <cell r="P3997">
            <v>1</v>
          </cell>
          <cell r="Q3997">
            <v>1966</v>
          </cell>
          <cell r="R3997" t="str">
            <v>OP</v>
          </cell>
          <cell r="T3997" t="str">
            <v>N</v>
          </cell>
        </row>
        <row r="3998">
          <cell r="A3998" t="str">
            <v>NE</v>
          </cell>
          <cell r="B3998" t="str">
            <v>Valley</v>
          </cell>
          <cell r="C3998">
            <v>14172</v>
          </cell>
          <cell r="D3998" t="str">
            <v>Ord City of</v>
          </cell>
          <cell r="E3998">
            <v>2294</v>
          </cell>
          <cell r="F3998" t="str">
            <v>Ord</v>
          </cell>
          <cell r="G3998">
            <v>22</v>
          </cell>
          <cell r="H3998" t="str">
            <v>3</v>
          </cell>
          <cell r="I3998">
            <v>2.5</v>
          </cell>
          <cell r="J3998">
            <v>2</v>
          </cell>
          <cell r="K3998">
            <v>2</v>
          </cell>
          <cell r="M3998" t="str">
            <v>IC</v>
          </cell>
          <cell r="N3998" t="str">
            <v>DFO</v>
          </cell>
          <cell r="O3998" t="str">
            <v>NG</v>
          </cell>
          <cell r="P3998">
            <v>1</v>
          </cell>
          <cell r="Q3998">
            <v>1963</v>
          </cell>
          <cell r="R3998" t="str">
            <v>OP</v>
          </cell>
          <cell r="T3998" t="str">
            <v>N</v>
          </cell>
        </row>
        <row r="3999">
          <cell r="A3999" t="str">
            <v>NE</v>
          </cell>
          <cell r="B3999" t="str">
            <v>Valley</v>
          </cell>
          <cell r="C3999">
            <v>14172</v>
          </cell>
          <cell r="D3999" t="str">
            <v>Ord City of</v>
          </cell>
          <cell r="E3999">
            <v>2294</v>
          </cell>
          <cell r="F3999" t="str">
            <v>Ord</v>
          </cell>
          <cell r="G3999">
            <v>22</v>
          </cell>
          <cell r="H3999" t="str">
            <v>4A</v>
          </cell>
          <cell r="I3999">
            <v>1.5</v>
          </cell>
          <cell r="J3999">
            <v>1.4</v>
          </cell>
          <cell r="K3999">
            <v>1.4</v>
          </cell>
          <cell r="M3999" t="str">
            <v>IC</v>
          </cell>
          <cell r="N3999" t="str">
            <v>DFO</v>
          </cell>
          <cell r="P3999">
            <v>4</v>
          </cell>
          <cell r="Q3999">
            <v>1997</v>
          </cell>
          <cell r="R3999" t="str">
            <v>OP</v>
          </cell>
          <cell r="T3999" t="str">
            <v>N</v>
          </cell>
        </row>
        <row r="4000">
          <cell r="A4000" t="str">
            <v>NE</v>
          </cell>
          <cell r="B4000" t="str">
            <v>Valley</v>
          </cell>
          <cell r="C4000">
            <v>14172</v>
          </cell>
          <cell r="D4000" t="str">
            <v>Ord City of</v>
          </cell>
          <cell r="E4000">
            <v>2294</v>
          </cell>
          <cell r="F4000" t="str">
            <v>Ord</v>
          </cell>
          <cell r="G4000">
            <v>22</v>
          </cell>
          <cell r="H4000" t="str">
            <v>5A</v>
          </cell>
          <cell r="I4000">
            <v>1.5</v>
          </cell>
          <cell r="J4000">
            <v>1.4</v>
          </cell>
          <cell r="K4000">
            <v>1.4</v>
          </cell>
          <cell r="M4000" t="str">
            <v>IC</v>
          </cell>
          <cell r="N4000" t="str">
            <v>DFO</v>
          </cell>
          <cell r="P4000">
            <v>4</v>
          </cell>
          <cell r="Q4000">
            <v>1997</v>
          </cell>
          <cell r="R4000" t="str">
            <v>OP</v>
          </cell>
          <cell r="T4000" t="str">
            <v>N</v>
          </cell>
        </row>
        <row r="4001">
          <cell r="A4001" t="str">
            <v>NE</v>
          </cell>
          <cell r="B4001" t="str">
            <v>Furnas</v>
          </cell>
          <cell r="C4001">
            <v>14277</v>
          </cell>
          <cell r="D4001" t="str">
            <v>Oxford Village of</v>
          </cell>
          <cell r="E4001">
            <v>2295</v>
          </cell>
          <cell r="F4001" t="str">
            <v>Oxford</v>
          </cell>
          <cell r="G4001">
            <v>22</v>
          </cell>
          <cell r="H4001" t="str">
            <v>3</v>
          </cell>
          <cell r="I4001">
            <v>0.9</v>
          </cell>
          <cell r="J4001">
            <v>0.8</v>
          </cell>
          <cell r="K4001">
            <v>0.9</v>
          </cell>
          <cell r="M4001" t="str">
            <v>IC</v>
          </cell>
          <cell r="N4001" t="str">
            <v>DFO</v>
          </cell>
          <cell r="O4001" t="str">
            <v>NG</v>
          </cell>
          <cell r="P4001">
            <v>1</v>
          </cell>
          <cell r="Q4001">
            <v>1956</v>
          </cell>
          <cell r="R4001" t="str">
            <v>OP</v>
          </cell>
          <cell r="T4001" t="str">
            <v>N</v>
          </cell>
        </row>
        <row r="4002">
          <cell r="A4002" t="str">
            <v>NE</v>
          </cell>
          <cell r="B4002" t="str">
            <v>Pierce</v>
          </cell>
          <cell r="C4002">
            <v>15132</v>
          </cell>
          <cell r="D4002" t="str">
            <v>Plainview City of</v>
          </cell>
          <cell r="E4002">
            <v>2297</v>
          </cell>
          <cell r="F4002" t="str">
            <v>Plainview Muncipal Power</v>
          </cell>
          <cell r="G4002">
            <v>22</v>
          </cell>
          <cell r="H4002" t="str">
            <v>1</v>
          </cell>
          <cell r="I4002">
            <v>1.1000000000000001</v>
          </cell>
          <cell r="J4002">
            <v>1.1000000000000001</v>
          </cell>
          <cell r="K4002">
            <v>1.1000000000000001</v>
          </cell>
          <cell r="M4002" t="str">
            <v>IC</v>
          </cell>
          <cell r="N4002" t="str">
            <v>DFO</v>
          </cell>
          <cell r="P4002">
            <v>0</v>
          </cell>
          <cell r="Q4002">
            <v>1949</v>
          </cell>
          <cell r="R4002" t="str">
            <v>OP</v>
          </cell>
          <cell r="T4002" t="str">
            <v>N</v>
          </cell>
        </row>
        <row r="4003">
          <cell r="A4003" t="str">
            <v>NE</v>
          </cell>
          <cell r="B4003" t="str">
            <v>Pierce</v>
          </cell>
          <cell r="C4003">
            <v>15132</v>
          </cell>
          <cell r="D4003" t="str">
            <v>Plainview City of</v>
          </cell>
          <cell r="E4003">
            <v>2297</v>
          </cell>
          <cell r="F4003" t="str">
            <v>Plainview Muncipal Power</v>
          </cell>
          <cell r="G4003">
            <v>22</v>
          </cell>
          <cell r="H4003" t="str">
            <v>3</v>
          </cell>
          <cell r="I4003">
            <v>0.9</v>
          </cell>
          <cell r="J4003">
            <v>0.9</v>
          </cell>
          <cell r="K4003">
            <v>0.9</v>
          </cell>
          <cell r="M4003" t="str">
            <v>IC</v>
          </cell>
          <cell r="N4003" t="str">
            <v>DFO</v>
          </cell>
          <cell r="P4003">
            <v>0</v>
          </cell>
          <cell r="Q4003">
            <v>1958</v>
          </cell>
          <cell r="R4003" t="str">
            <v>OP</v>
          </cell>
          <cell r="T4003" t="str">
            <v>N</v>
          </cell>
        </row>
        <row r="4004">
          <cell r="A4004" t="str">
            <v>NE</v>
          </cell>
          <cell r="B4004" t="str">
            <v>Pierce</v>
          </cell>
          <cell r="C4004">
            <v>15132</v>
          </cell>
          <cell r="D4004" t="str">
            <v>Plainview City of</v>
          </cell>
          <cell r="E4004">
            <v>2297</v>
          </cell>
          <cell r="F4004" t="str">
            <v>Plainview Muncipal Power</v>
          </cell>
          <cell r="G4004">
            <v>22</v>
          </cell>
          <cell r="H4004" t="str">
            <v>4</v>
          </cell>
          <cell r="I4004">
            <v>1.2</v>
          </cell>
          <cell r="J4004">
            <v>1.2</v>
          </cell>
          <cell r="K4004">
            <v>1.2</v>
          </cell>
          <cell r="M4004" t="str">
            <v>IC</v>
          </cell>
          <cell r="N4004" t="str">
            <v>DFO</v>
          </cell>
          <cell r="P4004">
            <v>0</v>
          </cell>
          <cell r="Q4004">
            <v>1963</v>
          </cell>
          <cell r="R4004" t="str">
            <v>OP</v>
          </cell>
          <cell r="T4004" t="str">
            <v>N</v>
          </cell>
        </row>
        <row r="4005">
          <cell r="A4005" t="str">
            <v>NE</v>
          </cell>
          <cell r="B4005" t="str">
            <v>Pierce</v>
          </cell>
          <cell r="C4005">
            <v>15132</v>
          </cell>
          <cell r="D4005" t="str">
            <v>Plainview City of</v>
          </cell>
          <cell r="E4005">
            <v>2297</v>
          </cell>
          <cell r="F4005" t="str">
            <v>Plainview Muncipal Power</v>
          </cell>
          <cell r="G4005">
            <v>22</v>
          </cell>
          <cell r="H4005" t="str">
            <v>5</v>
          </cell>
          <cell r="I4005">
            <v>1.8</v>
          </cell>
          <cell r="J4005">
            <v>1.8</v>
          </cell>
          <cell r="K4005">
            <v>1.8</v>
          </cell>
          <cell r="M4005" t="str">
            <v>IC</v>
          </cell>
          <cell r="N4005" t="str">
            <v>DFO</v>
          </cell>
          <cell r="P4005">
            <v>6</v>
          </cell>
          <cell r="Q4005">
            <v>1999</v>
          </cell>
          <cell r="R4005" t="str">
            <v>OP</v>
          </cell>
          <cell r="T4005" t="str">
            <v>N</v>
          </cell>
        </row>
        <row r="4006">
          <cell r="A4006" t="str">
            <v>NE</v>
          </cell>
          <cell r="B4006" t="str">
            <v>Webster</v>
          </cell>
          <cell r="C4006">
            <v>15773</v>
          </cell>
          <cell r="D4006" t="str">
            <v>Red Cloud City of</v>
          </cell>
          <cell r="E4006">
            <v>2299</v>
          </cell>
          <cell r="F4006" t="str">
            <v>Red Cloud</v>
          </cell>
          <cell r="G4006">
            <v>22</v>
          </cell>
          <cell r="H4006" t="str">
            <v>1</v>
          </cell>
          <cell r="I4006">
            <v>0.5</v>
          </cell>
          <cell r="J4006">
            <v>0.5</v>
          </cell>
          <cell r="K4006">
            <v>0.5</v>
          </cell>
          <cell r="M4006" t="str">
            <v>IC</v>
          </cell>
          <cell r="N4006" t="str">
            <v>DFO</v>
          </cell>
          <cell r="O4006" t="str">
            <v>NG</v>
          </cell>
          <cell r="P4006">
            <v>1</v>
          </cell>
          <cell r="Q4006">
            <v>1950</v>
          </cell>
          <cell r="R4006" t="str">
            <v>OP</v>
          </cell>
          <cell r="T4006" t="str">
            <v>N</v>
          </cell>
        </row>
        <row r="4007">
          <cell r="A4007" t="str">
            <v>NE</v>
          </cell>
          <cell r="B4007" t="str">
            <v>Webster</v>
          </cell>
          <cell r="C4007">
            <v>15773</v>
          </cell>
          <cell r="D4007" t="str">
            <v>Red Cloud City of</v>
          </cell>
          <cell r="E4007">
            <v>2299</v>
          </cell>
          <cell r="F4007" t="str">
            <v>Red Cloud</v>
          </cell>
          <cell r="G4007">
            <v>22</v>
          </cell>
          <cell r="H4007" t="str">
            <v>2</v>
          </cell>
          <cell r="I4007">
            <v>0.9</v>
          </cell>
          <cell r="J4007">
            <v>0.6</v>
          </cell>
          <cell r="K4007">
            <v>0.6</v>
          </cell>
          <cell r="M4007" t="str">
            <v>IC</v>
          </cell>
          <cell r="N4007" t="str">
            <v>DFO</v>
          </cell>
          <cell r="O4007" t="str">
            <v>NG</v>
          </cell>
          <cell r="P4007">
            <v>6</v>
          </cell>
          <cell r="Q4007">
            <v>1953</v>
          </cell>
          <cell r="R4007" t="str">
            <v>OP</v>
          </cell>
          <cell r="T4007" t="str">
            <v>N</v>
          </cell>
        </row>
        <row r="4008">
          <cell r="A4008" t="str">
            <v>NE</v>
          </cell>
          <cell r="B4008" t="str">
            <v>Webster</v>
          </cell>
          <cell r="C4008">
            <v>15773</v>
          </cell>
          <cell r="D4008" t="str">
            <v>Red Cloud City of</v>
          </cell>
          <cell r="E4008">
            <v>2299</v>
          </cell>
          <cell r="F4008" t="str">
            <v>Red Cloud</v>
          </cell>
          <cell r="G4008">
            <v>22</v>
          </cell>
          <cell r="H4008" t="str">
            <v>3</v>
          </cell>
          <cell r="I4008">
            <v>1.3</v>
          </cell>
          <cell r="J4008">
            <v>1.2</v>
          </cell>
          <cell r="K4008">
            <v>1.2</v>
          </cell>
          <cell r="M4008" t="str">
            <v>IC</v>
          </cell>
          <cell r="N4008" t="str">
            <v>DFO</v>
          </cell>
          <cell r="O4008" t="str">
            <v>NG</v>
          </cell>
          <cell r="P4008">
            <v>12</v>
          </cell>
          <cell r="Q4008">
            <v>1960</v>
          </cell>
          <cell r="R4008" t="str">
            <v>OP</v>
          </cell>
          <cell r="T4008" t="str">
            <v>N</v>
          </cell>
        </row>
        <row r="4009">
          <cell r="A4009" t="str">
            <v>NE</v>
          </cell>
          <cell r="B4009" t="str">
            <v>Webster</v>
          </cell>
          <cell r="C4009">
            <v>15773</v>
          </cell>
          <cell r="D4009" t="str">
            <v>Red Cloud City of</v>
          </cell>
          <cell r="E4009">
            <v>2299</v>
          </cell>
          <cell r="F4009" t="str">
            <v>Red Cloud</v>
          </cell>
          <cell r="G4009">
            <v>22</v>
          </cell>
          <cell r="H4009" t="str">
            <v>4</v>
          </cell>
          <cell r="I4009">
            <v>1.3</v>
          </cell>
          <cell r="J4009">
            <v>1.2</v>
          </cell>
          <cell r="K4009">
            <v>1.2</v>
          </cell>
          <cell r="M4009" t="str">
            <v>IC</v>
          </cell>
          <cell r="N4009" t="str">
            <v>DFO</v>
          </cell>
          <cell r="O4009" t="str">
            <v>NG</v>
          </cell>
          <cell r="P4009">
            <v>8</v>
          </cell>
          <cell r="Q4009">
            <v>1968</v>
          </cell>
          <cell r="R4009" t="str">
            <v>OP</v>
          </cell>
          <cell r="T4009" t="str">
            <v>N</v>
          </cell>
        </row>
        <row r="4010">
          <cell r="A4010" t="str">
            <v>NE</v>
          </cell>
          <cell r="B4010" t="str">
            <v>Webster</v>
          </cell>
          <cell r="C4010">
            <v>15773</v>
          </cell>
          <cell r="D4010" t="str">
            <v>Red Cloud City of</v>
          </cell>
          <cell r="E4010">
            <v>2299</v>
          </cell>
          <cell r="F4010" t="str">
            <v>Red Cloud</v>
          </cell>
          <cell r="G4010">
            <v>22</v>
          </cell>
          <cell r="H4010" t="str">
            <v>5</v>
          </cell>
          <cell r="I4010">
            <v>2.2000000000000002</v>
          </cell>
          <cell r="J4010">
            <v>2.2000000000000002</v>
          </cell>
          <cell r="K4010">
            <v>2.2000000000000002</v>
          </cell>
          <cell r="M4010" t="str">
            <v>IC</v>
          </cell>
          <cell r="N4010" t="str">
            <v>DFO</v>
          </cell>
          <cell r="O4010" t="str">
            <v>NG</v>
          </cell>
          <cell r="P4010">
            <v>9</v>
          </cell>
          <cell r="Q4010">
            <v>1973</v>
          </cell>
          <cell r="R4010" t="str">
            <v>OP</v>
          </cell>
          <cell r="T4010" t="str">
            <v>N</v>
          </cell>
        </row>
        <row r="4011">
          <cell r="A4011" t="str">
            <v>NE</v>
          </cell>
          <cell r="B4011" t="str">
            <v>Custer</v>
          </cell>
          <cell r="C4011">
            <v>16667</v>
          </cell>
          <cell r="D4011" t="str">
            <v>Sargent City of</v>
          </cell>
          <cell r="E4011">
            <v>2300</v>
          </cell>
          <cell r="F4011" t="str">
            <v>Sargent</v>
          </cell>
          <cell r="G4011">
            <v>22</v>
          </cell>
          <cell r="H4011" t="str">
            <v>1</v>
          </cell>
          <cell r="I4011">
            <v>1.1000000000000001</v>
          </cell>
          <cell r="J4011">
            <v>1.1000000000000001</v>
          </cell>
          <cell r="K4011">
            <v>1.1000000000000001</v>
          </cell>
          <cell r="M4011" t="str">
            <v>IC</v>
          </cell>
          <cell r="N4011" t="str">
            <v>DFO</v>
          </cell>
          <cell r="O4011" t="str">
            <v>NG</v>
          </cell>
          <cell r="P4011">
            <v>88</v>
          </cell>
          <cell r="Q4011">
            <v>1968</v>
          </cell>
          <cell r="R4011" t="str">
            <v>OP</v>
          </cell>
          <cell r="T4011" t="str">
            <v>N</v>
          </cell>
        </row>
        <row r="4012">
          <cell r="A4012" t="str">
            <v>NE</v>
          </cell>
          <cell r="B4012" t="str">
            <v>Custer</v>
          </cell>
          <cell r="C4012">
            <v>16667</v>
          </cell>
          <cell r="D4012" t="str">
            <v>Sargent City of</v>
          </cell>
          <cell r="E4012">
            <v>2300</v>
          </cell>
          <cell r="F4012" t="str">
            <v>Sargent</v>
          </cell>
          <cell r="G4012">
            <v>22</v>
          </cell>
          <cell r="H4012" t="str">
            <v>3</v>
          </cell>
          <cell r="I4012">
            <v>0.9</v>
          </cell>
          <cell r="J4012">
            <v>0.9</v>
          </cell>
          <cell r="K4012">
            <v>0.9</v>
          </cell>
          <cell r="M4012" t="str">
            <v>IC</v>
          </cell>
          <cell r="N4012" t="str">
            <v>DFO</v>
          </cell>
          <cell r="O4012" t="str">
            <v>NG</v>
          </cell>
          <cell r="P4012">
            <v>88</v>
          </cell>
          <cell r="Q4012">
            <v>1964</v>
          </cell>
          <cell r="R4012" t="str">
            <v>OP</v>
          </cell>
          <cell r="T4012" t="str">
            <v>N</v>
          </cell>
        </row>
        <row r="4013">
          <cell r="A4013" t="str">
            <v>NE</v>
          </cell>
          <cell r="B4013" t="str">
            <v>Custer</v>
          </cell>
          <cell r="C4013">
            <v>16667</v>
          </cell>
          <cell r="D4013" t="str">
            <v>Sargent City of</v>
          </cell>
          <cell r="E4013">
            <v>2300</v>
          </cell>
          <cell r="F4013" t="str">
            <v>Sargent</v>
          </cell>
          <cell r="G4013">
            <v>22</v>
          </cell>
          <cell r="H4013" t="str">
            <v>4</v>
          </cell>
          <cell r="I4013">
            <v>0.4</v>
          </cell>
          <cell r="J4013">
            <v>0.4</v>
          </cell>
          <cell r="K4013">
            <v>0.4</v>
          </cell>
          <cell r="M4013" t="str">
            <v>IC</v>
          </cell>
          <cell r="N4013" t="str">
            <v>DFO</v>
          </cell>
          <cell r="O4013" t="str">
            <v>NG</v>
          </cell>
          <cell r="P4013">
            <v>88</v>
          </cell>
          <cell r="Q4013">
            <v>1954</v>
          </cell>
          <cell r="R4013" t="str">
            <v>OP</v>
          </cell>
          <cell r="T4013" t="str">
            <v>N</v>
          </cell>
        </row>
        <row r="4014">
          <cell r="A4014" t="str">
            <v>NE</v>
          </cell>
          <cell r="B4014" t="str">
            <v>Cheyenne</v>
          </cell>
          <cell r="C4014">
            <v>17149</v>
          </cell>
          <cell r="D4014" t="str">
            <v>Sidney City of</v>
          </cell>
          <cell r="E4014">
            <v>2302</v>
          </cell>
          <cell r="F4014" t="str">
            <v>Sidney</v>
          </cell>
          <cell r="G4014">
            <v>22</v>
          </cell>
          <cell r="H4014" t="str">
            <v>3</v>
          </cell>
          <cell r="I4014">
            <v>0.8</v>
          </cell>
          <cell r="J4014">
            <v>0.6</v>
          </cell>
          <cell r="K4014">
            <v>0.6</v>
          </cell>
          <cell r="M4014" t="str">
            <v>IC</v>
          </cell>
          <cell r="N4014" t="str">
            <v>DFO</v>
          </cell>
          <cell r="P4014">
            <v>88</v>
          </cell>
          <cell r="Q4014">
            <v>1931</v>
          </cell>
          <cell r="R4014" t="str">
            <v>OP</v>
          </cell>
          <cell r="T4014" t="str">
            <v>N</v>
          </cell>
        </row>
        <row r="4015">
          <cell r="A4015" t="str">
            <v>NE</v>
          </cell>
          <cell r="B4015" t="str">
            <v>Greeley</v>
          </cell>
          <cell r="C4015">
            <v>17727</v>
          </cell>
          <cell r="D4015" t="str">
            <v>Spalding Village of</v>
          </cell>
          <cell r="E4015">
            <v>2303</v>
          </cell>
          <cell r="F4015" t="str">
            <v>Spalding</v>
          </cell>
          <cell r="G4015">
            <v>22</v>
          </cell>
          <cell r="H4015" t="str">
            <v>4</v>
          </cell>
          <cell r="I4015">
            <v>0.2</v>
          </cell>
          <cell r="J4015">
            <v>0.2</v>
          </cell>
          <cell r="K4015">
            <v>0.2</v>
          </cell>
          <cell r="M4015" t="str">
            <v>IC</v>
          </cell>
          <cell r="N4015" t="str">
            <v>DFO</v>
          </cell>
          <cell r="P4015">
            <v>8</v>
          </cell>
          <cell r="Q4015">
            <v>1947</v>
          </cell>
          <cell r="R4015" t="str">
            <v>OP</v>
          </cell>
          <cell r="T4015" t="str">
            <v>N</v>
          </cell>
        </row>
        <row r="4016">
          <cell r="A4016" t="str">
            <v>NE</v>
          </cell>
          <cell r="B4016" t="str">
            <v>Greeley</v>
          </cell>
          <cell r="C4016">
            <v>17727</v>
          </cell>
          <cell r="D4016" t="str">
            <v>Spalding Village of</v>
          </cell>
          <cell r="E4016">
            <v>2303</v>
          </cell>
          <cell r="F4016" t="str">
            <v>Spalding</v>
          </cell>
          <cell r="G4016">
            <v>22</v>
          </cell>
          <cell r="H4016" t="str">
            <v>5</v>
          </cell>
          <cell r="I4016">
            <v>0.4</v>
          </cell>
          <cell r="J4016">
            <v>0.4</v>
          </cell>
          <cell r="K4016">
            <v>0.4</v>
          </cell>
          <cell r="M4016" t="str">
            <v>IC</v>
          </cell>
          <cell r="N4016" t="str">
            <v>DFO</v>
          </cell>
          <cell r="P4016">
            <v>8</v>
          </cell>
          <cell r="Q4016">
            <v>1959</v>
          </cell>
          <cell r="R4016" t="str">
            <v>OP</v>
          </cell>
          <cell r="T4016" t="str">
            <v>N</v>
          </cell>
        </row>
        <row r="4017">
          <cell r="A4017" t="str">
            <v>NE</v>
          </cell>
          <cell r="B4017" t="str">
            <v>Greeley</v>
          </cell>
          <cell r="C4017">
            <v>17727</v>
          </cell>
          <cell r="D4017" t="str">
            <v>Spalding Village of</v>
          </cell>
          <cell r="E4017">
            <v>2303</v>
          </cell>
          <cell r="F4017" t="str">
            <v>Spalding</v>
          </cell>
          <cell r="G4017">
            <v>22</v>
          </cell>
          <cell r="H4017" t="str">
            <v>6</v>
          </cell>
          <cell r="I4017">
            <v>1.3</v>
          </cell>
          <cell r="J4017">
            <v>1.3</v>
          </cell>
          <cell r="K4017">
            <v>1.3</v>
          </cell>
          <cell r="M4017" t="str">
            <v>IC</v>
          </cell>
          <cell r="N4017" t="str">
            <v>DFO</v>
          </cell>
          <cell r="P4017">
            <v>7</v>
          </cell>
          <cell r="Q4017">
            <v>1975</v>
          </cell>
          <cell r="R4017" t="str">
            <v>OP</v>
          </cell>
          <cell r="T4017" t="str">
            <v>N</v>
          </cell>
        </row>
        <row r="4018">
          <cell r="A4018" t="str">
            <v>NE</v>
          </cell>
          <cell r="B4018" t="str">
            <v>Holt</v>
          </cell>
          <cell r="C4018">
            <v>18230</v>
          </cell>
          <cell r="D4018" t="str">
            <v>Stuart City of</v>
          </cell>
          <cell r="E4018">
            <v>2305</v>
          </cell>
          <cell r="F4018" t="str">
            <v>Stuart</v>
          </cell>
          <cell r="G4018">
            <v>22</v>
          </cell>
          <cell r="H4018" t="str">
            <v>1</v>
          </cell>
          <cell r="I4018">
            <v>0.7</v>
          </cell>
          <cell r="J4018">
            <v>0.7</v>
          </cell>
          <cell r="K4018">
            <v>0.7</v>
          </cell>
          <cell r="M4018" t="str">
            <v>IC</v>
          </cell>
          <cell r="N4018" t="str">
            <v>DFO</v>
          </cell>
          <cell r="O4018" t="str">
            <v>NG</v>
          </cell>
          <cell r="P4018">
            <v>88</v>
          </cell>
          <cell r="Q4018">
            <v>1952</v>
          </cell>
          <cell r="R4018" t="str">
            <v>OP</v>
          </cell>
          <cell r="T4018" t="str">
            <v>N</v>
          </cell>
        </row>
        <row r="4019">
          <cell r="A4019" t="str">
            <v>NE</v>
          </cell>
          <cell r="B4019" t="str">
            <v>Holt</v>
          </cell>
          <cell r="C4019">
            <v>18230</v>
          </cell>
          <cell r="D4019" t="str">
            <v>Stuart City of</v>
          </cell>
          <cell r="E4019">
            <v>2305</v>
          </cell>
          <cell r="F4019" t="str">
            <v>Stuart</v>
          </cell>
          <cell r="G4019">
            <v>22</v>
          </cell>
          <cell r="H4019" t="str">
            <v>2</v>
          </cell>
          <cell r="I4019">
            <v>0.2</v>
          </cell>
          <cell r="J4019">
            <v>0.2</v>
          </cell>
          <cell r="K4019">
            <v>0.2</v>
          </cell>
          <cell r="M4019" t="str">
            <v>IC</v>
          </cell>
          <cell r="N4019" t="str">
            <v>DFO</v>
          </cell>
          <cell r="P4019">
            <v>88</v>
          </cell>
          <cell r="Q4019">
            <v>1960</v>
          </cell>
          <cell r="R4019" t="str">
            <v>OP</v>
          </cell>
          <cell r="T4019" t="str">
            <v>N</v>
          </cell>
        </row>
        <row r="4020">
          <cell r="A4020" t="str">
            <v>NE</v>
          </cell>
          <cell r="B4020" t="str">
            <v>Holt</v>
          </cell>
          <cell r="C4020">
            <v>18230</v>
          </cell>
          <cell r="D4020" t="str">
            <v>Stuart City of</v>
          </cell>
          <cell r="E4020">
            <v>2305</v>
          </cell>
          <cell r="F4020" t="str">
            <v>Stuart</v>
          </cell>
          <cell r="G4020">
            <v>22</v>
          </cell>
          <cell r="H4020" t="str">
            <v>3</v>
          </cell>
          <cell r="I4020">
            <v>0.2</v>
          </cell>
          <cell r="J4020">
            <v>0.2</v>
          </cell>
          <cell r="K4020">
            <v>0.2</v>
          </cell>
          <cell r="M4020" t="str">
            <v>IC</v>
          </cell>
          <cell r="N4020" t="str">
            <v>DFO</v>
          </cell>
          <cell r="P4020">
            <v>88</v>
          </cell>
          <cell r="Q4020">
            <v>1952</v>
          </cell>
          <cell r="R4020" t="str">
            <v>OP</v>
          </cell>
          <cell r="T4020" t="str">
            <v>N</v>
          </cell>
        </row>
        <row r="4021">
          <cell r="A4021" t="str">
            <v>NE</v>
          </cell>
          <cell r="B4021" t="str">
            <v>Holt</v>
          </cell>
          <cell r="C4021">
            <v>18230</v>
          </cell>
          <cell r="D4021" t="str">
            <v>Stuart City of</v>
          </cell>
          <cell r="E4021">
            <v>2305</v>
          </cell>
          <cell r="F4021" t="str">
            <v>Stuart</v>
          </cell>
          <cell r="G4021">
            <v>22</v>
          </cell>
          <cell r="H4021" t="str">
            <v>5</v>
          </cell>
          <cell r="I4021">
            <v>0.8</v>
          </cell>
          <cell r="J4021">
            <v>0.8</v>
          </cell>
          <cell r="K4021">
            <v>0.8</v>
          </cell>
          <cell r="M4021" t="str">
            <v>IC</v>
          </cell>
          <cell r="N4021" t="str">
            <v>DFO</v>
          </cell>
          <cell r="P4021">
            <v>8</v>
          </cell>
          <cell r="Q4021">
            <v>1997</v>
          </cell>
          <cell r="R4021" t="str">
            <v>OP</v>
          </cell>
          <cell r="T4021" t="str">
            <v>N</v>
          </cell>
        </row>
        <row r="4022">
          <cell r="A4022" t="str">
            <v>NE</v>
          </cell>
          <cell r="B4022" t="str">
            <v>Lincoln</v>
          </cell>
          <cell r="C4022">
            <v>18350</v>
          </cell>
          <cell r="D4022" t="str">
            <v>Sutherland City of</v>
          </cell>
          <cell r="E4022">
            <v>2306</v>
          </cell>
          <cell r="F4022" t="str">
            <v>Sutherland</v>
          </cell>
          <cell r="G4022">
            <v>22</v>
          </cell>
          <cell r="H4022" t="str">
            <v>1</v>
          </cell>
          <cell r="I4022">
            <v>0.5</v>
          </cell>
          <cell r="J4022">
            <v>0.48</v>
          </cell>
          <cell r="K4022">
            <v>0.48</v>
          </cell>
          <cell r="M4022" t="str">
            <v>IC</v>
          </cell>
          <cell r="N4022" t="str">
            <v>DFO</v>
          </cell>
          <cell r="P4022">
            <v>1</v>
          </cell>
          <cell r="Q4022">
            <v>1952</v>
          </cell>
          <cell r="R4022" t="str">
            <v>SB</v>
          </cell>
          <cell r="T4022" t="str">
            <v>N</v>
          </cell>
        </row>
        <row r="4023">
          <cell r="A4023" t="str">
            <v>NE</v>
          </cell>
          <cell r="B4023" t="str">
            <v>Lincoln</v>
          </cell>
          <cell r="C4023">
            <v>18350</v>
          </cell>
          <cell r="D4023" t="str">
            <v>Sutherland City of</v>
          </cell>
          <cell r="E4023">
            <v>2306</v>
          </cell>
          <cell r="F4023" t="str">
            <v>Sutherland</v>
          </cell>
          <cell r="G4023">
            <v>22</v>
          </cell>
          <cell r="H4023" t="str">
            <v>2</v>
          </cell>
          <cell r="I4023">
            <v>0.9</v>
          </cell>
          <cell r="J4023">
            <v>0.9</v>
          </cell>
          <cell r="K4023">
            <v>0.9</v>
          </cell>
          <cell r="M4023" t="str">
            <v>IC</v>
          </cell>
          <cell r="N4023" t="str">
            <v>DFO</v>
          </cell>
          <cell r="P4023">
            <v>1</v>
          </cell>
          <cell r="Q4023">
            <v>1959</v>
          </cell>
          <cell r="R4023" t="str">
            <v>SB</v>
          </cell>
          <cell r="T4023" t="str">
            <v>N</v>
          </cell>
        </row>
        <row r="4024">
          <cell r="A4024" t="str">
            <v>NE</v>
          </cell>
          <cell r="B4024" t="str">
            <v>Lincoln</v>
          </cell>
          <cell r="C4024">
            <v>18350</v>
          </cell>
          <cell r="D4024" t="str">
            <v>Sutherland City of</v>
          </cell>
          <cell r="E4024">
            <v>2306</v>
          </cell>
          <cell r="F4024" t="str">
            <v>Sutherland</v>
          </cell>
          <cell r="G4024">
            <v>22</v>
          </cell>
          <cell r="H4024" t="str">
            <v>4</v>
          </cell>
          <cell r="I4024">
            <v>1.4</v>
          </cell>
          <cell r="J4024">
            <v>1.36</v>
          </cell>
          <cell r="K4024">
            <v>1.36</v>
          </cell>
          <cell r="M4024" t="str">
            <v>IC</v>
          </cell>
          <cell r="N4024" t="str">
            <v>DFO</v>
          </cell>
          <cell r="P4024">
            <v>1</v>
          </cell>
          <cell r="Q4024">
            <v>1964</v>
          </cell>
          <cell r="R4024" t="str">
            <v>SB</v>
          </cell>
          <cell r="T4024" t="str">
            <v>N</v>
          </cell>
        </row>
        <row r="4025">
          <cell r="A4025" t="str">
            <v>NE</v>
          </cell>
          <cell r="B4025" t="str">
            <v>Johnson</v>
          </cell>
          <cell r="C4025">
            <v>18525</v>
          </cell>
          <cell r="D4025" t="str">
            <v>Tecumseh City of</v>
          </cell>
          <cell r="E4025">
            <v>2308</v>
          </cell>
          <cell r="F4025" t="str">
            <v>Tecumseh</v>
          </cell>
          <cell r="G4025">
            <v>22</v>
          </cell>
          <cell r="H4025" t="str">
            <v>1</v>
          </cell>
          <cell r="I4025">
            <v>0.7</v>
          </cell>
          <cell r="J4025">
            <v>0.6</v>
          </cell>
          <cell r="K4025">
            <v>0.6</v>
          </cell>
          <cell r="M4025" t="str">
            <v>IC</v>
          </cell>
          <cell r="N4025" t="str">
            <v>DFO</v>
          </cell>
          <cell r="O4025" t="str">
            <v>NG</v>
          </cell>
          <cell r="P4025">
            <v>1</v>
          </cell>
          <cell r="Q4025">
            <v>1948</v>
          </cell>
          <cell r="R4025" t="str">
            <v>OP</v>
          </cell>
          <cell r="T4025" t="str">
            <v>N</v>
          </cell>
        </row>
        <row r="4026">
          <cell r="A4026" t="str">
            <v>NE</v>
          </cell>
          <cell r="B4026" t="str">
            <v>Johnson</v>
          </cell>
          <cell r="C4026">
            <v>18525</v>
          </cell>
          <cell r="D4026" t="str">
            <v>Tecumseh City of</v>
          </cell>
          <cell r="E4026">
            <v>2308</v>
          </cell>
          <cell r="F4026" t="str">
            <v>Tecumseh</v>
          </cell>
          <cell r="G4026">
            <v>22</v>
          </cell>
          <cell r="H4026" t="str">
            <v>2</v>
          </cell>
          <cell r="I4026">
            <v>1.5</v>
          </cell>
          <cell r="J4026">
            <v>1.4</v>
          </cell>
          <cell r="K4026">
            <v>1.4</v>
          </cell>
          <cell r="M4026" t="str">
            <v>IC</v>
          </cell>
          <cell r="N4026" t="str">
            <v>DFO</v>
          </cell>
          <cell r="O4026" t="str">
            <v>NG</v>
          </cell>
          <cell r="P4026">
            <v>1</v>
          </cell>
          <cell r="Q4026">
            <v>1968</v>
          </cell>
          <cell r="R4026" t="str">
            <v>OP</v>
          </cell>
          <cell r="T4026" t="str">
            <v>N</v>
          </cell>
        </row>
        <row r="4027">
          <cell r="A4027" t="str">
            <v>NE</v>
          </cell>
          <cell r="B4027" t="str">
            <v>Johnson</v>
          </cell>
          <cell r="C4027">
            <v>18525</v>
          </cell>
          <cell r="D4027" t="str">
            <v>Tecumseh City of</v>
          </cell>
          <cell r="E4027">
            <v>2308</v>
          </cell>
          <cell r="F4027" t="str">
            <v>Tecumseh</v>
          </cell>
          <cell r="G4027">
            <v>22</v>
          </cell>
          <cell r="H4027" t="str">
            <v>3</v>
          </cell>
          <cell r="I4027">
            <v>1.1000000000000001</v>
          </cell>
          <cell r="J4027">
            <v>1</v>
          </cell>
          <cell r="K4027">
            <v>1</v>
          </cell>
          <cell r="M4027" t="str">
            <v>IC</v>
          </cell>
          <cell r="N4027" t="str">
            <v>DFO</v>
          </cell>
          <cell r="O4027" t="str">
            <v>NG</v>
          </cell>
          <cell r="P4027">
            <v>1</v>
          </cell>
          <cell r="Q4027">
            <v>1953</v>
          </cell>
          <cell r="R4027" t="str">
            <v>OP</v>
          </cell>
          <cell r="T4027" t="str">
            <v>N</v>
          </cell>
        </row>
        <row r="4028">
          <cell r="A4028" t="str">
            <v>NE</v>
          </cell>
          <cell r="B4028" t="str">
            <v>Johnson</v>
          </cell>
          <cell r="C4028">
            <v>18525</v>
          </cell>
          <cell r="D4028" t="str">
            <v>Tecumseh City of</v>
          </cell>
          <cell r="E4028">
            <v>2308</v>
          </cell>
          <cell r="F4028" t="str">
            <v>Tecumseh</v>
          </cell>
          <cell r="G4028">
            <v>22</v>
          </cell>
          <cell r="H4028" t="str">
            <v>4</v>
          </cell>
          <cell r="I4028">
            <v>1.3</v>
          </cell>
          <cell r="J4028">
            <v>1.2</v>
          </cell>
          <cell r="K4028">
            <v>1.2</v>
          </cell>
          <cell r="M4028" t="str">
            <v>IC</v>
          </cell>
          <cell r="N4028" t="str">
            <v>DFO</v>
          </cell>
          <cell r="O4028" t="str">
            <v>NG</v>
          </cell>
          <cell r="P4028">
            <v>1</v>
          </cell>
          <cell r="Q4028">
            <v>1960</v>
          </cell>
          <cell r="R4028" t="str">
            <v>OP</v>
          </cell>
          <cell r="T4028" t="str">
            <v>N</v>
          </cell>
        </row>
        <row r="4029">
          <cell r="A4029" t="str">
            <v>NE</v>
          </cell>
          <cell r="B4029" t="str">
            <v>Johnson</v>
          </cell>
          <cell r="C4029">
            <v>18525</v>
          </cell>
          <cell r="D4029" t="str">
            <v>Tecumseh City of</v>
          </cell>
          <cell r="E4029">
            <v>2308</v>
          </cell>
          <cell r="F4029" t="str">
            <v>Tecumseh</v>
          </cell>
          <cell r="G4029">
            <v>22</v>
          </cell>
          <cell r="H4029" t="str">
            <v>5A</v>
          </cell>
          <cell r="I4029">
            <v>2.4</v>
          </cell>
          <cell r="J4029">
            <v>2.4</v>
          </cell>
          <cell r="K4029">
            <v>2.4</v>
          </cell>
          <cell r="M4029" t="str">
            <v>IC</v>
          </cell>
          <cell r="N4029" t="str">
            <v>DFO</v>
          </cell>
          <cell r="O4029" t="str">
            <v>NG</v>
          </cell>
          <cell r="P4029">
            <v>3</v>
          </cell>
          <cell r="Q4029">
            <v>1993</v>
          </cell>
          <cell r="R4029" t="str">
            <v>OP</v>
          </cell>
          <cell r="T4029" t="str">
            <v>N</v>
          </cell>
        </row>
        <row r="4030">
          <cell r="A4030" t="str">
            <v>NE</v>
          </cell>
          <cell r="B4030" t="str">
            <v>Saunders</v>
          </cell>
          <cell r="C4030">
            <v>19968</v>
          </cell>
          <cell r="D4030" t="str">
            <v>Wahoo City of</v>
          </cell>
          <cell r="E4030">
            <v>2310</v>
          </cell>
          <cell r="F4030" t="str">
            <v>Wahoo</v>
          </cell>
          <cell r="G4030">
            <v>22</v>
          </cell>
          <cell r="H4030" t="str">
            <v>2</v>
          </cell>
          <cell r="I4030">
            <v>0.5</v>
          </cell>
          <cell r="J4030">
            <v>0.4</v>
          </cell>
          <cell r="K4030">
            <v>0.4</v>
          </cell>
          <cell r="M4030" t="str">
            <v>IC</v>
          </cell>
          <cell r="N4030" t="str">
            <v>DFO</v>
          </cell>
          <cell r="P4030">
            <v>88</v>
          </cell>
          <cell r="Q4030">
            <v>1936</v>
          </cell>
          <cell r="R4030" t="str">
            <v>OP</v>
          </cell>
          <cell r="T4030" t="str">
            <v>N</v>
          </cell>
        </row>
        <row r="4031">
          <cell r="A4031" t="str">
            <v>NE</v>
          </cell>
          <cell r="B4031" t="str">
            <v>Wayne</v>
          </cell>
          <cell r="C4031">
            <v>20219</v>
          </cell>
          <cell r="D4031" t="str">
            <v>Wayne City of</v>
          </cell>
          <cell r="E4031">
            <v>2312</v>
          </cell>
          <cell r="F4031" t="str">
            <v>Wayne</v>
          </cell>
          <cell r="G4031">
            <v>22</v>
          </cell>
          <cell r="H4031" t="str">
            <v>1</v>
          </cell>
          <cell r="I4031">
            <v>1.3</v>
          </cell>
          <cell r="J4031">
            <v>0.75</v>
          </cell>
          <cell r="K4031">
            <v>0.75</v>
          </cell>
          <cell r="M4031" t="str">
            <v>IC</v>
          </cell>
          <cell r="N4031" t="str">
            <v>DFO</v>
          </cell>
          <cell r="P4031">
            <v>1</v>
          </cell>
          <cell r="Q4031">
            <v>1951</v>
          </cell>
          <cell r="R4031" t="str">
            <v>OP</v>
          </cell>
          <cell r="T4031" t="str">
            <v>N</v>
          </cell>
        </row>
        <row r="4032">
          <cell r="A4032" t="str">
            <v>NE</v>
          </cell>
          <cell r="B4032" t="str">
            <v>Wayne</v>
          </cell>
          <cell r="C4032">
            <v>20219</v>
          </cell>
          <cell r="D4032" t="str">
            <v>Wayne City of</v>
          </cell>
          <cell r="E4032">
            <v>2312</v>
          </cell>
          <cell r="F4032" t="str">
            <v>Wayne</v>
          </cell>
          <cell r="G4032">
            <v>22</v>
          </cell>
          <cell r="H4032" t="str">
            <v>2</v>
          </cell>
          <cell r="I4032">
            <v>1</v>
          </cell>
          <cell r="J4032">
            <v>0.9</v>
          </cell>
          <cell r="K4032">
            <v>0.9</v>
          </cell>
          <cell r="M4032" t="str">
            <v>IC</v>
          </cell>
          <cell r="N4032" t="str">
            <v>DFO</v>
          </cell>
          <cell r="P4032">
            <v>1</v>
          </cell>
          <cell r="Q4032">
            <v>1947</v>
          </cell>
          <cell r="R4032" t="str">
            <v>SB</v>
          </cell>
          <cell r="T4032" t="str">
            <v>N</v>
          </cell>
        </row>
        <row r="4033">
          <cell r="A4033" t="str">
            <v>NE</v>
          </cell>
          <cell r="B4033" t="str">
            <v>Wayne</v>
          </cell>
          <cell r="C4033">
            <v>20219</v>
          </cell>
          <cell r="D4033" t="str">
            <v>Wayne City of</v>
          </cell>
          <cell r="E4033">
            <v>2312</v>
          </cell>
          <cell r="F4033" t="str">
            <v>Wayne</v>
          </cell>
          <cell r="G4033">
            <v>22</v>
          </cell>
          <cell r="H4033" t="str">
            <v>3</v>
          </cell>
          <cell r="I4033">
            <v>1.9</v>
          </cell>
          <cell r="J4033">
            <v>1.75</v>
          </cell>
          <cell r="K4033">
            <v>1.75</v>
          </cell>
          <cell r="M4033" t="str">
            <v>IC</v>
          </cell>
          <cell r="N4033" t="str">
            <v>DFO</v>
          </cell>
          <cell r="P4033">
            <v>1</v>
          </cell>
          <cell r="Q4033">
            <v>1956</v>
          </cell>
          <cell r="R4033" t="str">
            <v>OP</v>
          </cell>
          <cell r="T4033" t="str">
            <v>N</v>
          </cell>
        </row>
        <row r="4034">
          <cell r="A4034" t="str">
            <v>NE</v>
          </cell>
          <cell r="B4034" t="str">
            <v>Wayne</v>
          </cell>
          <cell r="C4034">
            <v>20219</v>
          </cell>
          <cell r="D4034" t="str">
            <v>Wayne City of</v>
          </cell>
          <cell r="E4034">
            <v>2312</v>
          </cell>
          <cell r="F4034" t="str">
            <v>Wayne</v>
          </cell>
          <cell r="G4034">
            <v>22</v>
          </cell>
          <cell r="H4034" t="str">
            <v>4</v>
          </cell>
          <cell r="I4034">
            <v>2</v>
          </cell>
          <cell r="J4034">
            <v>1.85</v>
          </cell>
          <cell r="K4034">
            <v>1.85</v>
          </cell>
          <cell r="M4034" t="str">
            <v>IC</v>
          </cell>
          <cell r="N4034" t="str">
            <v>DFO</v>
          </cell>
          <cell r="P4034">
            <v>1</v>
          </cell>
          <cell r="Q4034">
            <v>1960</v>
          </cell>
          <cell r="R4034" t="str">
            <v>OP</v>
          </cell>
          <cell r="T4034" t="str">
            <v>N</v>
          </cell>
        </row>
        <row r="4035">
          <cell r="A4035" t="str">
            <v>NE</v>
          </cell>
          <cell r="B4035" t="str">
            <v>Wayne</v>
          </cell>
          <cell r="C4035">
            <v>20219</v>
          </cell>
          <cell r="D4035" t="str">
            <v>Wayne City of</v>
          </cell>
          <cell r="E4035">
            <v>2312</v>
          </cell>
          <cell r="F4035" t="str">
            <v>Wayne</v>
          </cell>
          <cell r="G4035">
            <v>22</v>
          </cell>
          <cell r="H4035" t="str">
            <v>5</v>
          </cell>
          <cell r="I4035">
            <v>3.5</v>
          </cell>
          <cell r="J4035">
            <v>3.25</v>
          </cell>
          <cell r="K4035">
            <v>3.25</v>
          </cell>
          <cell r="M4035" t="str">
            <v>IC</v>
          </cell>
          <cell r="N4035" t="str">
            <v>DFO</v>
          </cell>
          <cell r="P4035">
            <v>1</v>
          </cell>
          <cell r="Q4035">
            <v>1966</v>
          </cell>
          <cell r="R4035" t="str">
            <v>OP</v>
          </cell>
          <cell r="T4035" t="str">
            <v>N</v>
          </cell>
        </row>
        <row r="4036">
          <cell r="A4036" t="str">
            <v>NE</v>
          </cell>
          <cell r="B4036" t="str">
            <v>Wayne</v>
          </cell>
          <cell r="C4036">
            <v>20219</v>
          </cell>
          <cell r="D4036" t="str">
            <v>Wayne City of</v>
          </cell>
          <cell r="E4036">
            <v>2312</v>
          </cell>
          <cell r="F4036" t="str">
            <v>Wayne</v>
          </cell>
          <cell r="G4036">
            <v>22</v>
          </cell>
          <cell r="H4036" t="str">
            <v>6</v>
          </cell>
          <cell r="I4036">
            <v>5.0999999999999996</v>
          </cell>
          <cell r="J4036">
            <v>4.9000000000000004</v>
          </cell>
          <cell r="K4036">
            <v>4.9000000000000004</v>
          </cell>
          <cell r="M4036" t="str">
            <v>IC</v>
          </cell>
          <cell r="N4036" t="str">
            <v>DFO</v>
          </cell>
          <cell r="P4036">
            <v>1</v>
          </cell>
          <cell r="Q4036">
            <v>1968</v>
          </cell>
          <cell r="R4036" t="str">
            <v>OP</v>
          </cell>
          <cell r="T4036" t="str">
            <v>N</v>
          </cell>
        </row>
        <row r="4037">
          <cell r="A4037" t="str">
            <v>NE</v>
          </cell>
          <cell r="B4037" t="str">
            <v>Wayne</v>
          </cell>
          <cell r="C4037">
            <v>20219</v>
          </cell>
          <cell r="D4037" t="str">
            <v>Wayne City of</v>
          </cell>
          <cell r="E4037">
            <v>2312</v>
          </cell>
          <cell r="F4037" t="str">
            <v>Wayne</v>
          </cell>
          <cell r="G4037">
            <v>22</v>
          </cell>
          <cell r="H4037" t="str">
            <v>7</v>
          </cell>
          <cell r="I4037">
            <v>3.5</v>
          </cell>
          <cell r="J4037">
            <v>3.25</v>
          </cell>
          <cell r="K4037">
            <v>3.25</v>
          </cell>
          <cell r="M4037" t="str">
            <v>IC</v>
          </cell>
          <cell r="N4037" t="str">
            <v>DFO</v>
          </cell>
          <cell r="P4037">
            <v>2</v>
          </cell>
          <cell r="Q4037">
            <v>1998</v>
          </cell>
          <cell r="R4037" t="str">
            <v>OP</v>
          </cell>
          <cell r="T4037" t="str">
            <v>N</v>
          </cell>
        </row>
        <row r="4038">
          <cell r="A4038" t="str">
            <v>NE</v>
          </cell>
          <cell r="B4038" t="str">
            <v>Wayne</v>
          </cell>
          <cell r="C4038">
            <v>20219</v>
          </cell>
          <cell r="D4038" t="str">
            <v>Wayne City of</v>
          </cell>
          <cell r="E4038">
            <v>2312</v>
          </cell>
          <cell r="F4038" t="str">
            <v>Wayne</v>
          </cell>
          <cell r="G4038">
            <v>22</v>
          </cell>
          <cell r="H4038" t="str">
            <v>8</v>
          </cell>
          <cell r="I4038">
            <v>3.5</v>
          </cell>
          <cell r="J4038">
            <v>3.25</v>
          </cell>
          <cell r="K4038">
            <v>3.25</v>
          </cell>
          <cell r="M4038" t="str">
            <v>IC</v>
          </cell>
          <cell r="N4038" t="str">
            <v>DFO</v>
          </cell>
          <cell r="P4038">
            <v>2</v>
          </cell>
          <cell r="Q4038">
            <v>1998</v>
          </cell>
          <cell r="R4038" t="str">
            <v>OP</v>
          </cell>
          <cell r="T4038" t="str">
            <v>N</v>
          </cell>
        </row>
        <row r="4039">
          <cell r="A4039" t="str">
            <v>NE</v>
          </cell>
          <cell r="B4039" t="str">
            <v>Saline</v>
          </cell>
          <cell r="C4039">
            <v>20632</v>
          </cell>
          <cell r="D4039" t="str">
            <v>Wilber City of</v>
          </cell>
          <cell r="E4039">
            <v>2315</v>
          </cell>
          <cell r="F4039" t="str">
            <v>Wilber</v>
          </cell>
          <cell r="G4039">
            <v>22</v>
          </cell>
          <cell r="H4039" t="str">
            <v>4</v>
          </cell>
          <cell r="I4039">
            <v>1.1000000000000001</v>
          </cell>
          <cell r="J4039">
            <v>0.9</v>
          </cell>
          <cell r="K4039">
            <v>0.9</v>
          </cell>
          <cell r="M4039" t="str">
            <v>IC</v>
          </cell>
          <cell r="N4039" t="str">
            <v>DFO</v>
          </cell>
          <cell r="P4039">
            <v>99</v>
          </cell>
          <cell r="Q4039">
            <v>1960</v>
          </cell>
          <cell r="R4039" t="str">
            <v>OP</v>
          </cell>
          <cell r="T4039" t="str">
            <v>N</v>
          </cell>
        </row>
        <row r="4040">
          <cell r="A4040" t="str">
            <v>NE</v>
          </cell>
          <cell r="B4040" t="str">
            <v>Saline</v>
          </cell>
          <cell r="C4040">
            <v>20632</v>
          </cell>
          <cell r="D4040" t="str">
            <v>Wilber City of</v>
          </cell>
          <cell r="E4040">
            <v>2315</v>
          </cell>
          <cell r="F4040" t="str">
            <v>Wilber</v>
          </cell>
          <cell r="G4040">
            <v>22</v>
          </cell>
          <cell r="H4040" t="str">
            <v>5</v>
          </cell>
          <cell r="I4040">
            <v>0.9</v>
          </cell>
          <cell r="J4040">
            <v>0.6</v>
          </cell>
          <cell r="K4040">
            <v>0.6</v>
          </cell>
          <cell r="M4040" t="str">
            <v>IC</v>
          </cell>
          <cell r="N4040" t="str">
            <v>DFO</v>
          </cell>
          <cell r="P4040">
            <v>99</v>
          </cell>
          <cell r="Q4040">
            <v>1960</v>
          </cell>
          <cell r="R4040" t="str">
            <v>OP</v>
          </cell>
          <cell r="T4040" t="str">
            <v>N</v>
          </cell>
        </row>
        <row r="4041">
          <cell r="A4041" t="str">
            <v>NE</v>
          </cell>
          <cell r="B4041" t="str">
            <v>Saline</v>
          </cell>
          <cell r="C4041">
            <v>20632</v>
          </cell>
          <cell r="D4041" t="str">
            <v>Wilber City of</v>
          </cell>
          <cell r="E4041">
            <v>2315</v>
          </cell>
          <cell r="F4041" t="str">
            <v>Wilber</v>
          </cell>
          <cell r="G4041">
            <v>22</v>
          </cell>
          <cell r="H4041" t="str">
            <v>6</v>
          </cell>
          <cell r="I4041">
            <v>1.6</v>
          </cell>
          <cell r="J4041">
            <v>1.6</v>
          </cell>
          <cell r="K4041">
            <v>1.6</v>
          </cell>
          <cell r="M4041" t="str">
            <v>IC</v>
          </cell>
          <cell r="N4041" t="str">
            <v>DFO</v>
          </cell>
          <cell r="P4041">
            <v>1</v>
          </cell>
          <cell r="Q4041">
            <v>1997</v>
          </cell>
          <cell r="R4041" t="str">
            <v>OP</v>
          </cell>
          <cell r="T4041" t="str">
            <v>N</v>
          </cell>
        </row>
        <row r="4042">
          <cell r="A4042" t="str">
            <v>NE</v>
          </cell>
          <cell r="B4042" t="str">
            <v>Webster</v>
          </cell>
          <cell r="C4042">
            <v>20848</v>
          </cell>
          <cell r="D4042" t="str">
            <v>Blue Hill City of</v>
          </cell>
          <cell r="E4042">
            <v>7481</v>
          </cell>
          <cell r="F4042" t="str">
            <v>City Light &amp; Water</v>
          </cell>
          <cell r="G4042">
            <v>22</v>
          </cell>
          <cell r="H4042" t="str">
            <v>1</v>
          </cell>
          <cell r="I4042">
            <v>0.9</v>
          </cell>
          <cell r="J4042">
            <v>0.8</v>
          </cell>
          <cell r="K4042">
            <v>0.8</v>
          </cell>
          <cell r="M4042" t="str">
            <v>IC</v>
          </cell>
          <cell r="N4042" t="str">
            <v>DFO</v>
          </cell>
          <cell r="P4042">
            <v>1</v>
          </cell>
          <cell r="Q4042">
            <v>1987</v>
          </cell>
          <cell r="R4042" t="str">
            <v>OP</v>
          </cell>
          <cell r="T4042" t="str">
            <v>N</v>
          </cell>
        </row>
        <row r="4043">
          <cell r="A4043" t="str">
            <v>NE</v>
          </cell>
          <cell r="B4043" t="str">
            <v>Webster</v>
          </cell>
          <cell r="C4043">
            <v>20848</v>
          </cell>
          <cell r="D4043" t="str">
            <v>Blue Hill City of</v>
          </cell>
          <cell r="E4043">
            <v>7481</v>
          </cell>
          <cell r="F4043" t="str">
            <v>City Light &amp; Water</v>
          </cell>
          <cell r="G4043">
            <v>22</v>
          </cell>
          <cell r="H4043" t="str">
            <v>2</v>
          </cell>
          <cell r="I4043">
            <v>0.4</v>
          </cell>
          <cell r="J4043">
            <v>0.4</v>
          </cell>
          <cell r="K4043">
            <v>0.4</v>
          </cell>
          <cell r="M4043" t="str">
            <v>IC</v>
          </cell>
          <cell r="N4043" t="str">
            <v>DFO</v>
          </cell>
          <cell r="P4043">
            <v>1</v>
          </cell>
          <cell r="Q4043">
            <v>1987</v>
          </cell>
          <cell r="R4043" t="str">
            <v>OP</v>
          </cell>
          <cell r="T4043" t="str">
            <v>N</v>
          </cell>
        </row>
        <row r="4044">
          <cell r="A4044" t="str">
            <v>NE</v>
          </cell>
          <cell r="B4044" t="str">
            <v>Cuming</v>
          </cell>
          <cell r="C4044">
            <v>20880</v>
          </cell>
          <cell r="D4044" t="str">
            <v>Wisner City of</v>
          </cell>
          <cell r="E4044">
            <v>2316</v>
          </cell>
          <cell r="F4044" t="str">
            <v>Wisner</v>
          </cell>
          <cell r="G4044">
            <v>22</v>
          </cell>
          <cell r="H4044" t="str">
            <v>1</v>
          </cell>
          <cell r="I4044">
            <v>0.6</v>
          </cell>
          <cell r="J4044">
            <v>0.6</v>
          </cell>
          <cell r="K4044">
            <v>0.6</v>
          </cell>
          <cell r="M4044" t="str">
            <v>IC</v>
          </cell>
          <cell r="N4044" t="str">
            <v>DFO</v>
          </cell>
          <cell r="P4044">
            <v>88</v>
          </cell>
          <cell r="Q4044">
            <v>1954</v>
          </cell>
          <cell r="R4044" t="str">
            <v>OP</v>
          </cell>
          <cell r="T4044" t="str">
            <v>N</v>
          </cell>
        </row>
        <row r="4045">
          <cell r="A4045" t="str">
            <v>NE</v>
          </cell>
          <cell r="B4045" t="str">
            <v>Cuming</v>
          </cell>
          <cell r="C4045">
            <v>20880</v>
          </cell>
          <cell r="D4045" t="str">
            <v>Wisner City of</v>
          </cell>
          <cell r="E4045">
            <v>2316</v>
          </cell>
          <cell r="F4045" t="str">
            <v>Wisner</v>
          </cell>
          <cell r="G4045">
            <v>22</v>
          </cell>
          <cell r="H4045" t="str">
            <v>2</v>
          </cell>
          <cell r="I4045">
            <v>0.4</v>
          </cell>
          <cell r="J4045">
            <v>0.4</v>
          </cell>
          <cell r="K4045">
            <v>0.4</v>
          </cell>
          <cell r="M4045" t="str">
            <v>IC</v>
          </cell>
          <cell r="N4045" t="str">
            <v>DFO</v>
          </cell>
          <cell r="P4045">
            <v>88</v>
          </cell>
          <cell r="Q4045">
            <v>1947</v>
          </cell>
          <cell r="R4045" t="str">
            <v>OP</v>
          </cell>
          <cell r="T4045" t="str">
            <v>N</v>
          </cell>
        </row>
        <row r="4046">
          <cell r="A4046" t="str">
            <v>NE</v>
          </cell>
          <cell r="B4046" t="str">
            <v>Cuming</v>
          </cell>
          <cell r="C4046">
            <v>20880</v>
          </cell>
          <cell r="D4046" t="str">
            <v>Wisner City of</v>
          </cell>
          <cell r="E4046">
            <v>2316</v>
          </cell>
          <cell r="F4046" t="str">
            <v>Wisner</v>
          </cell>
          <cell r="G4046">
            <v>22</v>
          </cell>
          <cell r="H4046" t="str">
            <v>3</v>
          </cell>
          <cell r="I4046">
            <v>0.8</v>
          </cell>
          <cell r="J4046">
            <v>0.8</v>
          </cell>
          <cell r="K4046">
            <v>0.8</v>
          </cell>
          <cell r="M4046" t="str">
            <v>IC</v>
          </cell>
          <cell r="N4046" t="str">
            <v>DFO</v>
          </cell>
          <cell r="P4046">
            <v>88</v>
          </cell>
          <cell r="Q4046">
            <v>1969</v>
          </cell>
          <cell r="R4046" t="str">
            <v>OP</v>
          </cell>
          <cell r="T4046" t="str">
            <v>N</v>
          </cell>
        </row>
        <row r="4047">
          <cell r="A4047" t="str">
            <v>NH</v>
          </cell>
          <cell r="B4047" t="str">
            <v>Hillsborough</v>
          </cell>
          <cell r="C4047">
            <v>4566</v>
          </cell>
          <cell r="D4047" t="str">
            <v>Crotched Mt Rehab Center</v>
          </cell>
          <cell r="E4047">
            <v>54515</v>
          </cell>
          <cell r="F4047" t="str">
            <v>Crotched Mountain Rehabilitation Center</v>
          </cell>
          <cell r="G4047">
            <v>622</v>
          </cell>
          <cell r="H4047" t="str">
            <v>GEN1</v>
          </cell>
          <cell r="I4047">
            <v>0.7</v>
          </cell>
          <cell r="J4047">
            <v>0.68</v>
          </cell>
          <cell r="K4047">
            <v>0.69</v>
          </cell>
          <cell r="M4047" t="str">
            <v>IC</v>
          </cell>
          <cell r="N4047" t="str">
            <v>DFO</v>
          </cell>
          <cell r="P4047">
            <v>2</v>
          </cell>
          <cell r="Q4047">
            <v>1990</v>
          </cell>
          <cell r="R4047" t="str">
            <v>SB</v>
          </cell>
          <cell r="S4047">
            <v>0</v>
          </cell>
          <cell r="T4047" t="str">
            <v>Y</v>
          </cell>
        </row>
        <row r="4048">
          <cell r="A4048" t="str">
            <v>NH</v>
          </cell>
          <cell r="B4048" t="str">
            <v>Hillsborough</v>
          </cell>
          <cell r="C4048">
            <v>4566</v>
          </cell>
          <cell r="D4048" t="str">
            <v>Crotched Mt Rehab Center</v>
          </cell>
          <cell r="E4048">
            <v>54515</v>
          </cell>
          <cell r="F4048" t="str">
            <v>Crotched Mountain Rehabilitation Center</v>
          </cell>
          <cell r="G4048">
            <v>622</v>
          </cell>
          <cell r="H4048" t="str">
            <v>GEN2</v>
          </cell>
          <cell r="I4048">
            <v>0.7</v>
          </cell>
          <cell r="J4048">
            <v>0.68</v>
          </cell>
          <cell r="K4048">
            <v>0.69</v>
          </cell>
          <cell r="M4048" t="str">
            <v>IC</v>
          </cell>
          <cell r="N4048" t="str">
            <v>DFO</v>
          </cell>
          <cell r="P4048">
            <v>2</v>
          </cell>
          <cell r="Q4048">
            <v>1990</v>
          </cell>
          <cell r="R4048" t="str">
            <v>SB</v>
          </cell>
          <cell r="S4048">
            <v>0</v>
          </cell>
          <cell r="T4048" t="str">
            <v>Y</v>
          </cell>
        </row>
        <row r="4049">
          <cell r="A4049" t="str">
            <v>NH</v>
          </cell>
          <cell r="B4049" t="str">
            <v>Sullivan</v>
          </cell>
          <cell r="C4049">
            <v>5482</v>
          </cell>
          <cell r="D4049" t="str">
            <v>Durgin &amp; Crowell Lumber Co</v>
          </cell>
          <cell r="E4049">
            <v>54870</v>
          </cell>
          <cell r="F4049" t="str">
            <v>Durgin &amp; Crowell Lumber</v>
          </cell>
          <cell r="G4049">
            <v>321</v>
          </cell>
          <cell r="H4049" t="str">
            <v>0284</v>
          </cell>
          <cell r="I4049">
            <v>1.3</v>
          </cell>
          <cell r="J4049">
            <v>1.3</v>
          </cell>
          <cell r="K4049">
            <v>1.3</v>
          </cell>
          <cell r="M4049" t="str">
            <v>IC</v>
          </cell>
          <cell r="N4049" t="str">
            <v>DFO</v>
          </cell>
          <cell r="P4049">
            <v>4</v>
          </cell>
          <cell r="Q4049">
            <v>1999</v>
          </cell>
          <cell r="R4049" t="str">
            <v>OP</v>
          </cell>
          <cell r="T4049" t="str">
            <v>Y</v>
          </cell>
        </row>
        <row r="4050">
          <cell r="A4050" t="str">
            <v>NH</v>
          </cell>
          <cell r="B4050" t="str">
            <v>Sullivan</v>
          </cell>
          <cell r="C4050">
            <v>5482</v>
          </cell>
          <cell r="D4050" t="str">
            <v>Durgin &amp; Crowell Lumber Co</v>
          </cell>
          <cell r="E4050">
            <v>54870</v>
          </cell>
          <cell r="F4050" t="str">
            <v>Durgin &amp; Crowell Lumber</v>
          </cell>
          <cell r="G4050">
            <v>321</v>
          </cell>
          <cell r="H4050" t="str">
            <v>3306</v>
          </cell>
          <cell r="I4050">
            <v>0.2</v>
          </cell>
          <cell r="J4050">
            <v>0.2</v>
          </cell>
          <cell r="K4050">
            <v>0.2</v>
          </cell>
          <cell r="M4050" t="str">
            <v>IC</v>
          </cell>
          <cell r="N4050" t="str">
            <v>DFO</v>
          </cell>
          <cell r="P4050">
            <v>4</v>
          </cell>
          <cell r="Q4050">
            <v>1990</v>
          </cell>
          <cell r="R4050" t="str">
            <v>SB</v>
          </cell>
          <cell r="T4050" t="str">
            <v>Y</v>
          </cell>
        </row>
        <row r="4051">
          <cell r="A4051" t="str">
            <v>NH</v>
          </cell>
          <cell r="B4051" t="str">
            <v>Sullivan</v>
          </cell>
          <cell r="C4051">
            <v>5482</v>
          </cell>
          <cell r="D4051" t="str">
            <v>Durgin &amp; Crowell Lumber Co</v>
          </cell>
          <cell r="E4051">
            <v>54870</v>
          </cell>
          <cell r="F4051" t="str">
            <v>Durgin &amp; Crowell Lumber</v>
          </cell>
          <cell r="G4051">
            <v>321</v>
          </cell>
          <cell r="H4051" t="str">
            <v>3413</v>
          </cell>
          <cell r="I4051">
            <v>0.7</v>
          </cell>
          <cell r="J4051">
            <v>0.7</v>
          </cell>
          <cell r="K4051">
            <v>0.7</v>
          </cell>
          <cell r="M4051" t="str">
            <v>IC</v>
          </cell>
          <cell r="N4051" t="str">
            <v>DFO</v>
          </cell>
          <cell r="P4051">
            <v>4</v>
          </cell>
          <cell r="Q4051">
            <v>1995</v>
          </cell>
          <cell r="R4051" t="str">
            <v>OS</v>
          </cell>
          <cell r="T4051" t="str">
            <v>Y</v>
          </cell>
        </row>
        <row r="4052">
          <cell r="A4052" t="str">
            <v>NH</v>
          </cell>
          <cell r="B4052" t="str">
            <v>Sullivan</v>
          </cell>
          <cell r="C4052">
            <v>5482</v>
          </cell>
          <cell r="D4052" t="str">
            <v>Durgin &amp; Crowell Lumber Co</v>
          </cell>
          <cell r="E4052">
            <v>54870</v>
          </cell>
          <cell r="F4052" t="str">
            <v>Durgin &amp; Crowell Lumber</v>
          </cell>
          <cell r="G4052">
            <v>321</v>
          </cell>
          <cell r="H4052" t="str">
            <v>3512</v>
          </cell>
          <cell r="I4052">
            <v>1.3</v>
          </cell>
          <cell r="J4052">
            <v>1.3</v>
          </cell>
          <cell r="K4052">
            <v>1.3</v>
          </cell>
          <cell r="M4052" t="str">
            <v>IC</v>
          </cell>
          <cell r="N4052" t="str">
            <v>DFO</v>
          </cell>
          <cell r="P4052">
            <v>11</v>
          </cell>
          <cell r="Q4052">
            <v>2003</v>
          </cell>
          <cell r="R4052" t="str">
            <v>OP</v>
          </cell>
          <cell r="T4052" t="str">
            <v>Y</v>
          </cell>
        </row>
        <row r="4053">
          <cell r="A4053" t="str">
            <v>NH</v>
          </cell>
          <cell r="B4053" t="str">
            <v>Rockingham</v>
          </cell>
          <cell r="C4053">
            <v>6636</v>
          </cell>
          <cell r="D4053" t="str">
            <v>Foss Manufacturing Co Inc</v>
          </cell>
          <cell r="E4053">
            <v>10108</v>
          </cell>
          <cell r="F4053" t="str">
            <v>Hampton Facility</v>
          </cell>
          <cell r="G4053">
            <v>314</v>
          </cell>
          <cell r="H4053" t="str">
            <v>GEN1</v>
          </cell>
          <cell r="I4053">
            <v>0.5</v>
          </cell>
          <cell r="J4053">
            <v>0.5</v>
          </cell>
          <cell r="K4053">
            <v>0.7</v>
          </cell>
          <cell r="M4053" t="str">
            <v>IC</v>
          </cell>
          <cell r="N4053" t="str">
            <v>DFO</v>
          </cell>
          <cell r="P4053">
            <v>10</v>
          </cell>
          <cell r="Q4053">
            <v>1978</v>
          </cell>
          <cell r="R4053" t="str">
            <v>SB</v>
          </cell>
          <cell r="S4053">
            <v>0</v>
          </cell>
          <cell r="T4053" t="str">
            <v>Y</v>
          </cell>
        </row>
        <row r="4054">
          <cell r="A4054" t="str">
            <v>NH</v>
          </cell>
          <cell r="B4054" t="str">
            <v>Rockingham</v>
          </cell>
          <cell r="C4054">
            <v>6636</v>
          </cell>
          <cell r="D4054" t="str">
            <v>Foss Manufacturing Co Inc</v>
          </cell>
          <cell r="E4054">
            <v>10108</v>
          </cell>
          <cell r="F4054" t="str">
            <v>Hampton Facility</v>
          </cell>
          <cell r="G4054">
            <v>314</v>
          </cell>
          <cell r="H4054" t="str">
            <v>GEN2</v>
          </cell>
          <cell r="I4054">
            <v>0.5</v>
          </cell>
          <cell r="J4054">
            <v>0.5</v>
          </cell>
          <cell r="K4054">
            <v>0.7</v>
          </cell>
          <cell r="M4054" t="str">
            <v>IC</v>
          </cell>
          <cell r="N4054" t="str">
            <v>DFO</v>
          </cell>
          <cell r="P4054">
            <v>10</v>
          </cell>
          <cell r="Q4054">
            <v>1978</v>
          </cell>
          <cell r="R4054" t="str">
            <v>SB</v>
          </cell>
          <cell r="S4054">
            <v>0</v>
          </cell>
          <cell r="T4054" t="str">
            <v>Y</v>
          </cell>
        </row>
        <row r="4055">
          <cell r="A4055" t="str">
            <v>NH</v>
          </cell>
          <cell r="B4055" t="str">
            <v>Rockingham</v>
          </cell>
          <cell r="C4055">
            <v>6636</v>
          </cell>
          <cell r="D4055" t="str">
            <v>Foss Manufacturing Co Inc</v>
          </cell>
          <cell r="E4055">
            <v>10108</v>
          </cell>
          <cell r="F4055" t="str">
            <v>Hampton Facility</v>
          </cell>
          <cell r="G4055">
            <v>314</v>
          </cell>
          <cell r="H4055" t="str">
            <v>GEN3</v>
          </cell>
          <cell r="I4055">
            <v>0.7</v>
          </cell>
          <cell r="J4055">
            <v>0.7</v>
          </cell>
          <cell r="K4055">
            <v>0.7</v>
          </cell>
          <cell r="M4055" t="str">
            <v>IC</v>
          </cell>
          <cell r="N4055" t="str">
            <v>DFO</v>
          </cell>
          <cell r="P4055">
            <v>7</v>
          </cell>
          <cell r="Q4055">
            <v>1980</v>
          </cell>
          <cell r="R4055" t="str">
            <v>OP</v>
          </cell>
          <cell r="S4055">
            <v>0</v>
          </cell>
          <cell r="T4055" t="str">
            <v>Y</v>
          </cell>
        </row>
        <row r="4056">
          <cell r="A4056" t="str">
            <v>NH</v>
          </cell>
          <cell r="B4056" t="str">
            <v>Rockingham</v>
          </cell>
          <cell r="C4056">
            <v>6636</v>
          </cell>
          <cell r="D4056" t="str">
            <v>Foss Manufacturing Co Inc</v>
          </cell>
          <cell r="E4056">
            <v>10108</v>
          </cell>
          <cell r="F4056" t="str">
            <v>Hampton Facility</v>
          </cell>
          <cell r="G4056">
            <v>314</v>
          </cell>
          <cell r="H4056" t="str">
            <v>GEN4</v>
          </cell>
          <cell r="I4056">
            <v>0.7</v>
          </cell>
          <cell r="J4056">
            <v>0.7</v>
          </cell>
          <cell r="K4056">
            <v>0.7</v>
          </cell>
          <cell r="M4056" t="str">
            <v>IC</v>
          </cell>
          <cell r="N4056" t="str">
            <v>DFO</v>
          </cell>
          <cell r="P4056">
            <v>10</v>
          </cell>
          <cell r="Q4056">
            <v>1981</v>
          </cell>
          <cell r="R4056" t="str">
            <v>OP</v>
          </cell>
          <cell r="S4056">
            <v>0</v>
          </cell>
          <cell r="T4056" t="str">
            <v>Y</v>
          </cell>
        </row>
        <row r="4057">
          <cell r="A4057" t="str">
            <v>NH</v>
          </cell>
          <cell r="B4057" t="str">
            <v>Rockingham</v>
          </cell>
          <cell r="C4057">
            <v>6636</v>
          </cell>
          <cell r="D4057" t="str">
            <v>Foss Manufacturing Co Inc</v>
          </cell>
          <cell r="E4057">
            <v>10108</v>
          </cell>
          <cell r="F4057" t="str">
            <v>Hampton Facility</v>
          </cell>
          <cell r="G4057">
            <v>314</v>
          </cell>
          <cell r="H4057" t="str">
            <v>GEN5</v>
          </cell>
          <cell r="I4057">
            <v>0.7</v>
          </cell>
          <cell r="J4057">
            <v>0.7</v>
          </cell>
          <cell r="K4057">
            <v>0.7</v>
          </cell>
          <cell r="M4057" t="str">
            <v>IC</v>
          </cell>
          <cell r="N4057" t="str">
            <v>DFO</v>
          </cell>
          <cell r="P4057">
            <v>6</v>
          </cell>
          <cell r="Q4057">
            <v>1984</v>
          </cell>
          <cell r="R4057" t="str">
            <v>OP</v>
          </cell>
          <cell r="S4057">
            <v>0</v>
          </cell>
          <cell r="T4057" t="str">
            <v>Y</v>
          </cell>
        </row>
        <row r="4058">
          <cell r="A4058" t="str">
            <v>NH</v>
          </cell>
          <cell r="B4058" t="str">
            <v>Rockingham</v>
          </cell>
          <cell r="C4058">
            <v>6636</v>
          </cell>
          <cell r="D4058" t="str">
            <v>Foss Manufacturing Co Inc</v>
          </cell>
          <cell r="E4058">
            <v>10108</v>
          </cell>
          <cell r="F4058" t="str">
            <v>Hampton Facility</v>
          </cell>
          <cell r="G4058">
            <v>314</v>
          </cell>
          <cell r="H4058" t="str">
            <v>GEN6</v>
          </cell>
          <cell r="I4058">
            <v>0.7</v>
          </cell>
          <cell r="J4058">
            <v>0.7</v>
          </cell>
          <cell r="K4058">
            <v>0.7</v>
          </cell>
          <cell r="M4058" t="str">
            <v>IC</v>
          </cell>
          <cell r="N4058" t="str">
            <v>DFO</v>
          </cell>
          <cell r="P4058">
            <v>4</v>
          </cell>
          <cell r="Q4058">
            <v>1990</v>
          </cell>
          <cell r="R4058" t="str">
            <v>SB</v>
          </cell>
          <cell r="S4058">
            <v>0</v>
          </cell>
          <cell r="T4058" t="str">
            <v>Y</v>
          </cell>
        </row>
        <row r="4059">
          <cell r="A4059" t="str">
            <v>NH</v>
          </cell>
          <cell r="B4059" t="str">
            <v>Grafton</v>
          </cell>
          <cell r="C4059">
            <v>15112</v>
          </cell>
          <cell r="D4059" t="str">
            <v>Plymouth Cogeneration LP</v>
          </cell>
          <cell r="E4059">
            <v>54803</v>
          </cell>
          <cell r="F4059" t="str">
            <v>Plymouth State College Cogeneration</v>
          </cell>
          <cell r="G4059">
            <v>611</v>
          </cell>
          <cell r="H4059" t="str">
            <v>A</v>
          </cell>
          <cell r="I4059">
            <v>1.2</v>
          </cell>
          <cell r="J4059">
            <v>1.2</v>
          </cell>
          <cell r="K4059">
            <v>1.2</v>
          </cell>
          <cell r="M4059" t="str">
            <v>IC</v>
          </cell>
          <cell r="N4059" t="str">
            <v>DFO</v>
          </cell>
          <cell r="P4059">
            <v>4</v>
          </cell>
          <cell r="Q4059">
            <v>1994</v>
          </cell>
          <cell r="R4059" t="str">
            <v>OP</v>
          </cell>
          <cell r="T4059" t="str">
            <v>Y</v>
          </cell>
        </row>
        <row r="4060">
          <cell r="A4060" t="str">
            <v>NH</v>
          </cell>
          <cell r="B4060" t="str">
            <v>Grafton</v>
          </cell>
          <cell r="C4060">
            <v>15112</v>
          </cell>
          <cell r="D4060" t="str">
            <v>Plymouth Cogeneration LP</v>
          </cell>
          <cell r="E4060">
            <v>54803</v>
          </cell>
          <cell r="F4060" t="str">
            <v>Plymouth State College Cogeneration</v>
          </cell>
          <cell r="G4060">
            <v>611</v>
          </cell>
          <cell r="H4060" t="str">
            <v>B</v>
          </cell>
          <cell r="I4060">
            <v>1.6</v>
          </cell>
          <cell r="J4060">
            <v>1.6</v>
          </cell>
          <cell r="K4060">
            <v>1.6</v>
          </cell>
          <cell r="M4060" t="str">
            <v>IC</v>
          </cell>
          <cell r="N4060" t="str">
            <v>DFO</v>
          </cell>
          <cell r="P4060">
            <v>8</v>
          </cell>
          <cell r="Q4060">
            <v>2000</v>
          </cell>
          <cell r="R4060" t="str">
            <v>OP</v>
          </cell>
          <cell r="T4060" t="str">
            <v>Y</v>
          </cell>
        </row>
        <row r="4061">
          <cell r="A4061" t="str">
            <v>NH</v>
          </cell>
          <cell r="B4061" t="str">
            <v>Coos</v>
          </cell>
          <cell r="C4061">
            <v>18919</v>
          </cell>
          <cell r="D4061" t="str">
            <v>Tillotson Rubber Co Inc</v>
          </cell>
          <cell r="E4061">
            <v>50095</v>
          </cell>
          <cell r="F4061" t="str">
            <v>Tillotson Rubber</v>
          </cell>
          <cell r="G4061">
            <v>326</v>
          </cell>
          <cell r="H4061" t="str">
            <v>IC1</v>
          </cell>
          <cell r="I4061">
            <v>0.4</v>
          </cell>
          <cell r="J4061">
            <v>0.4</v>
          </cell>
          <cell r="K4061">
            <v>0.4</v>
          </cell>
          <cell r="M4061" t="str">
            <v>IC</v>
          </cell>
          <cell r="N4061" t="str">
            <v>DFO</v>
          </cell>
          <cell r="P4061">
            <v>1</v>
          </cell>
          <cell r="Q4061">
            <v>1960</v>
          </cell>
          <cell r="R4061" t="str">
            <v>BU</v>
          </cell>
          <cell r="T4061" t="str">
            <v>Y</v>
          </cell>
        </row>
        <row r="4062">
          <cell r="A4062" t="str">
            <v>NH</v>
          </cell>
          <cell r="B4062" t="str">
            <v>Coos</v>
          </cell>
          <cell r="C4062">
            <v>18919</v>
          </cell>
          <cell r="D4062" t="str">
            <v>Tillotson Rubber Co Inc</v>
          </cell>
          <cell r="E4062">
            <v>50095</v>
          </cell>
          <cell r="F4062" t="str">
            <v>Tillotson Rubber</v>
          </cell>
          <cell r="G4062">
            <v>326</v>
          </cell>
          <cell r="H4062" t="str">
            <v>IC2</v>
          </cell>
          <cell r="I4062">
            <v>0.6</v>
          </cell>
          <cell r="J4062">
            <v>0.59</v>
          </cell>
          <cell r="K4062">
            <v>0.59</v>
          </cell>
          <cell r="M4062" t="str">
            <v>IC</v>
          </cell>
          <cell r="N4062" t="str">
            <v>DFO</v>
          </cell>
          <cell r="P4062">
            <v>1</v>
          </cell>
          <cell r="Q4062">
            <v>1985</v>
          </cell>
          <cell r="R4062" t="str">
            <v>BU</v>
          </cell>
          <cell r="T4062" t="str">
            <v>Y</v>
          </cell>
        </row>
        <row r="4063">
          <cell r="A4063" t="str">
            <v>NH</v>
          </cell>
          <cell r="B4063" t="str">
            <v>Hillsborough</v>
          </cell>
          <cell r="C4063">
            <v>19759</v>
          </cell>
          <cell r="D4063" t="str">
            <v>Velcro USA Inc</v>
          </cell>
          <cell r="E4063">
            <v>54293</v>
          </cell>
          <cell r="F4063" t="str">
            <v>Velcro USA</v>
          </cell>
          <cell r="G4063">
            <v>314</v>
          </cell>
          <cell r="H4063" t="str">
            <v>GEN1</v>
          </cell>
          <cell r="I4063">
            <v>1.2</v>
          </cell>
          <cell r="J4063">
            <v>1.2</v>
          </cell>
          <cell r="K4063">
            <v>1.2</v>
          </cell>
          <cell r="M4063" t="str">
            <v>IC</v>
          </cell>
          <cell r="N4063" t="str">
            <v>DFO</v>
          </cell>
          <cell r="P4063">
            <v>8</v>
          </cell>
          <cell r="Q4063">
            <v>1990</v>
          </cell>
          <cell r="R4063" t="str">
            <v>SB</v>
          </cell>
          <cell r="S4063">
            <v>0</v>
          </cell>
          <cell r="T4063" t="str">
            <v>Y</v>
          </cell>
        </row>
        <row r="4064">
          <cell r="A4064" t="str">
            <v>NH</v>
          </cell>
          <cell r="B4064" t="str">
            <v>Hillsborough</v>
          </cell>
          <cell r="C4064">
            <v>19759</v>
          </cell>
          <cell r="D4064" t="str">
            <v>Velcro USA Inc</v>
          </cell>
          <cell r="E4064">
            <v>54293</v>
          </cell>
          <cell r="F4064" t="str">
            <v>Velcro USA</v>
          </cell>
          <cell r="G4064">
            <v>314</v>
          </cell>
          <cell r="H4064" t="str">
            <v>GEN2</v>
          </cell>
          <cell r="I4064">
            <v>1.2</v>
          </cell>
          <cell r="J4064">
            <v>1.2</v>
          </cell>
          <cell r="K4064">
            <v>1.2</v>
          </cell>
          <cell r="M4064" t="str">
            <v>IC</v>
          </cell>
          <cell r="N4064" t="str">
            <v>DFO</v>
          </cell>
          <cell r="P4064">
            <v>8</v>
          </cell>
          <cell r="Q4064">
            <v>1990</v>
          </cell>
          <cell r="R4064" t="str">
            <v>SB</v>
          </cell>
          <cell r="S4064">
            <v>0</v>
          </cell>
          <cell r="T4064" t="str">
            <v>Y</v>
          </cell>
        </row>
        <row r="4065">
          <cell r="A4065" t="str">
            <v>NH</v>
          </cell>
          <cell r="B4065" t="str">
            <v>Hillsborough</v>
          </cell>
          <cell r="C4065">
            <v>19759</v>
          </cell>
          <cell r="D4065" t="str">
            <v>Velcro USA Inc</v>
          </cell>
          <cell r="E4065">
            <v>54293</v>
          </cell>
          <cell r="F4065" t="str">
            <v>Velcro USA</v>
          </cell>
          <cell r="G4065">
            <v>314</v>
          </cell>
          <cell r="H4065" t="str">
            <v>GEN3</v>
          </cell>
          <cell r="I4065">
            <v>1.2</v>
          </cell>
          <cell r="J4065">
            <v>1.2</v>
          </cell>
          <cell r="K4065">
            <v>1.2</v>
          </cell>
          <cell r="M4065" t="str">
            <v>IC</v>
          </cell>
          <cell r="N4065" t="str">
            <v>DFO</v>
          </cell>
          <cell r="P4065">
            <v>6</v>
          </cell>
          <cell r="Q4065">
            <v>1997</v>
          </cell>
          <cell r="R4065" t="str">
            <v>SB</v>
          </cell>
          <cell r="S4065">
            <v>0</v>
          </cell>
          <cell r="T4065" t="str">
            <v>Y</v>
          </cell>
        </row>
        <row r="4066">
          <cell r="A4066" t="str">
            <v>NH</v>
          </cell>
          <cell r="B4066" t="str">
            <v>Hillsborough</v>
          </cell>
          <cell r="C4066">
            <v>19759</v>
          </cell>
          <cell r="D4066" t="str">
            <v>Velcro USA Inc</v>
          </cell>
          <cell r="E4066">
            <v>54293</v>
          </cell>
          <cell r="F4066" t="str">
            <v>Velcro USA</v>
          </cell>
          <cell r="G4066">
            <v>314</v>
          </cell>
          <cell r="H4066" t="str">
            <v>GEN4</v>
          </cell>
          <cell r="I4066">
            <v>1.2</v>
          </cell>
          <cell r="J4066">
            <v>1.2</v>
          </cell>
          <cell r="K4066">
            <v>1.2</v>
          </cell>
          <cell r="M4066" t="str">
            <v>IC</v>
          </cell>
          <cell r="N4066" t="str">
            <v>DFO</v>
          </cell>
          <cell r="P4066">
            <v>4</v>
          </cell>
          <cell r="Q4066">
            <v>1992</v>
          </cell>
          <cell r="R4066" t="str">
            <v>OS</v>
          </cell>
          <cell r="T4066" t="str">
            <v>Y</v>
          </cell>
        </row>
        <row r="4067">
          <cell r="A4067" t="str">
            <v>NJ</v>
          </cell>
          <cell r="B4067" t="str">
            <v>Cape May</v>
          </cell>
          <cell r="C4067">
            <v>963</v>
          </cell>
          <cell r="D4067" t="str">
            <v>Atlantic City Electric Co</v>
          </cell>
          <cell r="E4067">
            <v>2378</v>
          </cell>
          <cell r="F4067" t="str">
            <v>B L England</v>
          </cell>
          <cell r="G4067">
            <v>22</v>
          </cell>
          <cell r="H4067" t="str">
            <v>IC1</v>
          </cell>
          <cell r="I4067">
            <v>2</v>
          </cell>
          <cell r="J4067">
            <v>2</v>
          </cell>
          <cell r="K4067">
            <v>2</v>
          </cell>
          <cell r="M4067" t="str">
            <v>IC</v>
          </cell>
          <cell r="N4067" t="str">
            <v>DFO</v>
          </cell>
          <cell r="P4067">
            <v>8</v>
          </cell>
          <cell r="Q4067">
            <v>1961</v>
          </cell>
          <cell r="R4067" t="str">
            <v>SB</v>
          </cell>
          <cell r="T4067" t="str">
            <v>N</v>
          </cell>
        </row>
        <row r="4068">
          <cell r="A4068" t="str">
            <v>NJ</v>
          </cell>
          <cell r="B4068" t="str">
            <v>Cape May</v>
          </cell>
          <cell r="C4068">
            <v>963</v>
          </cell>
          <cell r="D4068" t="str">
            <v>Atlantic City Electric Co</v>
          </cell>
          <cell r="E4068">
            <v>2378</v>
          </cell>
          <cell r="F4068" t="str">
            <v>B L England</v>
          </cell>
          <cell r="G4068">
            <v>22</v>
          </cell>
          <cell r="H4068" t="str">
            <v>IC2</v>
          </cell>
          <cell r="I4068">
            <v>2</v>
          </cell>
          <cell r="J4068">
            <v>2</v>
          </cell>
          <cell r="K4068">
            <v>2</v>
          </cell>
          <cell r="M4068" t="str">
            <v>IC</v>
          </cell>
          <cell r="N4068" t="str">
            <v>DFO</v>
          </cell>
          <cell r="P4068">
            <v>8</v>
          </cell>
          <cell r="Q4068">
            <v>1961</v>
          </cell>
          <cell r="R4068" t="str">
            <v>SB</v>
          </cell>
          <cell r="T4068" t="str">
            <v>N</v>
          </cell>
        </row>
        <row r="4069">
          <cell r="A4069" t="str">
            <v>NJ</v>
          </cell>
          <cell r="B4069" t="str">
            <v>Cape May</v>
          </cell>
          <cell r="C4069">
            <v>963</v>
          </cell>
          <cell r="D4069" t="str">
            <v>Atlantic City Electric Co</v>
          </cell>
          <cell r="E4069">
            <v>2378</v>
          </cell>
          <cell r="F4069" t="str">
            <v>B L England</v>
          </cell>
          <cell r="G4069">
            <v>22</v>
          </cell>
          <cell r="H4069" t="str">
            <v>IC3</v>
          </cell>
          <cell r="I4069">
            <v>2</v>
          </cell>
          <cell r="J4069">
            <v>2</v>
          </cell>
          <cell r="K4069">
            <v>2</v>
          </cell>
          <cell r="M4069" t="str">
            <v>IC</v>
          </cell>
          <cell r="N4069" t="str">
            <v>DFO</v>
          </cell>
          <cell r="P4069">
            <v>8</v>
          </cell>
          <cell r="Q4069">
            <v>1961</v>
          </cell>
          <cell r="R4069" t="str">
            <v>SB</v>
          </cell>
          <cell r="T4069" t="str">
            <v>N</v>
          </cell>
        </row>
        <row r="4070">
          <cell r="A4070" t="str">
            <v>NJ</v>
          </cell>
          <cell r="B4070" t="str">
            <v>Cape May</v>
          </cell>
          <cell r="C4070">
            <v>963</v>
          </cell>
          <cell r="D4070" t="str">
            <v>Atlantic City Electric Co</v>
          </cell>
          <cell r="E4070">
            <v>2378</v>
          </cell>
          <cell r="F4070" t="str">
            <v>B L England</v>
          </cell>
          <cell r="G4070">
            <v>22</v>
          </cell>
          <cell r="H4070" t="str">
            <v>IC4</v>
          </cell>
          <cell r="I4070">
            <v>2</v>
          </cell>
          <cell r="J4070">
            <v>2</v>
          </cell>
          <cell r="K4070">
            <v>2</v>
          </cell>
          <cell r="M4070" t="str">
            <v>IC</v>
          </cell>
          <cell r="N4070" t="str">
            <v>DFO</v>
          </cell>
          <cell r="P4070">
            <v>8</v>
          </cell>
          <cell r="Q4070">
            <v>1961</v>
          </cell>
          <cell r="R4070" t="str">
            <v>SB</v>
          </cell>
          <cell r="T4070" t="str">
            <v>N</v>
          </cell>
        </row>
        <row r="4071">
          <cell r="A4071" t="str">
            <v>NJ</v>
          </cell>
          <cell r="B4071" t="str">
            <v>Ocean</v>
          </cell>
          <cell r="C4071">
            <v>13943</v>
          </cell>
          <cell r="D4071" t="str">
            <v>Ocean County Utilities Auth</v>
          </cell>
          <cell r="E4071">
            <v>54569</v>
          </cell>
          <cell r="F4071" t="str">
            <v>Bayville Central Facility</v>
          </cell>
          <cell r="G4071">
            <v>22132</v>
          </cell>
          <cell r="H4071" t="str">
            <v>COG4</v>
          </cell>
          <cell r="I4071">
            <v>1.5</v>
          </cell>
          <cell r="J4071">
            <v>1.5</v>
          </cell>
          <cell r="K4071">
            <v>1.5</v>
          </cell>
          <cell r="M4071" t="str">
            <v>IC</v>
          </cell>
          <cell r="N4071" t="str">
            <v>DFO</v>
          </cell>
          <cell r="P4071">
            <v>5</v>
          </cell>
          <cell r="Q4071">
            <v>2002</v>
          </cell>
          <cell r="R4071" t="str">
            <v>OP</v>
          </cell>
          <cell r="T4071" t="str">
            <v>Y</v>
          </cell>
        </row>
        <row r="4072">
          <cell r="A4072" t="str">
            <v>NJ</v>
          </cell>
          <cell r="B4072" t="str">
            <v>Ocean</v>
          </cell>
          <cell r="C4072">
            <v>13943</v>
          </cell>
          <cell r="D4072" t="str">
            <v>Ocean County Utilities Auth</v>
          </cell>
          <cell r="E4072">
            <v>54569</v>
          </cell>
          <cell r="F4072" t="str">
            <v>Bayville Central Facility</v>
          </cell>
          <cell r="G4072">
            <v>22132</v>
          </cell>
          <cell r="H4072" t="str">
            <v>COG5</v>
          </cell>
          <cell r="I4072">
            <v>1.5</v>
          </cell>
          <cell r="J4072">
            <v>1.5</v>
          </cell>
          <cell r="K4072">
            <v>1.5</v>
          </cell>
          <cell r="M4072" t="str">
            <v>IC</v>
          </cell>
          <cell r="N4072" t="str">
            <v>DFO</v>
          </cell>
          <cell r="P4072">
            <v>5</v>
          </cell>
          <cell r="Q4072">
            <v>2002</v>
          </cell>
          <cell r="R4072" t="str">
            <v>OP</v>
          </cell>
          <cell r="T4072" t="str">
            <v>Y</v>
          </cell>
        </row>
        <row r="4073">
          <cell r="A4073" t="str">
            <v>NJ</v>
          </cell>
          <cell r="B4073" t="str">
            <v>Ocean</v>
          </cell>
          <cell r="C4073">
            <v>13943</v>
          </cell>
          <cell r="D4073" t="str">
            <v>Ocean County Utilities Auth</v>
          </cell>
          <cell r="E4073">
            <v>54569</v>
          </cell>
          <cell r="F4073" t="str">
            <v>Bayville Central Facility</v>
          </cell>
          <cell r="G4073">
            <v>22132</v>
          </cell>
          <cell r="H4073" t="str">
            <v>COG6</v>
          </cell>
          <cell r="I4073">
            <v>1.5</v>
          </cell>
          <cell r="J4073">
            <v>1.5</v>
          </cell>
          <cell r="K4073">
            <v>1.5</v>
          </cell>
          <cell r="M4073" t="str">
            <v>IC</v>
          </cell>
          <cell r="N4073" t="str">
            <v>DFO</v>
          </cell>
          <cell r="P4073">
            <v>5</v>
          </cell>
          <cell r="Q4073">
            <v>2002</v>
          </cell>
          <cell r="R4073" t="str">
            <v>OP</v>
          </cell>
          <cell r="T4073" t="str">
            <v>Y</v>
          </cell>
        </row>
        <row r="4074">
          <cell r="A4074" t="str">
            <v>NJ</v>
          </cell>
          <cell r="B4074" t="str">
            <v>Ocean</v>
          </cell>
          <cell r="C4074">
            <v>13943</v>
          </cell>
          <cell r="D4074" t="str">
            <v>Ocean County Utilities Auth</v>
          </cell>
          <cell r="E4074">
            <v>54569</v>
          </cell>
          <cell r="F4074" t="str">
            <v>Bayville Central Facility</v>
          </cell>
          <cell r="G4074">
            <v>22132</v>
          </cell>
          <cell r="H4074" t="str">
            <v>COG7</v>
          </cell>
          <cell r="I4074">
            <v>1.5</v>
          </cell>
          <cell r="J4074">
            <v>1.5</v>
          </cell>
          <cell r="K4074">
            <v>1.5</v>
          </cell>
          <cell r="M4074" t="str">
            <v>IC</v>
          </cell>
          <cell r="N4074" t="str">
            <v>DFO</v>
          </cell>
          <cell r="P4074">
            <v>5</v>
          </cell>
          <cell r="Q4074">
            <v>2002</v>
          </cell>
          <cell r="R4074" t="str">
            <v>OP</v>
          </cell>
          <cell r="T4074" t="str">
            <v>Y</v>
          </cell>
        </row>
        <row r="4075">
          <cell r="A4075" t="str">
            <v>NM</v>
          </cell>
          <cell r="B4075" t="str">
            <v>Quay</v>
          </cell>
          <cell r="C4075">
            <v>17718</v>
          </cell>
          <cell r="D4075" t="str">
            <v>Southwestern Public Service Co</v>
          </cell>
          <cell r="E4075">
            <v>2469</v>
          </cell>
          <cell r="F4075" t="str">
            <v>Tucumcari</v>
          </cell>
          <cell r="G4075">
            <v>22</v>
          </cell>
          <cell r="H4075" t="str">
            <v>3</v>
          </cell>
          <cell r="I4075">
            <v>1</v>
          </cell>
          <cell r="J4075">
            <v>1</v>
          </cell>
          <cell r="K4075">
            <v>1</v>
          </cell>
          <cell r="M4075" t="str">
            <v>IC</v>
          </cell>
          <cell r="N4075" t="str">
            <v>DFO</v>
          </cell>
          <cell r="P4075">
            <v>1</v>
          </cell>
          <cell r="Q4075">
            <v>1975</v>
          </cell>
          <cell r="R4075" t="str">
            <v>SB</v>
          </cell>
          <cell r="S4075">
            <v>0</v>
          </cell>
          <cell r="T4075" t="str">
            <v>N</v>
          </cell>
        </row>
        <row r="4076">
          <cell r="A4076" t="str">
            <v>NM</v>
          </cell>
          <cell r="B4076" t="str">
            <v>Quay</v>
          </cell>
          <cell r="C4076">
            <v>17718</v>
          </cell>
          <cell r="D4076" t="str">
            <v>Southwestern Public Service Co</v>
          </cell>
          <cell r="E4076">
            <v>2469</v>
          </cell>
          <cell r="F4076" t="str">
            <v>Tucumcari</v>
          </cell>
          <cell r="G4076">
            <v>22</v>
          </cell>
          <cell r="H4076" t="str">
            <v>4</v>
          </cell>
          <cell r="I4076">
            <v>2.2000000000000002</v>
          </cell>
          <cell r="J4076">
            <v>2</v>
          </cell>
          <cell r="K4076">
            <v>2</v>
          </cell>
          <cell r="M4076" t="str">
            <v>IC</v>
          </cell>
          <cell r="N4076" t="str">
            <v>DFO</v>
          </cell>
          <cell r="P4076">
            <v>1</v>
          </cell>
          <cell r="Q4076">
            <v>1959</v>
          </cell>
          <cell r="R4076" t="str">
            <v>SB</v>
          </cell>
          <cell r="S4076">
            <v>0</v>
          </cell>
          <cell r="T4076" t="str">
            <v>N</v>
          </cell>
        </row>
        <row r="4077">
          <cell r="A4077" t="str">
            <v>NM</v>
          </cell>
          <cell r="B4077" t="str">
            <v>Quay</v>
          </cell>
          <cell r="C4077">
            <v>17718</v>
          </cell>
          <cell r="D4077" t="str">
            <v>Southwestern Public Service Co</v>
          </cell>
          <cell r="E4077">
            <v>2469</v>
          </cell>
          <cell r="F4077" t="str">
            <v>Tucumcari</v>
          </cell>
          <cell r="G4077">
            <v>22</v>
          </cell>
          <cell r="H4077" t="str">
            <v>5</v>
          </cell>
          <cell r="I4077">
            <v>1</v>
          </cell>
          <cell r="J4077">
            <v>1</v>
          </cell>
          <cell r="K4077">
            <v>1</v>
          </cell>
          <cell r="M4077" t="str">
            <v>IC</v>
          </cell>
          <cell r="N4077" t="str">
            <v>DFO</v>
          </cell>
          <cell r="P4077">
            <v>0</v>
          </cell>
          <cell r="Q4077">
            <v>1951</v>
          </cell>
          <cell r="R4077" t="str">
            <v>SB</v>
          </cell>
          <cell r="S4077">
            <v>0</v>
          </cell>
          <cell r="T4077" t="str">
            <v>N</v>
          </cell>
        </row>
        <row r="4078">
          <cell r="A4078" t="str">
            <v>NM</v>
          </cell>
          <cell r="B4078" t="str">
            <v>Quay</v>
          </cell>
          <cell r="C4078">
            <v>17718</v>
          </cell>
          <cell r="D4078" t="str">
            <v>Southwestern Public Service Co</v>
          </cell>
          <cell r="E4078">
            <v>2469</v>
          </cell>
          <cell r="F4078" t="str">
            <v>Tucumcari</v>
          </cell>
          <cell r="G4078">
            <v>22</v>
          </cell>
          <cell r="H4078" t="str">
            <v>6</v>
          </cell>
          <cell r="I4078">
            <v>4.0999999999999996</v>
          </cell>
          <cell r="J4078">
            <v>3</v>
          </cell>
          <cell r="K4078">
            <v>3</v>
          </cell>
          <cell r="M4078" t="str">
            <v>IC</v>
          </cell>
          <cell r="N4078" t="str">
            <v>DFO</v>
          </cell>
          <cell r="P4078">
            <v>1</v>
          </cell>
          <cell r="Q4078">
            <v>1964</v>
          </cell>
          <cell r="R4078" t="str">
            <v>SB</v>
          </cell>
          <cell r="S4078">
            <v>0</v>
          </cell>
          <cell r="T4078" t="str">
            <v>N</v>
          </cell>
        </row>
        <row r="4079">
          <cell r="A4079" t="str">
            <v>NM</v>
          </cell>
          <cell r="B4079" t="str">
            <v>Quay</v>
          </cell>
          <cell r="C4079">
            <v>17718</v>
          </cell>
          <cell r="D4079" t="str">
            <v>Southwestern Public Service Co</v>
          </cell>
          <cell r="E4079">
            <v>2469</v>
          </cell>
          <cell r="F4079" t="str">
            <v>Tucumcari</v>
          </cell>
          <cell r="G4079">
            <v>22</v>
          </cell>
          <cell r="H4079" t="str">
            <v>8</v>
          </cell>
          <cell r="I4079">
            <v>3</v>
          </cell>
          <cell r="J4079">
            <v>3</v>
          </cell>
          <cell r="K4079">
            <v>3</v>
          </cell>
          <cell r="M4079" t="str">
            <v>IC</v>
          </cell>
          <cell r="N4079" t="str">
            <v>DFO</v>
          </cell>
          <cell r="P4079">
            <v>1</v>
          </cell>
          <cell r="Q4079">
            <v>1968</v>
          </cell>
          <cell r="R4079" t="str">
            <v>SB</v>
          </cell>
          <cell r="S4079">
            <v>0</v>
          </cell>
          <cell r="T4079" t="str">
            <v>N</v>
          </cell>
        </row>
        <row r="4080">
          <cell r="A4080" t="str">
            <v>NM</v>
          </cell>
          <cell r="B4080" t="str">
            <v>Quay</v>
          </cell>
          <cell r="C4080">
            <v>17718</v>
          </cell>
          <cell r="D4080" t="str">
            <v>Southwestern Public Service Co</v>
          </cell>
          <cell r="E4080">
            <v>2469</v>
          </cell>
          <cell r="F4080" t="str">
            <v>Tucumcari</v>
          </cell>
          <cell r="G4080">
            <v>22</v>
          </cell>
          <cell r="H4080" t="str">
            <v>9</v>
          </cell>
          <cell r="I4080">
            <v>4.8</v>
          </cell>
          <cell r="J4080">
            <v>5</v>
          </cell>
          <cell r="K4080">
            <v>5</v>
          </cell>
          <cell r="M4080" t="str">
            <v>IC</v>
          </cell>
          <cell r="N4080" t="str">
            <v>DFO</v>
          </cell>
          <cell r="P4080">
            <v>1</v>
          </cell>
          <cell r="Q4080">
            <v>1977</v>
          </cell>
          <cell r="R4080" t="str">
            <v>SB</v>
          </cell>
          <cell r="S4080">
            <v>0</v>
          </cell>
          <cell r="T4080" t="str">
            <v>N</v>
          </cell>
        </row>
        <row r="4081">
          <cell r="A4081" t="str">
            <v>NM</v>
          </cell>
          <cell r="B4081" t="str">
            <v>Grant</v>
          </cell>
          <cell r="C4081">
            <v>23102</v>
          </cell>
          <cell r="D4081" t="str">
            <v>Phelps Dodge Corp-Cobre Mines</v>
          </cell>
          <cell r="E4081">
            <v>55312</v>
          </cell>
          <cell r="F4081" t="str">
            <v>Phelps Dodge Cobre Mining</v>
          </cell>
          <cell r="G4081">
            <v>2122</v>
          </cell>
          <cell r="H4081" t="str">
            <v>1</v>
          </cell>
          <cell r="I4081">
            <v>0.8</v>
          </cell>
          <cell r="J4081">
            <v>0.8</v>
          </cell>
          <cell r="K4081">
            <v>0.8</v>
          </cell>
          <cell r="M4081" t="str">
            <v>IC</v>
          </cell>
          <cell r="N4081" t="str">
            <v>DFO</v>
          </cell>
          <cell r="P4081">
            <v>1</v>
          </cell>
          <cell r="Q4081">
            <v>1982</v>
          </cell>
          <cell r="R4081" t="str">
            <v>SB</v>
          </cell>
          <cell r="T4081" t="str">
            <v>Y</v>
          </cell>
        </row>
        <row r="4082">
          <cell r="A4082" t="str">
            <v>NM</v>
          </cell>
          <cell r="B4082" t="str">
            <v>Grant</v>
          </cell>
          <cell r="C4082">
            <v>23102</v>
          </cell>
          <cell r="D4082" t="str">
            <v>Phelps Dodge Corp-Cobre Mines</v>
          </cell>
          <cell r="E4082">
            <v>55312</v>
          </cell>
          <cell r="F4082" t="str">
            <v>Phelps Dodge Cobre Mining</v>
          </cell>
          <cell r="G4082">
            <v>2122</v>
          </cell>
          <cell r="H4082" t="str">
            <v>2</v>
          </cell>
          <cell r="I4082">
            <v>0.8</v>
          </cell>
          <cell r="J4082">
            <v>0.8</v>
          </cell>
          <cell r="K4082">
            <v>0.8</v>
          </cell>
          <cell r="M4082" t="str">
            <v>IC</v>
          </cell>
          <cell r="N4082" t="str">
            <v>DFO</v>
          </cell>
          <cell r="P4082">
            <v>1</v>
          </cell>
          <cell r="Q4082">
            <v>1982</v>
          </cell>
          <cell r="R4082" t="str">
            <v>SB</v>
          </cell>
          <cell r="T4082" t="str">
            <v>Y</v>
          </cell>
        </row>
        <row r="4083">
          <cell r="A4083" t="str">
            <v>NM</v>
          </cell>
          <cell r="B4083" t="str">
            <v>Grant</v>
          </cell>
          <cell r="C4083">
            <v>23102</v>
          </cell>
          <cell r="D4083" t="str">
            <v>Phelps Dodge Corp-Cobre Mines</v>
          </cell>
          <cell r="E4083">
            <v>55312</v>
          </cell>
          <cell r="F4083" t="str">
            <v>Phelps Dodge Cobre Mining</v>
          </cell>
          <cell r="G4083">
            <v>2122</v>
          </cell>
          <cell r="H4083" t="str">
            <v>3</v>
          </cell>
          <cell r="I4083">
            <v>0.8</v>
          </cell>
          <cell r="J4083">
            <v>0.8</v>
          </cell>
          <cell r="K4083">
            <v>0.8</v>
          </cell>
          <cell r="M4083" t="str">
            <v>IC</v>
          </cell>
          <cell r="N4083" t="str">
            <v>DFO</v>
          </cell>
          <cell r="P4083">
            <v>1</v>
          </cell>
          <cell r="Q4083">
            <v>1982</v>
          </cell>
          <cell r="R4083" t="str">
            <v>OS</v>
          </cell>
          <cell r="T4083" t="str">
            <v>Y</v>
          </cell>
        </row>
        <row r="4084">
          <cell r="A4084" t="str">
            <v>NV</v>
          </cell>
          <cell r="B4084" t="str">
            <v>Lander</v>
          </cell>
          <cell r="C4084">
            <v>17166</v>
          </cell>
          <cell r="D4084" t="str">
            <v>Sierra Pacific Power Co</v>
          </cell>
          <cell r="E4084">
            <v>6509</v>
          </cell>
          <cell r="F4084" t="str">
            <v>Battle Mountain</v>
          </cell>
          <cell r="G4084">
            <v>22</v>
          </cell>
          <cell r="H4084" t="str">
            <v>1</v>
          </cell>
          <cell r="I4084">
            <v>2</v>
          </cell>
          <cell r="J4084">
            <v>1.8</v>
          </cell>
          <cell r="K4084">
            <v>2</v>
          </cell>
          <cell r="M4084" t="str">
            <v>IC</v>
          </cell>
          <cell r="N4084" t="str">
            <v>DFO</v>
          </cell>
          <cell r="P4084">
            <v>1</v>
          </cell>
          <cell r="Q4084">
            <v>1967</v>
          </cell>
          <cell r="R4084" t="str">
            <v>OP</v>
          </cell>
          <cell r="T4084" t="str">
            <v>N</v>
          </cell>
        </row>
        <row r="4085">
          <cell r="A4085" t="str">
            <v>NV</v>
          </cell>
          <cell r="B4085" t="str">
            <v>Lander</v>
          </cell>
          <cell r="C4085">
            <v>17166</v>
          </cell>
          <cell r="D4085" t="str">
            <v>Sierra Pacific Power Co</v>
          </cell>
          <cell r="E4085">
            <v>6509</v>
          </cell>
          <cell r="F4085" t="str">
            <v>Battle Mountain</v>
          </cell>
          <cell r="G4085">
            <v>22</v>
          </cell>
          <cell r="H4085" t="str">
            <v>2</v>
          </cell>
          <cell r="I4085">
            <v>2</v>
          </cell>
          <cell r="J4085">
            <v>1.8</v>
          </cell>
          <cell r="K4085">
            <v>2</v>
          </cell>
          <cell r="M4085" t="str">
            <v>IC</v>
          </cell>
          <cell r="N4085" t="str">
            <v>DFO</v>
          </cell>
          <cell r="P4085">
            <v>1</v>
          </cell>
          <cell r="Q4085">
            <v>1967</v>
          </cell>
          <cell r="R4085" t="str">
            <v>OP</v>
          </cell>
          <cell r="T4085" t="str">
            <v>N</v>
          </cell>
        </row>
        <row r="4086">
          <cell r="A4086" t="str">
            <v>NV</v>
          </cell>
          <cell r="B4086" t="str">
            <v>Lander</v>
          </cell>
          <cell r="C4086">
            <v>17166</v>
          </cell>
          <cell r="D4086" t="str">
            <v>Sierra Pacific Power Co</v>
          </cell>
          <cell r="E4086">
            <v>6509</v>
          </cell>
          <cell r="F4086" t="str">
            <v>Battle Mountain</v>
          </cell>
          <cell r="G4086">
            <v>22</v>
          </cell>
          <cell r="H4086" t="str">
            <v>3</v>
          </cell>
          <cell r="I4086">
            <v>2</v>
          </cell>
          <cell r="J4086">
            <v>1.8</v>
          </cell>
          <cell r="K4086">
            <v>2</v>
          </cell>
          <cell r="M4086" t="str">
            <v>IC</v>
          </cell>
          <cell r="N4086" t="str">
            <v>DFO</v>
          </cell>
          <cell r="P4086">
            <v>1</v>
          </cell>
          <cell r="Q4086">
            <v>1967</v>
          </cell>
          <cell r="R4086" t="str">
            <v>OP</v>
          </cell>
          <cell r="T4086" t="str">
            <v>N</v>
          </cell>
        </row>
        <row r="4087">
          <cell r="A4087" t="str">
            <v>NV</v>
          </cell>
          <cell r="B4087" t="str">
            <v>Lander</v>
          </cell>
          <cell r="C4087">
            <v>17166</v>
          </cell>
          <cell r="D4087" t="str">
            <v>Sierra Pacific Power Co</v>
          </cell>
          <cell r="E4087">
            <v>6509</v>
          </cell>
          <cell r="F4087" t="str">
            <v>Battle Mountain</v>
          </cell>
          <cell r="G4087">
            <v>22</v>
          </cell>
          <cell r="H4087" t="str">
            <v>4</v>
          </cell>
          <cell r="I4087">
            <v>2</v>
          </cell>
          <cell r="J4087">
            <v>1.8</v>
          </cell>
          <cell r="K4087">
            <v>2</v>
          </cell>
          <cell r="M4087" t="str">
            <v>IC</v>
          </cell>
          <cell r="N4087" t="str">
            <v>DFO</v>
          </cell>
          <cell r="P4087">
            <v>1</v>
          </cell>
          <cell r="Q4087">
            <v>1967</v>
          </cell>
          <cell r="R4087" t="str">
            <v>OP</v>
          </cell>
          <cell r="T4087" t="str">
            <v>N</v>
          </cell>
        </row>
        <row r="4088">
          <cell r="A4088" t="str">
            <v>NV</v>
          </cell>
          <cell r="B4088" t="str">
            <v>Carson City</v>
          </cell>
          <cell r="C4088">
            <v>17166</v>
          </cell>
          <cell r="D4088" t="str">
            <v>Sierra Pacific Power Co</v>
          </cell>
          <cell r="E4088">
            <v>6510</v>
          </cell>
          <cell r="F4088" t="str">
            <v>Brunswick</v>
          </cell>
          <cell r="G4088">
            <v>22</v>
          </cell>
          <cell r="H4088" t="str">
            <v>1</v>
          </cell>
          <cell r="I4088">
            <v>2</v>
          </cell>
          <cell r="J4088">
            <v>2</v>
          </cell>
          <cell r="K4088">
            <v>2</v>
          </cell>
          <cell r="M4088" t="str">
            <v>IC</v>
          </cell>
          <cell r="N4088" t="str">
            <v>DFO</v>
          </cell>
          <cell r="P4088">
            <v>9</v>
          </cell>
          <cell r="Q4088">
            <v>1960</v>
          </cell>
          <cell r="R4088" t="str">
            <v>OP</v>
          </cell>
          <cell r="T4088" t="str">
            <v>N</v>
          </cell>
        </row>
        <row r="4089">
          <cell r="A4089" t="str">
            <v>NV</v>
          </cell>
          <cell r="B4089" t="str">
            <v>Carson City</v>
          </cell>
          <cell r="C4089">
            <v>17166</v>
          </cell>
          <cell r="D4089" t="str">
            <v>Sierra Pacific Power Co</v>
          </cell>
          <cell r="E4089">
            <v>6510</v>
          </cell>
          <cell r="F4089" t="str">
            <v>Brunswick</v>
          </cell>
          <cell r="G4089">
            <v>22</v>
          </cell>
          <cell r="H4089" t="str">
            <v>2</v>
          </cell>
          <cell r="I4089">
            <v>2</v>
          </cell>
          <cell r="J4089">
            <v>2</v>
          </cell>
          <cell r="K4089">
            <v>2</v>
          </cell>
          <cell r="M4089" t="str">
            <v>IC</v>
          </cell>
          <cell r="N4089" t="str">
            <v>DFO</v>
          </cell>
          <cell r="P4089">
            <v>9</v>
          </cell>
          <cell r="Q4089">
            <v>1960</v>
          </cell>
          <cell r="R4089" t="str">
            <v>OP</v>
          </cell>
          <cell r="T4089" t="str">
            <v>N</v>
          </cell>
        </row>
        <row r="4090">
          <cell r="A4090" t="str">
            <v>NV</v>
          </cell>
          <cell r="B4090" t="str">
            <v>Carson City</v>
          </cell>
          <cell r="C4090">
            <v>17166</v>
          </cell>
          <cell r="D4090" t="str">
            <v>Sierra Pacific Power Co</v>
          </cell>
          <cell r="E4090">
            <v>6510</v>
          </cell>
          <cell r="F4090" t="str">
            <v>Brunswick</v>
          </cell>
          <cell r="G4090">
            <v>22</v>
          </cell>
          <cell r="H4090" t="str">
            <v>3</v>
          </cell>
          <cell r="I4090">
            <v>2</v>
          </cell>
          <cell r="J4090">
            <v>2</v>
          </cell>
          <cell r="K4090">
            <v>2</v>
          </cell>
          <cell r="M4090" t="str">
            <v>IC</v>
          </cell>
          <cell r="N4090" t="str">
            <v>DFO</v>
          </cell>
          <cell r="P4090">
            <v>9</v>
          </cell>
          <cell r="Q4090">
            <v>1960</v>
          </cell>
          <cell r="R4090" t="str">
            <v>OP</v>
          </cell>
          <cell r="T4090" t="str">
            <v>N</v>
          </cell>
        </row>
        <row r="4091">
          <cell r="A4091" t="str">
            <v>NV</v>
          </cell>
          <cell r="B4091" t="str">
            <v>Nye</v>
          </cell>
          <cell r="C4091">
            <v>17166</v>
          </cell>
          <cell r="D4091" t="str">
            <v>Sierra Pacific Power Co</v>
          </cell>
          <cell r="E4091">
            <v>6514</v>
          </cell>
          <cell r="F4091" t="str">
            <v>Gabbs</v>
          </cell>
          <cell r="G4091">
            <v>22</v>
          </cell>
          <cell r="H4091" t="str">
            <v>1</v>
          </cell>
          <cell r="I4091">
            <v>2.7</v>
          </cell>
          <cell r="J4091">
            <v>2.7</v>
          </cell>
          <cell r="K4091">
            <v>2.7</v>
          </cell>
          <cell r="M4091" t="str">
            <v>IC</v>
          </cell>
          <cell r="N4091" t="str">
            <v>DFO</v>
          </cell>
          <cell r="P4091">
            <v>1</v>
          </cell>
          <cell r="Q4091">
            <v>1969</v>
          </cell>
          <cell r="R4091" t="str">
            <v>OP</v>
          </cell>
          <cell r="T4091" t="str">
            <v>N</v>
          </cell>
        </row>
        <row r="4092">
          <cell r="A4092" t="str">
            <v>NV</v>
          </cell>
          <cell r="B4092" t="str">
            <v>Nye</v>
          </cell>
          <cell r="C4092">
            <v>17166</v>
          </cell>
          <cell r="D4092" t="str">
            <v>Sierra Pacific Power Co</v>
          </cell>
          <cell r="E4092">
            <v>6514</v>
          </cell>
          <cell r="F4092" t="str">
            <v>Gabbs</v>
          </cell>
          <cell r="G4092">
            <v>22</v>
          </cell>
          <cell r="H4092" t="str">
            <v>2</v>
          </cell>
          <cell r="I4092">
            <v>2.7</v>
          </cell>
          <cell r="J4092">
            <v>2.7</v>
          </cell>
          <cell r="K4092">
            <v>2.7</v>
          </cell>
          <cell r="M4092" t="str">
            <v>IC</v>
          </cell>
          <cell r="N4092" t="str">
            <v>DFO</v>
          </cell>
          <cell r="P4092">
            <v>1</v>
          </cell>
          <cell r="Q4092">
            <v>1969</v>
          </cell>
          <cell r="R4092" t="str">
            <v>OP</v>
          </cell>
          <cell r="T4092" t="str">
            <v>N</v>
          </cell>
        </row>
        <row r="4093">
          <cell r="A4093" t="str">
            <v>NV</v>
          </cell>
          <cell r="B4093" t="str">
            <v>Washoe</v>
          </cell>
          <cell r="C4093">
            <v>17166</v>
          </cell>
          <cell r="D4093" t="str">
            <v>Sierra Pacific Power Co</v>
          </cell>
          <cell r="E4093">
            <v>6530</v>
          </cell>
          <cell r="F4093" t="str">
            <v>Valley Road</v>
          </cell>
          <cell r="G4093">
            <v>22</v>
          </cell>
          <cell r="H4093" t="str">
            <v>1</v>
          </cell>
          <cell r="I4093">
            <v>2</v>
          </cell>
          <cell r="J4093">
            <v>2</v>
          </cell>
          <cell r="K4093">
            <v>2</v>
          </cell>
          <cell r="M4093" t="str">
            <v>IC</v>
          </cell>
          <cell r="N4093" t="str">
            <v>DFO</v>
          </cell>
          <cell r="P4093">
            <v>1</v>
          </cell>
          <cell r="Q4093">
            <v>1960</v>
          </cell>
          <cell r="R4093" t="str">
            <v>OP</v>
          </cell>
          <cell r="T4093" t="str">
            <v>N</v>
          </cell>
        </row>
        <row r="4094">
          <cell r="A4094" t="str">
            <v>NV</v>
          </cell>
          <cell r="B4094" t="str">
            <v>Washoe</v>
          </cell>
          <cell r="C4094">
            <v>17166</v>
          </cell>
          <cell r="D4094" t="str">
            <v>Sierra Pacific Power Co</v>
          </cell>
          <cell r="E4094">
            <v>6530</v>
          </cell>
          <cell r="F4094" t="str">
            <v>Valley Road</v>
          </cell>
          <cell r="G4094">
            <v>22</v>
          </cell>
          <cell r="H4094" t="str">
            <v>2</v>
          </cell>
          <cell r="I4094">
            <v>2</v>
          </cell>
          <cell r="J4094">
            <v>2</v>
          </cell>
          <cell r="K4094">
            <v>2</v>
          </cell>
          <cell r="M4094" t="str">
            <v>IC</v>
          </cell>
          <cell r="N4094" t="str">
            <v>DFO</v>
          </cell>
          <cell r="P4094">
            <v>1</v>
          </cell>
          <cell r="Q4094">
            <v>1960</v>
          </cell>
          <cell r="R4094" t="str">
            <v>OP</v>
          </cell>
          <cell r="T4094" t="str">
            <v>N</v>
          </cell>
        </row>
        <row r="4095">
          <cell r="A4095" t="str">
            <v>NV</v>
          </cell>
          <cell r="B4095" t="str">
            <v>Washoe</v>
          </cell>
          <cell r="C4095">
            <v>17166</v>
          </cell>
          <cell r="D4095" t="str">
            <v>Sierra Pacific Power Co</v>
          </cell>
          <cell r="E4095">
            <v>6530</v>
          </cell>
          <cell r="F4095" t="str">
            <v>Valley Road</v>
          </cell>
          <cell r="G4095">
            <v>22</v>
          </cell>
          <cell r="H4095" t="str">
            <v>3</v>
          </cell>
          <cell r="I4095">
            <v>2</v>
          </cell>
          <cell r="J4095">
            <v>2</v>
          </cell>
          <cell r="K4095">
            <v>2</v>
          </cell>
          <cell r="M4095" t="str">
            <v>IC</v>
          </cell>
          <cell r="N4095" t="str">
            <v>DFO</v>
          </cell>
          <cell r="P4095">
            <v>1</v>
          </cell>
          <cell r="Q4095">
            <v>1960</v>
          </cell>
          <cell r="R4095" t="str">
            <v>OP</v>
          </cell>
          <cell r="T4095" t="str">
            <v>N</v>
          </cell>
        </row>
        <row r="4096">
          <cell r="A4096" t="str">
            <v>NY</v>
          </cell>
          <cell r="B4096" t="str">
            <v>Otsego</v>
          </cell>
          <cell r="C4096">
            <v>1362</v>
          </cell>
          <cell r="D4096" t="str">
            <v>Bassett Healthcare</v>
          </cell>
          <cell r="E4096">
            <v>54863</v>
          </cell>
          <cell r="F4096" t="str">
            <v>Bassett Healthcare</v>
          </cell>
          <cell r="G4096">
            <v>622</v>
          </cell>
          <cell r="H4096" t="str">
            <v>0001</v>
          </cell>
          <cell r="I4096">
            <v>0.8</v>
          </cell>
          <cell r="J4096">
            <v>0.8</v>
          </cell>
          <cell r="K4096">
            <v>0.8</v>
          </cell>
          <cell r="M4096" t="str">
            <v>IC</v>
          </cell>
          <cell r="N4096" t="str">
            <v>DFO</v>
          </cell>
          <cell r="P4096">
            <v>7</v>
          </cell>
          <cell r="Q4096">
            <v>1992</v>
          </cell>
          <cell r="R4096" t="str">
            <v>SB</v>
          </cell>
          <cell r="S4096">
            <v>0</v>
          </cell>
          <cell r="T4096" t="str">
            <v>Y</v>
          </cell>
        </row>
        <row r="4097">
          <cell r="A4097" t="str">
            <v>NY</v>
          </cell>
          <cell r="B4097" t="str">
            <v>Otsego</v>
          </cell>
          <cell r="C4097">
            <v>1362</v>
          </cell>
          <cell r="D4097" t="str">
            <v>Bassett Healthcare</v>
          </cell>
          <cell r="E4097">
            <v>54863</v>
          </cell>
          <cell r="F4097" t="str">
            <v>Bassett Healthcare</v>
          </cell>
          <cell r="G4097">
            <v>622</v>
          </cell>
          <cell r="H4097" t="str">
            <v>0002</v>
          </cell>
          <cell r="I4097">
            <v>0.8</v>
          </cell>
          <cell r="J4097">
            <v>0.8</v>
          </cell>
          <cell r="K4097">
            <v>0.8</v>
          </cell>
          <cell r="M4097" t="str">
            <v>IC</v>
          </cell>
          <cell r="N4097" t="str">
            <v>DFO</v>
          </cell>
          <cell r="P4097">
            <v>7</v>
          </cell>
          <cell r="Q4097">
            <v>1992</v>
          </cell>
          <cell r="R4097" t="str">
            <v>SB</v>
          </cell>
          <cell r="S4097">
            <v>0</v>
          </cell>
          <cell r="T4097" t="str">
            <v>Y</v>
          </cell>
        </row>
        <row r="4098">
          <cell r="A4098" t="str">
            <v>NY</v>
          </cell>
          <cell r="B4098" t="str">
            <v>Otsego</v>
          </cell>
          <cell r="C4098">
            <v>1362</v>
          </cell>
          <cell r="D4098" t="str">
            <v>Bassett Healthcare</v>
          </cell>
          <cell r="E4098">
            <v>54863</v>
          </cell>
          <cell r="F4098" t="str">
            <v>Bassett Healthcare</v>
          </cell>
          <cell r="G4098">
            <v>622</v>
          </cell>
          <cell r="H4098" t="str">
            <v>0003</v>
          </cell>
          <cell r="I4098">
            <v>0.8</v>
          </cell>
          <cell r="J4098">
            <v>0.8</v>
          </cell>
          <cell r="K4098">
            <v>0.8</v>
          </cell>
          <cell r="M4098" t="str">
            <v>IC</v>
          </cell>
          <cell r="N4098" t="str">
            <v>DFO</v>
          </cell>
          <cell r="P4098">
            <v>7</v>
          </cell>
          <cell r="Q4098">
            <v>1992</v>
          </cell>
          <cell r="R4098" t="str">
            <v>SB</v>
          </cell>
          <cell r="S4098">
            <v>0</v>
          </cell>
          <cell r="T4098" t="str">
            <v>Y</v>
          </cell>
        </row>
        <row r="4099">
          <cell r="A4099" t="str">
            <v>NY</v>
          </cell>
          <cell r="B4099" t="str">
            <v>Otsego</v>
          </cell>
          <cell r="C4099">
            <v>1362</v>
          </cell>
          <cell r="D4099" t="str">
            <v>Bassett Healthcare</v>
          </cell>
          <cell r="E4099">
            <v>54863</v>
          </cell>
          <cell r="F4099" t="str">
            <v>Bassett Healthcare</v>
          </cell>
          <cell r="G4099">
            <v>622</v>
          </cell>
          <cell r="H4099" t="str">
            <v>0004</v>
          </cell>
          <cell r="I4099">
            <v>1.6</v>
          </cell>
          <cell r="J4099">
            <v>1.6</v>
          </cell>
          <cell r="K4099">
            <v>1.6</v>
          </cell>
          <cell r="M4099" t="str">
            <v>IC</v>
          </cell>
          <cell r="N4099" t="str">
            <v>DFO</v>
          </cell>
          <cell r="P4099">
            <v>5</v>
          </cell>
          <cell r="Q4099">
            <v>2004</v>
          </cell>
          <cell r="R4099" t="str">
            <v>SB</v>
          </cell>
          <cell r="T4099" t="str">
            <v>Y</v>
          </cell>
        </row>
        <row r="4100">
          <cell r="A4100" t="str">
            <v>NY</v>
          </cell>
          <cell r="B4100" t="str">
            <v>Orange</v>
          </cell>
          <cell r="C4100">
            <v>5511</v>
          </cell>
          <cell r="D4100" t="str">
            <v>Dynegy Northeast Gen Inc</v>
          </cell>
          <cell r="E4100">
            <v>2480</v>
          </cell>
          <cell r="F4100" t="str">
            <v>Danskammer Generating Station</v>
          </cell>
          <cell r="G4100">
            <v>22</v>
          </cell>
          <cell r="H4100" t="str">
            <v>5</v>
          </cell>
          <cell r="I4100">
            <v>2.7</v>
          </cell>
          <cell r="J4100">
            <v>2.5</v>
          </cell>
          <cell r="K4100">
            <v>2.5</v>
          </cell>
          <cell r="M4100" t="str">
            <v>IC</v>
          </cell>
          <cell r="N4100" t="str">
            <v>DFO</v>
          </cell>
          <cell r="P4100">
            <v>1</v>
          </cell>
          <cell r="Q4100">
            <v>1967</v>
          </cell>
          <cell r="R4100" t="str">
            <v>OP</v>
          </cell>
          <cell r="T4100" t="str">
            <v>Y</v>
          </cell>
        </row>
        <row r="4101">
          <cell r="A4101" t="str">
            <v>NY</v>
          </cell>
          <cell r="B4101" t="str">
            <v>Orange</v>
          </cell>
          <cell r="C4101">
            <v>5511</v>
          </cell>
          <cell r="D4101" t="str">
            <v>Dynegy Northeast Gen Inc</v>
          </cell>
          <cell r="E4101">
            <v>2480</v>
          </cell>
          <cell r="F4101" t="str">
            <v>Danskammer Generating Station</v>
          </cell>
          <cell r="G4101">
            <v>22</v>
          </cell>
          <cell r="H4101" t="str">
            <v>6</v>
          </cell>
          <cell r="I4101">
            <v>2.7</v>
          </cell>
          <cell r="J4101">
            <v>2.5</v>
          </cell>
          <cell r="K4101">
            <v>2.5</v>
          </cell>
          <cell r="M4101" t="str">
            <v>IC</v>
          </cell>
          <cell r="N4101" t="str">
            <v>DFO</v>
          </cell>
          <cell r="P4101">
            <v>1</v>
          </cell>
          <cell r="Q4101">
            <v>1967</v>
          </cell>
          <cell r="R4101" t="str">
            <v>OP</v>
          </cell>
          <cell r="T4101" t="str">
            <v>Y</v>
          </cell>
        </row>
        <row r="4102">
          <cell r="A4102" t="str">
            <v>NY</v>
          </cell>
          <cell r="B4102" t="str">
            <v>Suffolk</v>
          </cell>
          <cell r="C4102">
            <v>6369</v>
          </cell>
          <cell r="D4102" t="str">
            <v>Fishers Island Electric Corp</v>
          </cell>
          <cell r="E4102">
            <v>6575</v>
          </cell>
          <cell r="F4102" t="str">
            <v>Fishers Island</v>
          </cell>
          <cell r="G4102">
            <v>22</v>
          </cell>
          <cell r="H4102" t="str">
            <v>4</v>
          </cell>
          <cell r="I4102">
            <v>0.3</v>
          </cell>
          <cell r="J4102">
            <v>0.3</v>
          </cell>
          <cell r="K4102">
            <v>0.3</v>
          </cell>
          <cell r="M4102" t="str">
            <v>IC</v>
          </cell>
          <cell r="N4102" t="str">
            <v>DFO</v>
          </cell>
          <cell r="P4102">
            <v>88</v>
          </cell>
          <cell r="Q4102">
            <v>1965</v>
          </cell>
          <cell r="R4102" t="str">
            <v>SB</v>
          </cell>
          <cell r="T4102" t="str">
            <v>N</v>
          </cell>
        </row>
        <row r="4103">
          <cell r="A4103" t="str">
            <v>NY</v>
          </cell>
          <cell r="B4103" t="str">
            <v>Suffolk</v>
          </cell>
          <cell r="C4103">
            <v>6369</v>
          </cell>
          <cell r="D4103" t="str">
            <v>Fishers Island Electric Corp</v>
          </cell>
          <cell r="E4103">
            <v>6575</v>
          </cell>
          <cell r="F4103" t="str">
            <v>Fishers Island</v>
          </cell>
          <cell r="G4103">
            <v>22</v>
          </cell>
          <cell r="H4103" t="str">
            <v>5</v>
          </cell>
          <cell r="I4103">
            <v>0.7</v>
          </cell>
          <cell r="J4103">
            <v>0.7</v>
          </cell>
          <cell r="K4103">
            <v>0.7</v>
          </cell>
          <cell r="M4103" t="str">
            <v>IC</v>
          </cell>
          <cell r="N4103" t="str">
            <v>DFO</v>
          </cell>
          <cell r="P4103">
            <v>88</v>
          </cell>
          <cell r="Q4103">
            <v>1957</v>
          </cell>
          <cell r="R4103" t="str">
            <v>SB</v>
          </cell>
          <cell r="T4103" t="str">
            <v>N</v>
          </cell>
        </row>
        <row r="4104">
          <cell r="A4104" t="str">
            <v>NY</v>
          </cell>
          <cell r="B4104" t="str">
            <v>Nassau</v>
          </cell>
          <cell r="C4104">
            <v>6775</v>
          </cell>
          <cell r="D4104" t="str">
            <v>Freeport Village of Inc</v>
          </cell>
          <cell r="E4104">
            <v>2678</v>
          </cell>
          <cell r="F4104" t="str">
            <v>Plant No 1</v>
          </cell>
          <cell r="G4104">
            <v>22</v>
          </cell>
          <cell r="H4104" t="str">
            <v>1</v>
          </cell>
          <cell r="I4104">
            <v>2.1</v>
          </cell>
          <cell r="J4104">
            <v>1.5</v>
          </cell>
          <cell r="K4104">
            <v>2</v>
          </cell>
          <cell r="M4104" t="str">
            <v>IC</v>
          </cell>
          <cell r="N4104" t="str">
            <v>DFO</v>
          </cell>
          <cell r="P4104">
            <v>88</v>
          </cell>
          <cell r="Q4104">
            <v>1941</v>
          </cell>
          <cell r="R4104" t="str">
            <v>OP</v>
          </cell>
          <cell r="T4104" t="str">
            <v>N</v>
          </cell>
        </row>
        <row r="4105">
          <cell r="A4105" t="str">
            <v>NY</v>
          </cell>
          <cell r="B4105" t="str">
            <v>Nassau</v>
          </cell>
          <cell r="C4105">
            <v>6775</v>
          </cell>
          <cell r="D4105" t="str">
            <v>Freeport Village of Inc</v>
          </cell>
          <cell r="E4105">
            <v>2678</v>
          </cell>
          <cell r="F4105" t="str">
            <v>Plant No 1</v>
          </cell>
          <cell r="G4105">
            <v>22</v>
          </cell>
          <cell r="H4105" t="str">
            <v>2</v>
          </cell>
          <cell r="I4105">
            <v>2.9</v>
          </cell>
          <cell r="J4105">
            <v>2.5</v>
          </cell>
          <cell r="K4105">
            <v>2.7</v>
          </cell>
          <cell r="M4105" t="str">
            <v>IC</v>
          </cell>
          <cell r="N4105" t="str">
            <v>DFO</v>
          </cell>
          <cell r="P4105">
            <v>88</v>
          </cell>
          <cell r="Q4105">
            <v>1949</v>
          </cell>
          <cell r="R4105" t="str">
            <v>OP</v>
          </cell>
          <cell r="T4105" t="str">
            <v>N</v>
          </cell>
        </row>
        <row r="4106">
          <cell r="A4106" t="str">
            <v>NY</v>
          </cell>
          <cell r="B4106" t="str">
            <v>Nassau</v>
          </cell>
          <cell r="C4106">
            <v>6775</v>
          </cell>
          <cell r="D4106" t="str">
            <v>Freeport Village of Inc</v>
          </cell>
          <cell r="E4106">
            <v>2678</v>
          </cell>
          <cell r="F4106" t="str">
            <v>Plant No 1</v>
          </cell>
          <cell r="G4106">
            <v>22</v>
          </cell>
          <cell r="H4106" t="str">
            <v>3</v>
          </cell>
          <cell r="I4106">
            <v>3.1</v>
          </cell>
          <cell r="J4106">
            <v>2.7</v>
          </cell>
          <cell r="K4106">
            <v>2.9</v>
          </cell>
          <cell r="M4106" t="str">
            <v>IC</v>
          </cell>
          <cell r="N4106" t="str">
            <v>DFO</v>
          </cell>
          <cell r="P4106">
            <v>88</v>
          </cell>
          <cell r="Q4106">
            <v>1954</v>
          </cell>
          <cell r="R4106" t="str">
            <v>OP</v>
          </cell>
          <cell r="T4106" t="str">
            <v>N</v>
          </cell>
        </row>
        <row r="4107">
          <cell r="A4107" t="str">
            <v>NY</v>
          </cell>
          <cell r="B4107" t="str">
            <v>Nassau</v>
          </cell>
          <cell r="C4107">
            <v>6775</v>
          </cell>
          <cell r="D4107" t="str">
            <v>Freeport Village of Inc</v>
          </cell>
          <cell r="E4107">
            <v>2678</v>
          </cell>
          <cell r="F4107" t="str">
            <v>Plant No 1</v>
          </cell>
          <cell r="G4107">
            <v>22</v>
          </cell>
          <cell r="H4107" t="str">
            <v>4</v>
          </cell>
          <cell r="I4107">
            <v>5.0999999999999996</v>
          </cell>
          <cell r="J4107">
            <v>4.8</v>
          </cell>
          <cell r="K4107">
            <v>5</v>
          </cell>
          <cell r="M4107" t="str">
            <v>IC</v>
          </cell>
          <cell r="N4107" t="str">
            <v>DFO</v>
          </cell>
          <cell r="P4107">
            <v>10</v>
          </cell>
          <cell r="Q4107">
            <v>1964</v>
          </cell>
          <cell r="R4107" t="str">
            <v>OP</v>
          </cell>
          <cell r="T4107" t="str">
            <v>N</v>
          </cell>
        </row>
        <row r="4108">
          <cell r="A4108" t="str">
            <v>NY</v>
          </cell>
          <cell r="B4108" t="str">
            <v>Suffolk</v>
          </cell>
          <cell r="C4108">
            <v>7630</v>
          </cell>
          <cell r="D4108" t="str">
            <v>Greenport Village of</v>
          </cell>
          <cell r="E4108">
            <v>2681</v>
          </cell>
          <cell r="F4108" t="str">
            <v>Greenport</v>
          </cell>
          <cell r="G4108">
            <v>22</v>
          </cell>
          <cell r="H4108" t="str">
            <v>2</v>
          </cell>
          <cell r="I4108">
            <v>1.7</v>
          </cell>
          <cell r="J4108">
            <v>1.5</v>
          </cell>
          <cell r="K4108">
            <v>1.6</v>
          </cell>
          <cell r="M4108" t="str">
            <v>IC</v>
          </cell>
          <cell r="N4108" t="str">
            <v>DFO</v>
          </cell>
          <cell r="P4108">
            <v>8</v>
          </cell>
          <cell r="Q4108">
            <v>1997</v>
          </cell>
          <cell r="R4108" t="str">
            <v>OS</v>
          </cell>
          <cell r="T4108" t="str">
            <v>N</v>
          </cell>
        </row>
        <row r="4109">
          <cell r="A4109" t="str">
            <v>NY</v>
          </cell>
          <cell r="B4109" t="str">
            <v>Suffolk</v>
          </cell>
          <cell r="C4109">
            <v>7630</v>
          </cell>
          <cell r="D4109" t="str">
            <v>Greenport Village of</v>
          </cell>
          <cell r="E4109">
            <v>2681</v>
          </cell>
          <cell r="F4109" t="str">
            <v>Greenport</v>
          </cell>
          <cell r="G4109">
            <v>22</v>
          </cell>
          <cell r="H4109" t="str">
            <v>4</v>
          </cell>
          <cell r="I4109">
            <v>1.2</v>
          </cell>
          <cell r="J4109">
            <v>1</v>
          </cell>
          <cell r="K4109">
            <v>1</v>
          </cell>
          <cell r="M4109" t="str">
            <v>IC</v>
          </cell>
          <cell r="N4109" t="str">
            <v>DFO</v>
          </cell>
          <cell r="O4109" t="str">
            <v>NG</v>
          </cell>
          <cell r="P4109">
            <v>99</v>
          </cell>
          <cell r="Q4109">
            <v>1957</v>
          </cell>
          <cell r="R4109" t="str">
            <v>OP</v>
          </cell>
          <cell r="T4109" t="str">
            <v>N</v>
          </cell>
        </row>
        <row r="4110">
          <cell r="A4110" t="str">
            <v>NY</v>
          </cell>
          <cell r="B4110" t="str">
            <v>Suffolk</v>
          </cell>
          <cell r="C4110">
            <v>7630</v>
          </cell>
          <cell r="D4110" t="str">
            <v>Greenport Village of</v>
          </cell>
          <cell r="E4110">
            <v>2681</v>
          </cell>
          <cell r="F4110" t="str">
            <v>Greenport</v>
          </cell>
          <cell r="G4110">
            <v>22</v>
          </cell>
          <cell r="H4110" t="str">
            <v>5</v>
          </cell>
          <cell r="I4110">
            <v>1.8</v>
          </cell>
          <cell r="J4110">
            <v>1.5</v>
          </cell>
          <cell r="K4110">
            <v>1.5</v>
          </cell>
          <cell r="M4110" t="str">
            <v>IC</v>
          </cell>
          <cell r="N4110" t="str">
            <v>DFO</v>
          </cell>
          <cell r="O4110" t="str">
            <v>NG</v>
          </cell>
          <cell r="P4110">
            <v>99</v>
          </cell>
          <cell r="Q4110">
            <v>1965</v>
          </cell>
          <cell r="R4110" t="str">
            <v>OP</v>
          </cell>
          <cell r="T4110" t="str">
            <v>N</v>
          </cell>
        </row>
        <row r="4111">
          <cell r="A4111" t="str">
            <v>NY</v>
          </cell>
          <cell r="B4111" t="str">
            <v>Suffolk</v>
          </cell>
          <cell r="C4111">
            <v>7630</v>
          </cell>
          <cell r="D4111" t="str">
            <v>Greenport Village of</v>
          </cell>
          <cell r="E4111">
            <v>2681</v>
          </cell>
          <cell r="F4111" t="str">
            <v>Greenport</v>
          </cell>
          <cell r="G4111">
            <v>22</v>
          </cell>
          <cell r="H4111" t="str">
            <v>6</v>
          </cell>
          <cell r="I4111">
            <v>3.8</v>
          </cell>
          <cell r="J4111">
            <v>3</v>
          </cell>
          <cell r="K4111">
            <v>3</v>
          </cell>
          <cell r="M4111" t="str">
            <v>IC</v>
          </cell>
          <cell r="N4111" t="str">
            <v>DFO</v>
          </cell>
          <cell r="O4111" t="str">
            <v>NG</v>
          </cell>
          <cell r="P4111">
            <v>99</v>
          </cell>
          <cell r="Q4111">
            <v>1971</v>
          </cell>
          <cell r="R4111" t="str">
            <v>OP</v>
          </cell>
          <cell r="T4111" t="str">
            <v>N</v>
          </cell>
        </row>
        <row r="4112">
          <cell r="A4112" t="str">
            <v>NY</v>
          </cell>
          <cell r="B4112" t="str">
            <v>Suffolk</v>
          </cell>
          <cell r="C4112">
            <v>7630</v>
          </cell>
          <cell r="D4112" t="str">
            <v>Greenport Village of</v>
          </cell>
          <cell r="E4112">
            <v>2681</v>
          </cell>
          <cell r="F4112" t="str">
            <v>Greenport</v>
          </cell>
          <cell r="G4112">
            <v>22</v>
          </cell>
          <cell r="H4112" t="str">
            <v>7</v>
          </cell>
          <cell r="I4112">
            <v>1.6</v>
          </cell>
          <cell r="J4112">
            <v>1.55</v>
          </cell>
          <cell r="K4112">
            <v>1.6</v>
          </cell>
          <cell r="M4112" t="str">
            <v>IC</v>
          </cell>
          <cell r="N4112" t="str">
            <v>DFO</v>
          </cell>
          <cell r="P4112">
            <v>8</v>
          </cell>
          <cell r="Q4112">
            <v>1997</v>
          </cell>
          <cell r="R4112" t="str">
            <v>OS</v>
          </cell>
          <cell r="T4112" t="str">
            <v>N</v>
          </cell>
        </row>
        <row r="4113">
          <cell r="A4113" t="str">
            <v>NY</v>
          </cell>
          <cell r="B4113" t="str">
            <v>Queens</v>
          </cell>
          <cell r="C4113">
            <v>8758</v>
          </cell>
          <cell r="D4113" t="str">
            <v>Honeywell Farm Inc</v>
          </cell>
          <cell r="E4113">
            <v>10125</v>
          </cell>
          <cell r="F4113" t="str">
            <v>Honeywell Farms</v>
          </cell>
          <cell r="G4113">
            <v>311</v>
          </cell>
          <cell r="H4113" t="str">
            <v>3</v>
          </cell>
          <cell r="I4113">
            <v>0.8</v>
          </cell>
          <cell r="J4113">
            <v>0.8</v>
          </cell>
          <cell r="K4113">
            <v>0.8</v>
          </cell>
          <cell r="M4113" t="str">
            <v>IC</v>
          </cell>
          <cell r="N4113" t="str">
            <v>DFO</v>
          </cell>
          <cell r="P4113">
            <v>6</v>
          </cell>
          <cell r="Q4113">
            <v>1974</v>
          </cell>
          <cell r="R4113" t="str">
            <v>SB</v>
          </cell>
          <cell r="T4113" t="str">
            <v>Y</v>
          </cell>
        </row>
        <row r="4114">
          <cell r="A4114" t="str">
            <v>NY</v>
          </cell>
          <cell r="B4114" t="str">
            <v>Queens</v>
          </cell>
          <cell r="C4114">
            <v>8758</v>
          </cell>
          <cell r="D4114" t="str">
            <v>Honeywell Farm Inc</v>
          </cell>
          <cell r="E4114">
            <v>10125</v>
          </cell>
          <cell r="F4114" t="str">
            <v>Honeywell Farms</v>
          </cell>
          <cell r="G4114">
            <v>311</v>
          </cell>
          <cell r="H4114" t="str">
            <v>4</v>
          </cell>
          <cell r="I4114">
            <v>0.8</v>
          </cell>
          <cell r="J4114">
            <v>0.8</v>
          </cell>
          <cell r="K4114">
            <v>0.8</v>
          </cell>
          <cell r="M4114" t="str">
            <v>IC</v>
          </cell>
          <cell r="N4114" t="str">
            <v>DFO</v>
          </cell>
          <cell r="P4114">
            <v>6</v>
          </cell>
          <cell r="Q4114">
            <v>1974</v>
          </cell>
          <cell r="R4114" t="str">
            <v>SB</v>
          </cell>
          <cell r="T4114" t="str">
            <v>Y</v>
          </cell>
        </row>
        <row r="4115">
          <cell r="A4115" t="str">
            <v>NY</v>
          </cell>
          <cell r="B4115" t="str">
            <v>New York</v>
          </cell>
          <cell r="C4115">
            <v>13491</v>
          </cell>
          <cell r="D4115" t="str">
            <v>New York University</v>
          </cell>
          <cell r="E4115">
            <v>54808</v>
          </cell>
          <cell r="F4115" t="str">
            <v>New York University Central Plant</v>
          </cell>
          <cell r="G4115">
            <v>611</v>
          </cell>
          <cell r="H4115" t="str">
            <v>D2</v>
          </cell>
          <cell r="I4115">
            <v>0.8</v>
          </cell>
          <cell r="J4115">
            <v>0.6</v>
          </cell>
          <cell r="K4115">
            <v>0.6</v>
          </cell>
          <cell r="M4115" t="str">
            <v>IC</v>
          </cell>
          <cell r="N4115" t="str">
            <v>DFO</v>
          </cell>
          <cell r="P4115">
            <v>1</v>
          </cell>
          <cell r="Q4115">
            <v>1984</v>
          </cell>
          <cell r="R4115" t="str">
            <v>OP</v>
          </cell>
          <cell r="S4115">
            <v>0</v>
          </cell>
          <cell r="T4115" t="str">
            <v>Y</v>
          </cell>
        </row>
        <row r="4116">
          <cell r="A4116" t="str">
            <v>NY</v>
          </cell>
          <cell r="B4116" t="str">
            <v>New York</v>
          </cell>
          <cell r="C4116">
            <v>13491</v>
          </cell>
          <cell r="D4116" t="str">
            <v>New York University</v>
          </cell>
          <cell r="E4116">
            <v>54808</v>
          </cell>
          <cell r="F4116" t="str">
            <v>New York University Central Plant</v>
          </cell>
          <cell r="G4116">
            <v>611</v>
          </cell>
          <cell r="H4116" t="str">
            <v>D3</v>
          </cell>
          <cell r="I4116">
            <v>0.8</v>
          </cell>
          <cell r="J4116">
            <v>0.6</v>
          </cell>
          <cell r="K4116">
            <v>0.6</v>
          </cell>
          <cell r="M4116" t="str">
            <v>IC</v>
          </cell>
          <cell r="N4116" t="str">
            <v>DFO</v>
          </cell>
          <cell r="P4116">
            <v>1</v>
          </cell>
          <cell r="Q4116">
            <v>1984</v>
          </cell>
          <cell r="R4116" t="str">
            <v>OP</v>
          </cell>
          <cell r="S4116">
            <v>0</v>
          </cell>
          <cell r="T4116" t="str">
            <v>Y</v>
          </cell>
        </row>
        <row r="4117">
          <cell r="A4117" t="str">
            <v>NY</v>
          </cell>
          <cell r="B4117" t="str">
            <v>New York</v>
          </cell>
          <cell r="C4117">
            <v>13491</v>
          </cell>
          <cell r="D4117" t="str">
            <v>New York University</v>
          </cell>
          <cell r="E4117">
            <v>54808</v>
          </cell>
          <cell r="F4117" t="str">
            <v>New York University Central Plant</v>
          </cell>
          <cell r="G4117">
            <v>611</v>
          </cell>
          <cell r="H4117" t="str">
            <v>D4</v>
          </cell>
          <cell r="I4117">
            <v>0.8</v>
          </cell>
          <cell r="J4117">
            <v>0.6</v>
          </cell>
          <cell r="K4117">
            <v>0.6</v>
          </cell>
          <cell r="M4117" t="str">
            <v>IC</v>
          </cell>
          <cell r="N4117" t="str">
            <v>DFO</v>
          </cell>
          <cell r="P4117">
            <v>1</v>
          </cell>
          <cell r="Q4117">
            <v>1984</v>
          </cell>
          <cell r="R4117" t="str">
            <v>OP</v>
          </cell>
          <cell r="S4117">
            <v>0</v>
          </cell>
          <cell r="T4117" t="str">
            <v>Y</v>
          </cell>
        </row>
        <row r="4118">
          <cell r="A4118" t="str">
            <v>NY</v>
          </cell>
          <cell r="B4118" t="str">
            <v>New York</v>
          </cell>
          <cell r="C4118">
            <v>13491</v>
          </cell>
          <cell r="D4118" t="str">
            <v>New York University</v>
          </cell>
          <cell r="E4118">
            <v>54808</v>
          </cell>
          <cell r="F4118" t="str">
            <v>New York University Central Plant</v>
          </cell>
          <cell r="G4118">
            <v>611</v>
          </cell>
          <cell r="H4118" t="str">
            <v>D5</v>
          </cell>
          <cell r="I4118">
            <v>0.8</v>
          </cell>
          <cell r="J4118">
            <v>0.6</v>
          </cell>
          <cell r="K4118">
            <v>0.6</v>
          </cell>
          <cell r="M4118" t="str">
            <v>IC</v>
          </cell>
          <cell r="N4118" t="str">
            <v>DFO</v>
          </cell>
          <cell r="P4118">
            <v>1</v>
          </cell>
          <cell r="Q4118">
            <v>1984</v>
          </cell>
          <cell r="R4118" t="str">
            <v>OP</v>
          </cell>
          <cell r="S4118">
            <v>0</v>
          </cell>
          <cell r="T4118" t="str">
            <v>Y</v>
          </cell>
        </row>
        <row r="4119">
          <cell r="A4119" t="str">
            <v>NY</v>
          </cell>
          <cell r="B4119" t="str">
            <v>New York</v>
          </cell>
          <cell r="C4119">
            <v>13491</v>
          </cell>
          <cell r="D4119" t="str">
            <v>New York University</v>
          </cell>
          <cell r="E4119">
            <v>54808</v>
          </cell>
          <cell r="F4119" t="str">
            <v>New York University Central Plant</v>
          </cell>
          <cell r="G4119">
            <v>611</v>
          </cell>
          <cell r="H4119" t="str">
            <v>D6</v>
          </cell>
          <cell r="I4119">
            <v>0.8</v>
          </cell>
          <cell r="J4119">
            <v>0.6</v>
          </cell>
          <cell r="K4119">
            <v>0.6</v>
          </cell>
          <cell r="M4119" t="str">
            <v>IC</v>
          </cell>
          <cell r="N4119" t="str">
            <v>DFO</v>
          </cell>
          <cell r="P4119">
            <v>1</v>
          </cell>
          <cell r="Q4119">
            <v>1984</v>
          </cell>
          <cell r="R4119" t="str">
            <v>OP</v>
          </cell>
          <cell r="S4119">
            <v>0</v>
          </cell>
          <cell r="T4119" t="str">
            <v>Y</v>
          </cell>
        </row>
        <row r="4120">
          <cell r="A4120" t="str">
            <v>NY</v>
          </cell>
          <cell r="B4120" t="str">
            <v>New York</v>
          </cell>
          <cell r="C4120">
            <v>13491</v>
          </cell>
          <cell r="D4120" t="str">
            <v>New York University</v>
          </cell>
          <cell r="E4120">
            <v>54808</v>
          </cell>
          <cell r="F4120" t="str">
            <v>New York University Central Plant</v>
          </cell>
          <cell r="G4120">
            <v>611</v>
          </cell>
          <cell r="H4120" t="str">
            <v>D7</v>
          </cell>
          <cell r="I4120">
            <v>0.8</v>
          </cell>
          <cell r="J4120">
            <v>0.6</v>
          </cell>
          <cell r="K4120">
            <v>0.6</v>
          </cell>
          <cell r="M4120" t="str">
            <v>IC</v>
          </cell>
          <cell r="N4120" t="str">
            <v>DFO</v>
          </cell>
          <cell r="P4120">
            <v>1</v>
          </cell>
          <cell r="Q4120">
            <v>1984</v>
          </cell>
          <cell r="R4120" t="str">
            <v>OP</v>
          </cell>
          <cell r="S4120">
            <v>0</v>
          </cell>
          <cell r="T4120" t="str">
            <v>Y</v>
          </cell>
        </row>
        <row r="4121">
          <cell r="A4121" t="str">
            <v>NY</v>
          </cell>
          <cell r="B4121" t="str">
            <v>New York</v>
          </cell>
          <cell r="C4121">
            <v>13491</v>
          </cell>
          <cell r="D4121" t="str">
            <v>New York University</v>
          </cell>
          <cell r="E4121">
            <v>54808</v>
          </cell>
          <cell r="F4121" t="str">
            <v>New York University Central Plant</v>
          </cell>
          <cell r="G4121">
            <v>611</v>
          </cell>
          <cell r="H4121" t="str">
            <v>DI</v>
          </cell>
          <cell r="I4121">
            <v>0.8</v>
          </cell>
          <cell r="J4121">
            <v>0.6</v>
          </cell>
          <cell r="K4121">
            <v>0.6</v>
          </cell>
          <cell r="M4121" t="str">
            <v>IC</v>
          </cell>
          <cell r="N4121" t="str">
            <v>DFO</v>
          </cell>
          <cell r="P4121">
            <v>1</v>
          </cell>
          <cell r="Q4121">
            <v>1984</v>
          </cell>
          <cell r="R4121" t="str">
            <v>OP</v>
          </cell>
          <cell r="S4121">
            <v>0</v>
          </cell>
          <cell r="T4121" t="str">
            <v>Y</v>
          </cell>
        </row>
        <row r="4122">
          <cell r="A4122" t="str">
            <v>NY</v>
          </cell>
          <cell r="B4122" t="str">
            <v>Essex</v>
          </cell>
          <cell r="C4122">
            <v>13511</v>
          </cell>
          <cell r="D4122" t="str">
            <v>New York State Electric  &amp; Gas Corp</v>
          </cell>
          <cell r="E4122">
            <v>2528</v>
          </cell>
          <cell r="F4122" t="str">
            <v>Harris Lake</v>
          </cell>
          <cell r="G4122">
            <v>22</v>
          </cell>
          <cell r="H4122" t="str">
            <v>1</v>
          </cell>
          <cell r="I4122">
            <v>1.7</v>
          </cell>
          <cell r="J4122">
            <v>1.7</v>
          </cell>
          <cell r="K4122">
            <v>1.7</v>
          </cell>
          <cell r="M4122" t="str">
            <v>IC</v>
          </cell>
          <cell r="N4122" t="str">
            <v>DFO</v>
          </cell>
          <cell r="P4122">
            <v>9</v>
          </cell>
          <cell r="Q4122">
            <v>1967</v>
          </cell>
          <cell r="R4122" t="str">
            <v>OP</v>
          </cell>
          <cell r="T4122" t="str">
            <v>N</v>
          </cell>
        </row>
        <row r="4123">
          <cell r="A4123" t="str">
            <v>NY</v>
          </cell>
          <cell r="B4123" t="str">
            <v>Oneida</v>
          </cell>
          <cell r="C4123">
            <v>14182</v>
          </cell>
          <cell r="D4123" t="str">
            <v>Sterling Power Partners LP</v>
          </cell>
          <cell r="E4123">
            <v>50744</v>
          </cell>
          <cell r="F4123" t="str">
            <v>Sterling Power Plant</v>
          </cell>
          <cell r="G4123">
            <v>22</v>
          </cell>
          <cell r="H4123" t="str">
            <v>GEN3</v>
          </cell>
          <cell r="I4123">
            <v>1.1000000000000001</v>
          </cell>
          <cell r="J4123">
            <v>1.1000000000000001</v>
          </cell>
          <cell r="K4123">
            <v>1.1000000000000001</v>
          </cell>
          <cell r="M4123" t="str">
            <v>IC</v>
          </cell>
          <cell r="N4123" t="str">
            <v>DFO</v>
          </cell>
          <cell r="P4123">
            <v>6</v>
          </cell>
          <cell r="Q4123">
            <v>1991</v>
          </cell>
          <cell r="R4123" t="str">
            <v>OP</v>
          </cell>
          <cell r="T4123" t="str">
            <v>Y</v>
          </cell>
        </row>
        <row r="4124">
          <cell r="A4124" t="str">
            <v>NY</v>
          </cell>
          <cell r="B4124" t="str">
            <v>Nassau</v>
          </cell>
          <cell r="C4124">
            <v>16217</v>
          </cell>
          <cell r="D4124" t="str">
            <v>Rockville Centre Village of</v>
          </cell>
          <cell r="E4124">
            <v>2695</v>
          </cell>
          <cell r="F4124" t="str">
            <v>Charles P Keller</v>
          </cell>
          <cell r="G4124">
            <v>22</v>
          </cell>
          <cell r="H4124" t="str">
            <v>7</v>
          </cell>
          <cell r="I4124">
            <v>2</v>
          </cell>
          <cell r="J4124">
            <v>2</v>
          </cell>
          <cell r="K4124">
            <v>2</v>
          </cell>
          <cell r="M4124" t="str">
            <v>IC</v>
          </cell>
          <cell r="N4124" t="str">
            <v>DFO</v>
          </cell>
          <cell r="P4124">
            <v>99</v>
          </cell>
          <cell r="Q4124">
            <v>1942</v>
          </cell>
          <cell r="R4124" t="str">
            <v>OP</v>
          </cell>
          <cell r="T4124" t="str">
            <v>N</v>
          </cell>
        </row>
        <row r="4125">
          <cell r="A4125" t="str">
            <v>NY</v>
          </cell>
          <cell r="B4125" t="str">
            <v>Nassau</v>
          </cell>
          <cell r="C4125">
            <v>16217</v>
          </cell>
          <cell r="D4125" t="str">
            <v>Rockville Centre Village of</v>
          </cell>
          <cell r="E4125">
            <v>2695</v>
          </cell>
          <cell r="F4125" t="str">
            <v>Charles P Keller</v>
          </cell>
          <cell r="G4125">
            <v>22</v>
          </cell>
          <cell r="H4125" t="str">
            <v>8</v>
          </cell>
          <cell r="I4125">
            <v>2.4</v>
          </cell>
          <cell r="J4125">
            <v>2.7</v>
          </cell>
          <cell r="K4125">
            <v>2.7</v>
          </cell>
          <cell r="M4125" t="str">
            <v>IC</v>
          </cell>
          <cell r="N4125" t="str">
            <v>DFO</v>
          </cell>
          <cell r="P4125">
            <v>99</v>
          </cell>
          <cell r="Q4125">
            <v>1950</v>
          </cell>
          <cell r="R4125" t="str">
            <v>OP</v>
          </cell>
          <cell r="T4125" t="str">
            <v>N</v>
          </cell>
        </row>
        <row r="4126">
          <cell r="A4126" t="str">
            <v>NY</v>
          </cell>
          <cell r="B4126" t="str">
            <v>Genesee</v>
          </cell>
          <cell r="C4126">
            <v>16839</v>
          </cell>
          <cell r="D4126" t="str">
            <v>Seneca Power Partners LP</v>
          </cell>
          <cell r="E4126">
            <v>54593</v>
          </cell>
          <cell r="F4126" t="str">
            <v>Batavia Power Plant</v>
          </cell>
          <cell r="G4126">
            <v>22</v>
          </cell>
          <cell r="H4126" t="str">
            <v>GEN3</v>
          </cell>
          <cell r="I4126">
            <v>1.1000000000000001</v>
          </cell>
          <cell r="J4126">
            <v>1</v>
          </cell>
          <cell r="K4126">
            <v>1</v>
          </cell>
          <cell r="M4126" t="str">
            <v>IC</v>
          </cell>
          <cell r="N4126" t="str">
            <v>DFO</v>
          </cell>
          <cell r="P4126">
            <v>9</v>
          </cell>
          <cell r="Q4126">
            <v>1992</v>
          </cell>
          <cell r="R4126" t="str">
            <v>SB</v>
          </cell>
          <cell r="S4126">
            <v>0</v>
          </cell>
          <cell r="T4126" t="str">
            <v>Y</v>
          </cell>
        </row>
        <row r="4127">
          <cell r="A4127" t="str">
            <v>NY</v>
          </cell>
          <cell r="B4127" t="str">
            <v>Kings</v>
          </cell>
          <cell r="C4127">
            <v>18020</v>
          </cell>
          <cell r="D4127" t="str">
            <v>Starrett City Inc</v>
          </cell>
          <cell r="E4127">
            <v>50743</v>
          </cell>
          <cell r="F4127" t="str">
            <v>Starrett City Cogen Facility</v>
          </cell>
          <cell r="G4127">
            <v>521</v>
          </cell>
          <cell r="H4127" t="str">
            <v>GEN3</v>
          </cell>
          <cell r="I4127">
            <v>2</v>
          </cell>
          <cell r="J4127">
            <v>2</v>
          </cell>
          <cell r="K4127">
            <v>2</v>
          </cell>
          <cell r="M4127" t="str">
            <v>IC</v>
          </cell>
          <cell r="N4127" t="str">
            <v>DFO</v>
          </cell>
          <cell r="O4127" t="str">
            <v>NG</v>
          </cell>
          <cell r="P4127">
            <v>10</v>
          </cell>
          <cell r="Q4127">
            <v>1974</v>
          </cell>
          <cell r="R4127" t="str">
            <v>SB</v>
          </cell>
          <cell r="S4127">
            <v>0</v>
          </cell>
          <cell r="T4127" t="str">
            <v>Y</v>
          </cell>
        </row>
        <row r="4128">
          <cell r="A4128" t="str">
            <v>NY</v>
          </cell>
          <cell r="B4128" t="str">
            <v>Kings</v>
          </cell>
          <cell r="C4128">
            <v>18020</v>
          </cell>
          <cell r="D4128" t="str">
            <v>Starrett City Inc</v>
          </cell>
          <cell r="E4128">
            <v>50743</v>
          </cell>
          <cell r="F4128" t="str">
            <v>Starrett City Cogen Facility</v>
          </cell>
          <cell r="G4128">
            <v>521</v>
          </cell>
          <cell r="H4128" t="str">
            <v>GEN4</v>
          </cell>
          <cell r="I4128">
            <v>2</v>
          </cell>
          <cell r="J4128">
            <v>2</v>
          </cell>
          <cell r="K4128">
            <v>2</v>
          </cell>
          <cell r="M4128" t="str">
            <v>IC</v>
          </cell>
          <cell r="N4128" t="str">
            <v>DFO</v>
          </cell>
          <cell r="O4128" t="str">
            <v>NG</v>
          </cell>
          <cell r="P4128">
            <v>10</v>
          </cell>
          <cell r="Q4128">
            <v>1974</v>
          </cell>
          <cell r="R4128" t="str">
            <v>SB</v>
          </cell>
          <cell r="S4128">
            <v>0</v>
          </cell>
          <cell r="T4128" t="str">
            <v>Y</v>
          </cell>
        </row>
        <row r="4129">
          <cell r="A4129" t="str">
            <v>NY</v>
          </cell>
          <cell r="B4129" t="str">
            <v>Kings</v>
          </cell>
          <cell r="C4129">
            <v>18020</v>
          </cell>
          <cell r="D4129" t="str">
            <v>Starrett City Inc</v>
          </cell>
          <cell r="E4129">
            <v>50743</v>
          </cell>
          <cell r="F4129" t="str">
            <v>Starrett City Cogen Facility</v>
          </cell>
          <cell r="G4129">
            <v>521</v>
          </cell>
          <cell r="H4129" t="str">
            <v>GEN5</v>
          </cell>
          <cell r="I4129">
            <v>2</v>
          </cell>
          <cell r="J4129">
            <v>2</v>
          </cell>
          <cell r="K4129">
            <v>2</v>
          </cell>
          <cell r="M4129" t="str">
            <v>IC</v>
          </cell>
          <cell r="N4129" t="str">
            <v>DFO</v>
          </cell>
          <cell r="O4129" t="str">
            <v>NG</v>
          </cell>
          <cell r="P4129">
            <v>10</v>
          </cell>
          <cell r="Q4129">
            <v>1974</v>
          </cell>
          <cell r="R4129" t="str">
            <v>SB</v>
          </cell>
          <cell r="S4129">
            <v>0</v>
          </cell>
          <cell r="T4129" t="str">
            <v>Y</v>
          </cell>
        </row>
        <row r="4130">
          <cell r="A4130" t="str">
            <v>NY</v>
          </cell>
          <cell r="B4130" t="str">
            <v>Putnam</v>
          </cell>
          <cell r="C4130">
            <v>20238</v>
          </cell>
          <cell r="D4130" t="str">
            <v>Watchtower Bible &amp; Tract Soc-NY</v>
          </cell>
          <cell r="E4130">
            <v>55619</v>
          </cell>
          <cell r="F4130" t="str">
            <v>Watchtower Educational Center</v>
          </cell>
          <cell r="G4130">
            <v>813</v>
          </cell>
          <cell r="H4130" t="str">
            <v>GEN2</v>
          </cell>
          <cell r="I4130">
            <v>0.7</v>
          </cell>
          <cell r="J4130">
            <v>0.7</v>
          </cell>
          <cell r="K4130">
            <v>0.7</v>
          </cell>
          <cell r="M4130" t="str">
            <v>IC</v>
          </cell>
          <cell r="N4130" t="str">
            <v>DFO</v>
          </cell>
          <cell r="O4130" t="str">
            <v>NG</v>
          </cell>
          <cell r="P4130">
            <v>6</v>
          </cell>
          <cell r="Q4130">
            <v>1993</v>
          </cell>
          <cell r="R4130" t="str">
            <v>SB</v>
          </cell>
          <cell r="T4130" t="str">
            <v>Y</v>
          </cell>
        </row>
        <row r="4131">
          <cell r="A4131" t="str">
            <v>NY</v>
          </cell>
          <cell r="B4131" t="str">
            <v>Nassau</v>
          </cell>
          <cell r="C4131">
            <v>24457</v>
          </cell>
          <cell r="D4131" t="str">
            <v>Calpine Eastern Corp</v>
          </cell>
          <cell r="E4131">
            <v>50292</v>
          </cell>
          <cell r="F4131" t="str">
            <v>Bethpage Power Plant</v>
          </cell>
          <cell r="G4131">
            <v>22</v>
          </cell>
          <cell r="H4131" t="str">
            <v>GEN4</v>
          </cell>
          <cell r="I4131">
            <v>0.4</v>
          </cell>
          <cell r="J4131">
            <v>0.4</v>
          </cell>
          <cell r="K4131">
            <v>0.4</v>
          </cell>
          <cell r="M4131" t="str">
            <v>IC</v>
          </cell>
          <cell r="N4131" t="str">
            <v>DFO</v>
          </cell>
          <cell r="P4131">
            <v>8</v>
          </cell>
          <cell r="Q4131">
            <v>1989</v>
          </cell>
          <cell r="R4131" t="str">
            <v>SB</v>
          </cell>
          <cell r="S4131">
            <v>0</v>
          </cell>
          <cell r="T4131" t="str">
            <v>Y</v>
          </cell>
        </row>
        <row r="4132">
          <cell r="A4132" t="str">
            <v>NY</v>
          </cell>
          <cell r="B4132" t="str">
            <v>Suffolk</v>
          </cell>
          <cell r="C4132">
            <v>26642</v>
          </cell>
          <cell r="D4132" t="str">
            <v>PE Bay Shore LLC</v>
          </cell>
          <cell r="E4132">
            <v>54541</v>
          </cell>
          <cell r="F4132" t="str">
            <v>Entenmanns Energy Center</v>
          </cell>
          <cell r="G4132">
            <v>22</v>
          </cell>
          <cell r="H4132" t="str">
            <v>4</v>
          </cell>
          <cell r="I4132">
            <v>1.3</v>
          </cell>
          <cell r="J4132">
            <v>1.3</v>
          </cell>
          <cell r="K4132">
            <v>1.3</v>
          </cell>
          <cell r="M4132" t="str">
            <v>IC</v>
          </cell>
          <cell r="N4132" t="str">
            <v>DFO</v>
          </cell>
          <cell r="P4132">
            <v>5</v>
          </cell>
          <cell r="Q4132">
            <v>1994</v>
          </cell>
          <cell r="R4132" t="str">
            <v>SB</v>
          </cell>
          <cell r="S4132">
            <v>0</v>
          </cell>
          <cell r="T4132" t="str">
            <v>Y</v>
          </cell>
        </row>
        <row r="4133">
          <cell r="A4133" t="str">
            <v>NY</v>
          </cell>
          <cell r="B4133" t="str">
            <v>Suffolk</v>
          </cell>
          <cell r="C4133">
            <v>26751</v>
          </cell>
          <cell r="D4133" t="str">
            <v>KeySpan Generation  LLC</v>
          </cell>
          <cell r="E4133">
            <v>2512</v>
          </cell>
          <cell r="F4133" t="str">
            <v>East Hampton</v>
          </cell>
          <cell r="G4133">
            <v>22</v>
          </cell>
          <cell r="H4133" t="str">
            <v>2</v>
          </cell>
          <cell r="I4133">
            <v>2</v>
          </cell>
          <cell r="J4133">
            <v>1.9</v>
          </cell>
          <cell r="K4133">
            <v>2</v>
          </cell>
          <cell r="M4133" t="str">
            <v>IC</v>
          </cell>
          <cell r="N4133" t="str">
            <v>DFO</v>
          </cell>
          <cell r="P4133">
            <v>12</v>
          </cell>
          <cell r="Q4133">
            <v>1962</v>
          </cell>
          <cell r="R4133" t="str">
            <v>OP</v>
          </cell>
          <cell r="T4133" t="str">
            <v>N</v>
          </cell>
        </row>
        <row r="4134">
          <cell r="A4134" t="str">
            <v>NY</v>
          </cell>
          <cell r="B4134" t="str">
            <v>Suffolk</v>
          </cell>
          <cell r="C4134">
            <v>26751</v>
          </cell>
          <cell r="D4134" t="str">
            <v>KeySpan Generation  LLC</v>
          </cell>
          <cell r="E4134">
            <v>2512</v>
          </cell>
          <cell r="F4134" t="str">
            <v>East Hampton</v>
          </cell>
          <cell r="G4134">
            <v>22</v>
          </cell>
          <cell r="H4134" t="str">
            <v>3</v>
          </cell>
          <cell r="I4134">
            <v>2</v>
          </cell>
          <cell r="J4134">
            <v>1.9</v>
          </cell>
          <cell r="K4134">
            <v>2</v>
          </cell>
          <cell r="M4134" t="str">
            <v>IC</v>
          </cell>
          <cell r="N4134" t="str">
            <v>DFO</v>
          </cell>
          <cell r="P4134">
            <v>12</v>
          </cell>
          <cell r="Q4134">
            <v>1962</v>
          </cell>
          <cell r="R4134" t="str">
            <v>OP</v>
          </cell>
          <cell r="T4134" t="str">
            <v>N</v>
          </cell>
        </row>
        <row r="4135">
          <cell r="A4135" t="str">
            <v>NY</v>
          </cell>
          <cell r="B4135" t="str">
            <v>Suffolk</v>
          </cell>
          <cell r="C4135">
            <v>26751</v>
          </cell>
          <cell r="D4135" t="str">
            <v>KeySpan Generation  LLC</v>
          </cell>
          <cell r="E4135">
            <v>2512</v>
          </cell>
          <cell r="F4135" t="str">
            <v>East Hampton</v>
          </cell>
          <cell r="G4135">
            <v>22</v>
          </cell>
          <cell r="H4135" t="str">
            <v>4</v>
          </cell>
          <cell r="I4135">
            <v>2</v>
          </cell>
          <cell r="J4135">
            <v>1.9</v>
          </cell>
          <cell r="K4135">
            <v>2</v>
          </cell>
          <cell r="M4135" t="str">
            <v>IC</v>
          </cell>
          <cell r="N4135" t="str">
            <v>DFO</v>
          </cell>
          <cell r="P4135">
            <v>12</v>
          </cell>
          <cell r="Q4135">
            <v>1962</v>
          </cell>
          <cell r="R4135" t="str">
            <v>OP</v>
          </cell>
          <cell r="T4135" t="str">
            <v>N</v>
          </cell>
        </row>
        <row r="4136">
          <cell r="A4136" t="str">
            <v>NY</v>
          </cell>
          <cell r="B4136" t="str">
            <v>Suffolk</v>
          </cell>
          <cell r="C4136">
            <v>26751</v>
          </cell>
          <cell r="D4136" t="str">
            <v>KeySpan Generation  LLC</v>
          </cell>
          <cell r="E4136">
            <v>2515</v>
          </cell>
          <cell r="F4136" t="str">
            <v>Montauk</v>
          </cell>
          <cell r="G4136">
            <v>22</v>
          </cell>
          <cell r="H4136" t="str">
            <v>2</v>
          </cell>
          <cell r="I4136">
            <v>2</v>
          </cell>
          <cell r="J4136">
            <v>2</v>
          </cell>
          <cell r="K4136">
            <v>2</v>
          </cell>
          <cell r="M4136" t="str">
            <v>IC</v>
          </cell>
          <cell r="N4136" t="str">
            <v>DFO</v>
          </cell>
          <cell r="P4136">
            <v>12</v>
          </cell>
          <cell r="Q4136">
            <v>1962</v>
          </cell>
          <cell r="R4136" t="str">
            <v>OP</v>
          </cell>
          <cell r="T4136" t="str">
            <v>N</v>
          </cell>
        </row>
        <row r="4137">
          <cell r="A4137" t="str">
            <v>NY</v>
          </cell>
          <cell r="B4137" t="str">
            <v>Suffolk</v>
          </cell>
          <cell r="C4137">
            <v>26751</v>
          </cell>
          <cell r="D4137" t="str">
            <v>KeySpan Generation  LLC</v>
          </cell>
          <cell r="E4137">
            <v>2515</v>
          </cell>
          <cell r="F4137" t="str">
            <v>Montauk</v>
          </cell>
          <cell r="G4137">
            <v>22</v>
          </cell>
          <cell r="H4137" t="str">
            <v>3</v>
          </cell>
          <cell r="I4137">
            <v>2</v>
          </cell>
          <cell r="J4137">
            <v>2</v>
          </cell>
          <cell r="K4137">
            <v>2</v>
          </cell>
          <cell r="M4137" t="str">
            <v>IC</v>
          </cell>
          <cell r="N4137" t="str">
            <v>DFO</v>
          </cell>
          <cell r="P4137">
            <v>11</v>
          </cell>
          <cell r="Q4137">
            <v>1965</v>
          </cell>
          <cell r="R4137" t="str">
            <v>OP</v>
          </cell>
          <cell r="T4137" t="str">
            <v>N</v>
          </cell>
        </row>
        <row r="4138">
          <cell r="A4138" t="str">
            <v>NY</v>
          </cell>
          <cell r="B4138" t="str">
            <v>Suffolk</v>
          </cell>
          <cell r="C4138">
            <v>26751</v>
          </cell>
          <cell r="D4138" t="str">
            <v>KeySpan Generation  LLC</v>
          </cell>
          <cell r="E4138">
            <v>2515</v>
          </cell>
          <cell r="F4138" t="str">
            <v>Montauk</v>
          </cell>
          <cell r="G4138">
            <v>22</v>
          </cell>
          <cell r="H4138" t="str">
            <v>4</v>
          </cell>
          <cell r="I4138">
            <v>2</v>
          </cell>
          <cell r="J4138">
            <v>1.8</v>
          </cell>
          <cell r="K4138">
            <v>1.8</v>
          </cell>
          <cell r="M4138" t="str">
            <v>IC</v>
          </cell>
          <cell r="N4138" t="str">
            <v>DFO</v>
          </cell>
          <cell r="P4138">
            <v>11</v>
          </cell>
          <cell r="Q4138">
            <v>1965</v>
          </cell>
          <cell r="R4138" t="str">
            <v>OP</v>
          </cell>
          <cell r="T4138" t="str">
            <v>N</v>
          </cell>
        </row>
        <row r="4139">
          <cell r="A4139" t="str">
            <v>NY</v>
          </cell>
          <cell r="B4139" t="str">
            <v>Westcherster</v>
          </cell>
          <cell r="C4139">
            <v>26977</v>
          </cell>
          <cell r="D4139" t="str">
            <v>Ridgewood Power Management LLC</v>
          </cell>
          <cell r="E4139">
            <v>10829</v>
          </cell>
          <cell r="F4139" t="str">
            <v>Coca Cola Bottling of New York</v>
          </cell>
          <cell r="G4139">
            <v>22</v>
          </cell>
          <cell r="H4139" t="str">
            <v>ENG3</v>
          </cell>
          <cell r="I4139">
            <v>0.7</v>
          </cell>
          <cell r="J4139">
            <v>0.6</v>
          </cell>
          <cell r="K4139">
            <v>0.6</v>
          </cell>
          <cell r="M4139" t="str">
            <v>IC</v>
          </cell>
          <cell r="N4139" t="str">
            <v>DFO</v>
          </cell>
          <cell r="P4139">
            <v>12</v>
          </cell>
          <cell r="Q4139">
            <v>1989</v>
          </cell>
          <cell r="R4139" t="str">
            <v>OP</v>
          </cell>
          <cell r="S4139">
            <v>0</v>
          </cell>
          <cell r="T4139" t="str">
            <v>Y</v>
          </cell>
        </row>
        <row r="4140">
          <cell r="A4140" t="str">
            <v>OH</v>
          </cell>
          <cell r="B4140" t="str">
            <v>Darke</v>
          </cell>
          <cell r="C4140">
            <v>768</v>
          </cell>
          <cell r="D4140" t="str">
            <v>Arcanum City of</v>
          </cell>
          <cell r="E4140">
            <v>2902</v>
          </cell>
          <cell r="F4140" t="str">
            <v>Arcanum</v>
          </cell>
          <cell r="G4140">
            <v>22</v>
          </cell>
          <cell r="H4140" t="str">
            <v>1</v>
          </cell>
          <cell r="I4140">
            <v>0.7</v>
          </cell>
          <cell r="J4140">
            <v>0.8</v>
          </cell>
          <cell r="K4140">
            <v>0.8</v>
          </cell>
          <cell r="M4140" t="str">
            <v>IC</v>
          </cell>
          <cell r="N4140" t="str">
            <v>DFO</v>
          </cell>
          <cell r="P4140">
            <v>9</v>
          </cell>
          <cell r="Q4140">
            <v>1951</v>
          </cell>
          <cell r="R4140" t="str">
            <v>OP</v>
          </cell>
          <cell r="S4140">
            <v>0</v>
          </cell>
          <cell r="T4140" t="str">
            <v>N</v>
          </cell>
        </row>
        <row r="4141">
          <cell r="A4141" t="str">
            <v>OH</v>
          </cell>
          <cell r="B4141" t="str">
            <v>Darke</v>
          </cell>
          <cell r="C4141">
            <v>768</v>
          </cell>
          <cell r="D4141" t="str">
            <v>Arcanum City of</v>
          </cell>
          <cell r="E4141">
            <v>2902</v>
          </cell>
          <cell r="F4141" t="str">
            <v>Arcanum</v>
          </cell>
          <cell r="G4141">
            <v>22</v>
          </cell>
          <cell r="H4141" t="str">
            <v>2</v>
          </cell>
          <cell r="I4141">
            <v>0.5</v>
          </cell>
          <cell r="J4141">
            <v>0.6</v>
          </cell>
          <cell r="K4141">
            <v>0.6</v>
          </cell>
          <cell r="M4141" t="str">
            <v>IC</v>
          </cell>
          <cell r="N4141" t="str">
            <v>DFO</v>
          </cell>
          <cell r="P4141">
            <v>10</v>
          </cell>
          <cell r="Q4141">
            <v>1946</v>
          </cell>
          <cell r="R4141" t="str">
            <v>OP</v>
          </cell>
          <cell r="S4141">
            <v>0</v>
          </cell>
          <cell r="T4141" t="str">
            <v>N</v>
          </cell>
        </row>
        <row r="4142">
          <cell r="A4142" t="str">
            <v>OH</v>
          </cell>
          <cell r="B4142" t="str">
            <v>Williams</v>
          </cell>
          <cell r="C4142">
            <v>2439</v>
          </cell>
          <cell r="D4142" t="str">
            <v>Bryan City of</v>
          </cell>
          <cell r="E4142">
            <v>2903</v>
          </cell>
          <cell r="F4142" t="str">
            <v>Bryan</v>
          </cell>
          <cell r="G4142">
            <v>22</v>
          </cell>
          <cell r="H4142" t="str">
            <v>5</v>
          </cell>
          <cell r="I4142">
            <v>2.5</v>
          </cell>
          <cell r="J4142">
            <v>2</v>
          </cell>
          <cell r="K4142">
            <v>2</v>
          </cell>
          <cell r="M4142" t="str">
            <v>IC</v>
          </cell>
          <cell r="N4142" t="str">
            <v>DFO</v>
          </cell>
          <cell r="P4142">
            <v>5</v>
          </cell>
          <cell r="Q4142">
            <v>1948</v>
          </cell>
          <cell r="R4142" t="str">
            <v>BU</v>
          </cell>
          <cell r="S4142">
            <v>0</v>
          </cell>
          <cell r="T4142" t="str">
            <v>N</v>
          </cell>
        </row>
        <row r="4143">
          <cell r="A4143" t="str">
            <v>OH</v>
          </cell>
          <cell r="B4143" t="str">
            <v>Montgomery</v>
          </cell>
          <cell r="C4143">
            <v>4922</v>
          </cell>
          <cell r="D4143" t="str">
            <v>Dayton Power &amp; Light Co</v>
          </cell>
          <cell r="E4143">
            <v>2847</v>
          </cell>
          <cell r="F4143" t="str">
            <v>Frank M Tait</v>
          </cell>
          <cell r="G4143">
            <v>22</v>
          </cell>
          <cell r="H4143" t="str">
            <v>IC1</v>
          </cell>
          <cell r="I4143">
            <v>2.7</v>
          </cell>
          <cell r="J4143">
            <v>2.5</v>
          </cell>
          <cell r="K4143">
            <v>2.5</v>
          </cell>
          <cell r="M4143" t="str">
            <v>IC</v>
          </cell>
          <cell r="N4143" t="str">
            <v>DFO</v>
          </cell>
          <cell r="P4143">
            <v>5</v>
          </cell>
          <cell r="Q4143">
            <v>1967</v>
          </cell>
          <cell r="R4143" t="str">
            <v>OP</v>
          </cell>
          <cell r="T4143" t="str">
            <v>N</v>
          </cell>
        </row>
        <row r="4144">
          <cell r="A4144" t="str">
            <v>OH</v>
          </cell>
          <cell r="B4144" t="str">
            <v>Montgomery</v>
          </cell>
          <cell r="C4144">
            <v>4922</v>
          </cell>
          <cell r="D4144" t="str">
            <v>Dayton Power &amp; Light Co</v>
          </cell>
          <cell r="E4144">
            <v>2847</v>
          </cell>
          <cell r="F4144" t="str">
            <v>Frank M Tait</v>
          </cell>
          <cell r="G4144">
            <v>22</v>
          </cell>
          <cell r="H4144" t="str">
            <v>IC2</v>
          </cell>
          <cell r="I4144">
            <v>2.7</v>
          </cell>
          <cell r="J4144">
            <v>2.5</v>
          </cell>
          <cell r="K4144">
            <v>2.5</v>
          </cell>
          <cell r="M4144" t="str">
            <v>IC</v>
          </cell>
          <cell r="N4144" t="str">
            <v>DFO</v>
          </cell>
          <cell r="P4144">
            <v>5</v>
          </cell>
          <cell r="Q4144">
            <v>1967</v>
          </cell>
          <cell r="R4144" t="str">
            <v>OP</v>
          </cell>
          <cell r="T4144" t="str">
            <v>N</v>
          </cell>
        </row>
        <row r="4145">
          <cell r="A4145" t="str">
            <v>OH</v>
          </cell>
          <cell r="B4145" t="str">
            <v>Montgomery</v>
          </cell>
          <cell r="C4145">
            <v>4922</v>
          </cell>
          <cell r="D4145" t="str">
            <v>Dayton Power &amp; Light Co</v>
          </cell>
          <cell r="E4145">
            <v>2847</v>
          </cell>
          <cell r="F4145" t="str">
            <v>Frank M Tait</v>
          </cell>
          <cell r="G4145">
            <v>22</v>
          </cell>
          <cell r="H4145" t="str">
            <v>IC3</v>
          </cell>
          <cell r="I4145">
            <v>2.7</v>
          </cell>
          <cell r="J4145">
            <v>2.5</v>
          </cell>
          <cell r="K4145">
            <v>2.5</v>
          </cell>
          <cell r="M4145" t="str">
            <v>IC</v>
          </cell>
          <cell r="N4145" t="str">
            <v>DFO</v>
          </cell>
          <cell r="P4145">
            <v>5</v>
          </cell>
          <cell r="Q4145">
            <v>1967</v>
          </cell>
          <cell r="R4145" t="str">
            <v>OP</v>
          </cell>
          <cell r="T4145" t="str">
            <v>N</v>
          </cell>
        </row>
        <row r="4146">
          <cell r="A4146" t="str">
            <v>OH</v>
          </cell>
          <cell r="B4146" t="str">
            <v>Montgomery</v>
          </cell>
          <cell r="C4146">
            <v>4922</v>
          </cell>
          <cell r="D4146" t="str">
            <v>Dayton Power &amp; Light Co</v>
          </cell>
          <cell r="E4146">
            <v>2847</v>
          </cell>
          <cell r="F4146" t="str">
            <v>Frank M Tait</v>
          </cell>
          <cell r="G4146">
            <v>22</v>
          </cell>
          <cell r="H4146" t="str">
            <v>IC4</v>
          </cell>
          <cell r="I4146">
            <v>2.7</v>
          </cell>
          <cell r="J4146">
            <v>2.5</v>
          </cell>
          <cell r="K4146">
            <v>2.5</v>
          </cell>
          <cell r="M4146" t="str">
            <v>IC</v>
          </cell>
          <cell r="N4146" t="str">
            <v>DFO</v>
          </cell>
          <cell r="P4146">
            <v>5</v>
          </cell>
          <cell r="Q4146">
            <v>1967</v>
          </cell>
          <cell r="R4146" t="str">
            <v>OP</v>
          </cell>
          <cell r="T4146" t="str">
            <v>N</v>
          </cell>
        </row>
        <row r="4147">
          <cell r="A4147" t="str">
            <v>OH</v>
          </cell>
          <cell r="B4147" t="str">
            <v>Adams</v>
          </cell>
          <cell r="C4147">
            <v>4922</v>
          </cell>
          <cell r="D4147" t="str">
            <v>Dayton Power &amp; Light Co</v>
          </cell>
          <cell r="E4147">
            <v>2850</v>
          </cell>
          <cell r="F4147" t="str">
            <v>J M Stuart</v>
          </cell>
          <cell r="G4147">
            <v>22</v>
          </cell>
          <cell r="H4147" t="str">
            <v>D1</v>
          </cell>
          <cell r="I4147">
            <v>2.7</v>
          </cell>
          <cell r="J4147">
            <v>2.5</v>
          </cell>
          <cell r="K4147">
            <v>2.5</v>
          </cell>
          <cell r="M4147" t="str">
            <v>IC</v>
          </cell>
          <cell r="N4147" t="str">
            <v>DFO</v>
          </cell>
          <cell r="P4147">
            <v>10</v>
          </cell>
          <cell r="Q4147">
            <v>1969</v>
          </cell>
          <cell r="R4147" t="str">
            <v>OP</v>
          </cell>
          <cell r="T4147" t="str">
            <v>N</v>
          </cell>
        </row>
        <row r="4148">
          <cell r="A4148" t="str">
            <v>OH</v>
          </cell>
          <cell r="B4148" t="str">
            <v>Adams</v>
          </cell>
          <cell r="C4148">
            <v>4922</v>
          </cell>
          <cell r="D4148" t="str">
            <v>Dayton Power &amp; Light Co</v>
          </cell>
          <cell r="E4148">
            <v>2850</v>
          </cell>
          <cell r="F4148" t="str">
            <v>J M Stuart</v>
          </cell>
          <cell r="G4148">
            <v>22</v>
          </cell>
          <cell r="H4148" t="str">
            <v>D2</v>
          </cell>
          <cell r="I4148">
            <v>2.7</v>
          </cell>
          <cell r="J4148">
            <v>2.5</v>
          </cell>
          <cell r="K4148">
            <v>2.5</v>
          </cell>
          <cell r="M4148" t="str">
            <v>IC</v>
          </cell>
          <cell r="N4148" t="str">
            <v>DFO</v>
          </cell>
          <cell r="P4148">
            <v>10</v>
          </cell>
          <cell r="Q4148">
            <v>1969</v>
          </cell>
          <cell r="R4148" t="str">
            <v>OP</v>
          </cell>
          <cell r="T4148" t="str">
            <v>N</v>
          </cell>
        </row>
        <row r="4149">
          <cell r="A4149" t="str">
            <v>OH</v>
          </cell>
          <cell r="B4149" t="str">
            <v>Adams</v>
          </cell>
          <cell r="C4149">
            <v>4922</v>
          </cell>
          <cell r="D4149" t="str">
            <v>Dayton Power &amp; Light Co</v>
          </cell>
          <cell r="E4149">
            <v>2850</v>
          </cell>
          <cell r="F4149" t="str">
            <v>J M Stuart</v>
          </cell>
          <cell r="G4149">
            <v>22</v>
          </cell>
          <cell r="H4149" t="str">
            <v>D3</v>
          </cell>
          <cell r="I4149">
            <v>2.7</v>
          </cell>
          <cell r="J4149">
            <v>2.5</v>
          </cell>
          <cell r="K4149">
            <v>2.5</v>
          </cell>
          <cell r="M4149" t="str">
            <v>IC</v>
          </cell>
          <cell r="N4149" t="str">
            <v>DFO</v>
          </cell>
          <cell r="P4149">
            <v>10</v>
          </cell>
          <cell r="Q4149">
            <v>1969</v>
          </cell>
          <cell r="R4149" t="str">
            <v>OP</v>
          </cell>
          <cell r="T4149" t="str">
            <v>N</v>
          </cell>
        </row>
        <row r="4150">
          <cell r="A4150" t="str">
            <v>OH</v>
          </cell>
          <cell r="B4150" t="str">
            <v>Adams</v>
          </cell>
          <cell r="C4150">
            <v>4922</v>
          </cell>
          <cell r="D4150" t="str">
            <v>Dayton Power &amp; Light Co</v>
          </cell>
          <cell r="E4150">
            <v>2850</v>
          </cell>
          <cell r="F4150" t="str">
            <v>J M Stuart</v>
          </cell>
          <cell r="G4150">
            <v>22</v>
          </cell>
          <cell r="H4150" t="str">
            <v>D4</v>
          </cell>
          <cell r="I4150">
            <v>2.7</v>
          </cell>
          <cell r="J4150">
            <v>2.5</v>
          </cell>
          <cell r="K4150">
            <v>2.5</v>
          </cell>
          <cell r="M4150" t="str">
            <v>IC</v>
          </cell>
          <cell r="N4150" t="str">
            <v>DFO</v>
          </cell>
          <cell r="P4150">
            <v>10</v>
          </cell>
          <cell r="Q4150">
            <v>1969</v>
          </cell>
          <cell r="R4150" t="str">
            <v>OP</v>
          </cell>
          <cell r="T4150" t="str">
            <v>N</v>
          </cell>
        </row>
        <row r="4151">
          <cell r="A4151" t="str">
            <v>OH</v>
          </cell>
          <cell r="B4151" t="str">
            <v>Montgomery</v>
          </cell>
          <cell r="C4151">
            <v>4922</v>
          </cell>
          <cell r="D4151" t="str">
            <v>Dayton Power &amp; Light Co</v>
          </cell>
          <cell r="E4151">
            <v>2851</v>
          </cell>
          <cell r="F4151" t="str">
            <v>Monument</v>
          </cell>
          <cell r="G4151">
            <v>22</v>
          </cell>
          <cell r="H4151" t="str">
            <v>1</v>
          </cell>
          <cell r="I4151">
            <v>2.7</v>
          </cell>
          <cell r="J4151">
            <v>2.5</v>
          </cell>
          <cell r="K4151">
            <v>2.5</v>
          </cell>
          <cell r="M4151" t="str">
            <v>IC</v>
          </cell>
          <cell r="N4151" t="str">
            <v>DFO</v>
          </cell>
          <cell r="P4151">
            <v>6</v>
          </cell>
          <cell r="Q4151">
            <v>1968</v>
          </cell>
          <cell r="R4151" t="str">
            <v>OP</v>
          </cell>
          <cell r="T4151" t="str">
            <v>N</v>
          </cell>
        </row>
        <row r="4152">
          <cell r="A4152" t="str">
            <v>OH</v>
          </cell>
          <cell r="B4152" t="str">
            <v>Montgomery</v>
          </cell>
          <cell r="C4152">
            <v>4922</v>
          </cell>
          <cell r="D4152" t="str">
            <v>Dayton Power &amp; Light Co</v>
          </cell>
          <cell r="E4152">
            <v>2851</v>
          </cell>
          <cell r="F4152" t="str">
            <v>Monument</v>
          </cell>
          <cell r="G4152">
            <v>22</v>
          </cell>
          <cell r="H4152" t="str">
            <v>2</v>
          </cell>
          <cell r="I4152">
            <v>2.7</v>
          </cell>
          <cell r="J4152">
            <v>2.5</v>
          </cell>
          <cell r="K4152">
            <v>2.5</v>
          </cell>
          <cell r="M4152" t="str">
            <v>IC</v>
          </cell>
          <cell r="N4152" t="str">
            <v>DFO</v>
          </cell>
          <cell r="P4152">
            <v>6</v>
          </cell>
          <cell r="Q4152">
            <v>1968</v>
          </cell>
          <cell r="R4152" t="str">
            <v>OP</v>
          </cell>
          <cell r="T4152" t="str">
            <v>N</v>
          </cell>
        </row>
        <row r="4153">
          <cell r="A4153" t="str">
            <v>OH</v>
          </cell>
          <cell r="B4153" t="str">
            <v>Montgomery</v>
          </cell>
          <cell r="C4153">
            <v>4922</v>
          </cell>
          <cell r="D4153" t="str">
            <v>Dayton Power &amp; Light Co</v>
          </cell>
          <cell r="E4153">
            <v>2851</v>
          </cell>
          <cell r="F4153" t="str">
            <v>Monument</v>
          </cell>
          <cell r="G4153">
            <v>22</v>
          </cell>
          <cell r="H4153" t="str">
            <v>3</v>
          </cell>
          <cell r="I4153">
            <v>2.7</v>
          </cell>
          <cell r="J4153">
            <v>2.5</v>
          </cell>
          <cell r="K4153">
            <v>2.5</v>
          </cell>
          <cell r="M4153" t="str">
            <v>IC</v>
          </cell>
          <cell r="N4153" t="str">
            <v>DFO</v>
          </cell>
          <cell r="P4153">
            <v>6</v>
          </cell>
          <cell r="Q4153">
            <v>1968</v>
          </cell>
          <cell r="R4153" t="str">
            <v>OP</v>
          </cell>
          <cell r="T4153" t="str">
            <v>N</v>
          </cell>
        </row>
        <row r="4154">
          <cell r="A4154" t="str">
            <v>OH</v>
          </cell>
          <cell r="B4154" t="str">
            <v>Montgomery</v>
          </cell>
          <cell r="C4154">
            <v>4922</v>
          </cell>
          <cell r="D4154" t="str">
            <v>Dayton Power &amp; Light Co</v>
          </cell>
          <cell r="E4154">
            <v>2851</v>
          </cell>
          <cell r="F4154" t="str">
            <v>Monument</v>
          </cell>
          <cell r="G4154">
            <v>22</v>
          </cell>
          <cell r="H4154" t="str">
            <v>4</v>
          </cell>
          <cell r="I4154">
            <v>2.7</v>
          </cell>
          <cell r="J4154">
            <v>2.5</v>
          </cell>
          <cell r="K4154">
            <v>2.5</v>
          </cell>
          <cell r="M4154" t="str">
            <v>IC</v>
          </cell>
          <cell r="N4154" t="str">
            <v>DFO</v>
          </cell>
          <cell r="P4154">
            <v>6</v>
          </cell>
          <cell r="Q4154">
            <v>1968</v>
          </cell>
          <cell r="R4154" t="str">
            <v>OP</v>
          </cell>
          <cell r="T4154" t="str">
            <v>N</v>
          </cell>
        </row>
        <row r="4155">
          <cell r="A4155" t="str">
            <v>OH</v>
          </cell>
          <cell r="B4155" t="str">
            <v>Montgomery</v>
          </cell>
          <cell r="C4155">
            <v>4922</v>
          </cell>
          <cell r="D4155" t="str">
            <v>Dayton Power &amp; Light Co</v>
          </cell>
          <cell r="E4155">
            <v>2851</v>
          </cell>
          <cell r="F4155" t="str">
            <v>Monument</v>
          </cell>
          <cell r="G4155">
            <v>22</v>
          </cell>
          <cell r="H4155" t="str">
            <v>5</v>
          </cell>
          <cell r="I4155">
            <v>2.7</v>
          </cell>
          <cell r="J4155">
            <v>2.5</v>
          </cell>
          <cell r="K4155">
            <v>2.5</v>
          </cell>
          <cell r="M4155" t="str">
            <v>IC</v>
          </cell>
          <cell r="N4155" t="str">
            <v>DFO</v>
          </cell>
          <cell r="P4155">
            <v>6</v>
          </cell>
          <cell r="Q4155">
            <v>1968</v>
          </cell>
          <cell r="R4155" t="str">
            <v>OP</v>
          </cell>
          <cell r="T4155" t="str">
            <v>N</v>
          </cell>
        </row>
        <row r="4156">
          <cell r="A4156" t="str">
            <v>OH</v>
          </cell>
          <cell r="B4156" t="str">
            <v>Shelby</v>
          </cell>
          <cell r="C4156">
            <v>4922</v>
          </cell>
          <cell r="D4156" t="str">
            <v>Dayton Power &amp; Light Co</v>
          </cell>
          <cell r="E4156">
            <v>2852</v>
          </cell>
          <cell r="F4156" t="str">
            <v>Sidney</v>
          </cell>
          <cell r="G4156">
            <v>22</v>
          </cell>
          <cell r="H4156" t="str">
            <v>1</v>
          </cell>
          <cell r="I4156">
            <v>2.7</v>
          </cell>
          <cell r="J4156">
            <v>2.5</v>
          </cell>
          <cell r="K4156">
            <v>2.5</v>
          </cell>
          <cell r="M4156" t="str">
            <v>IC</v>
          </cell>
          <cell r="N4156" t="str">
            <v>DFO</v>
          </cell>
          <cell r="P4156">
            <v>7</v>
          </cell>
          <cell r="Q4156">
            <v>1968</v>
          </cell>
          <cell r="R4156" t="str">
            <v>OP</v>
          </cell>
          <cell r="T4156" t="str">
            <v>N</v>
          </cell>
        </row>
        <row r="4157">
          <cell r="A4157" t="str">
            <v>OH</v>
          </cell>
          <cell r="B4157" t="str">
            <v>Shelby</v>
          </cell>
          <cell r="C4157">
            <v>4922</v>
          </cell>
          <cell r="D4157" t="str">
            <v>Dayton Power &amp; Light Co</v>
          </cell>
          <cell r="E4157">
            <v>2852</v>
          </cell>
          <cell r="F4157" t="str">
            <v>Sidney</v>
          </cell>
          <cell r="G4157">
            <v>22</v>
          </cell>
          <cell r="H4157" t="str">
            <v>2</v>
          </cell>
          <cell r="I4157">
            <v>2.7</v>
          </cell>
          <cell r="J4157">
            <v>2.5</v>
          </cell>
          <cell r="K4157">
            <v>2.5</v>
          </cell>
          <cell r="M4157" t="str">
            <v>IC</v>
          </cell>
          <cell r="N4157" t="str">
            <v>DFO</v>
          </cell>
          <cell r="P4157">
            <v>7</v>
          </cell>
          <cell r="Q4157">
            <v>1968</v>
          </cell>
          <cell r="R4157" t="str">
            <v>OP</v>
          </cell>
          <cell r="T4157" t="str">
            <v>N</v>
          </cell>
        </row>
        <row r="4158">
          <cell r="A4158" t="str">
            <v>OH</v>
          </cell>
          <cell r="B4158" t="str">
            <v>Shelby</v>
          </cell>
          <cell r="C4158">
            <v>4922</v>
          </cell>
          <cell r="D4158" t="str">
            <v>Dayton Power &amp; Light Co</v>
          </cell>
          <cell r="E4158">
            <v>2852</v>
          </cell>
          <cell r="F4158" t="str">
            <v>Sidney</v>
          </cell>
          <cell r="G4158">
            <v>22</v>
          </cell>
          <cell r="H4158" t="str">
            <v>3</v>
          </cell>
          <cell r="I4158">
            <v>2.7</v>
          </cell>
          <cell r="J4158">
            <v>2.5</v>
          </cell>
          <cell r="K4158">
            <v>2.5</v>
          </cell>
          <cell r="M4158" t="str">
            <v>IC</v>
          </cell>
          <cell r="N4158" t="str">
            <v>DFO</v>
          </cell>
          <cell r="P4158">
            <v>7</v>
          </cell>
          <cell r="Q4158">
            <v>1968</v>
          </cell>
          <cell r="R4158" t="str">
            <v>OP</v>
          </cell>
          <cell r="T4158" t="str">
            <v>N</v>
          </cell>
        </row>
        <row r="4159">
          <cell r="A4159" t="str">
            <v>OH</v>
          </cell>
          <cell r="B4159" t="str">
            <v>Shelby</v>
          </cell>
          <cell r="C4159">
            <v>4922</v>
          </cell>
          <cell r="D4159" t="str">
            <v>Dayton Power &amp; Light Co</v>
          </cell>
          <cell r="E4159">
            <v>2852</v>
          </cell>
          <cell r="F4159" t="str">
            <v>Sidney</v>
          </cell>
          <cell r="G4159">
            <v>22</v>
          </cell>
          <cell r="H4159" t="str">
            <v>4</v>
          </cell>
          <cell r="I4159">
            <v>2.7</v>
          </cell>
          <cell r="J4159">
            <v>2.5</v>
          </cell>
          <cell r="K4159">
            <v>2.5</v>
          </cell>
          <cell r="M4159" t="str">
            <v>IC</v>
          </cell>
          <cell r="N4159" t="str">
            <v>DFO</v>
          </cell>
          <cell r="P4159">
            <v>7</v>
          </cell>
          <cell r="Q4159">
            <v>1968</v>
          </cell>
          <cell r="R4159" t="str">
            <v>OP</v>
          </cell>
          <cell r="T4159" t="str">
            <v>N</v>
          </cell>
        </row>
        <row r="4160">
          <cell r="A4160" t="str">
            <v>OH</v>
          </cell>
          <cell r="B4160" t="str">
            <v>Shelby</v>
          </cell>
          <cell r="C4160">
            <v>4922</v>
          </cell>
          <cell r="D4160" t="str">
            <v>Dayton Power &amp; Light Co</v>
          </cell>
          <cell r="E4160">
            <v>2852</v>
          </cell>
          <cell r="F4160" t="str">
            <v>Sidney</v>
          </cell>
          <cell r="G4160">
            <v>22</v>
          </cell>
          <cell r="H4160" t="str">
            <v>5</v>
          </cell>
          <cell r="I4160">
            <v>2.7</v>
          </cell>
          <cell r="J4160">
            <v>2.5</v>
          </cell>
          <cell r="K4160">
            <v>2.5</v>
          </cell>
          <cell r="M4160" t="str">
            <v>IC</v>
          </cell>
          <cell r="N4160" t="str">
            <v>DFO</v>
          </cell>
          <cell r="P4160">
            <v>7</v>
          </cell>
          <cell r="Q4160">
            <v>1968</v>
          </cell>
          <cell r="R4160" t="str">
            <v>OP</v>
          </cell>
          <cell r="T4160" t="str">
            <v>N</v>
          </cell>
        </row>
        <row r="4161">
          <cell r="A4161" t="str">
            <v>OH</v>
          </cell>
          <cell r="B4161" t="str">
            <v>Tuscarawas</v>
          </cell>
          <cell r="C4161">
            <v>5336</v>
          </cell>
          <cell r="D4161" t="str">
            <v>Dover City of</v>
          </cell>
          <cell r="E4161">
            <v>2914</v>
          </cell>
          <cell r="F4161" t="str">
            <v>Dover</v>
          </cell>
          <cell r="G4161">
            <v>22</v>
          </cell>
          <cell r="H4161" t="str">
            <v>5</v>
          </cell>
          <cell r="I4161">
            <v>2.6</v>
          </cell>
          <cell r="J4161">
            <v>2.4</v>
          </cell>
          <cell r="K4161">
            <v>2.4</v>
          </cell>
          <cell r="M4161" t="str">
            <v>IC</v>
          </cell>
          <cell r="N4161" t="str">
            <v>DFO</v>
          </cell>
          <cell r="P4161">
            <v>6</v>
          </cell>
          <cell r="Q4161">
            <v>1966</v>
          </cell>
          <cell r="R4161" t="str">
            <v>OP</v>
          </cell>
          <cell r="S4161">
            <v>0</v>
          </cell>
          <cell r="T4161" t="str">
            <v>N</v>
          </cell>
        </row>
        <row r="4162">
          <cell r="A4162" t="str">
            <v>OH</v>
          </cell>
          <cell r="B4162" t="str">
            <v>Cuyahoga</v>
          </cell>
          <cell r="C4162">
            <v>6526</v>
          </cell>
          <cell r="D4162" t="str">
            <v>FirstEnergy Generation Corp</v>
          </cell>
          <cell r="E4162">
            <v>2838</v>
          </cell>
          <cell r="F4162" t="str">
            <v>Lake Shore</v>
          </cell>
          <cell r="G4162">
            <v>22</v>
          </cell>
          <cell r="H4162" t="str">
            <v>IC1</v>
          </cell>
          <cell r="I4162">
            <v>2</v>
          </cell>
          <cell r="J4162">
            <v>2</v>
          </cell>
          <cell r="K4162">
            <v>2</v>
          </cell>
          <cell r="M4162" t="str">
            <v>IC</v>
          </cell>
          <cell r="N4162" t="str">
            <v>DFO</v>
          </cell>
          <cell r="P4162">
            <v>6</v>
          </cell>
          <cell r="Q4162">
            <v>1966</v>
          </cell>
          <cell r="R4162" t="str">
            <v>OP</v>
          </cell>
          <cell r="S4162">
            <v>0</v>
          </cell>
          <cell r="T4162" t="str">
            <v>Y</v>
          </cell>
        </row>
        <row r="4163">
          <cell r="A4163" t="str">
            <v>OH</v>
          </cell>
          <cell r="B4163" t="str">
            <v>Cuyahoga</v>
          </cell>
          <cell r="C4163">
            <v>6526</v>
          </cell>
          <cell r="D4163" t="str">
            <v>FirstEnergy Generation Corp</v>
          </cell>
          <cell r="E4163">
            <v>2838</v>
          </cell>
          <cell r="F4163" t="str">
            <v>Lake Shore</v>
          </cell>
          <cell r="G4163">
            <v>22</v>
          </cell>
          <cell r="H4163" t="str">
            <v>IC2</v>
          </cell>
          <cell r="I4163">
            <v>2</v>
          </cell>
          <cell r="J4163">
            <v>2</v>
          </cell>
          <cell r="K4163">
            <v>2</v>
          </cell>
          <cell r="M4163" t="str">
            <v>IC</v>
          </cell>
          <cell r="N4163" t="str">
            <v>DFO</v>
          </cell>
          <cell r="P4163">
            <v>6</v>
          </cell>
          <cell r="Q4163">
            <v>1966</v>
          </cell>
          <cell r="R4163" t="str">
            <v>OP</v>
          </cell>
          <cell r="S4163">
            <v>0</v>
          </cell>
          <cell r="T4163" t="str">
            <v>Y</v>
          </cell>
        </row>
        <row r="4164">
          <cell r="A4164" t="str">
            <v>OH</v>
          </cell>
          <cell r="B4164" t="str">
            <v>Belmont</v>
          </cell>
          <cell r="C4164">
            <v>6526</v>
          </cell>
          <cell r="D4164" t="str">
            <v>FirstEnergy Generation Corp</v>
          </cell>
          <cell r="E4164">
            <v>2864</v>
          </cell>
          <cell r="F4164" t="str">
            <v>R E Burger</v>
          </cell>
          <cell r="G4164">
            <v>22</v>
          </cell>
          <cell r="H4164" t="str">
            <v>A1</v>
          </cell>
          <cell r="I4164">
            <v>2.5</v>
          </cell>
          <cell r="J4164">
            <v>2</v>
          </cell>
          <cell r="K4164">
            <v>2</v>
          </cell>
          <cell r="M4164" t="str">
            <v>IC</v>
          </cell>
          <cell r="N4164" t="str">
            <v>DFO</v>
          </cell>
          <cell r="P4164">
            <v>5</v>
          </cell>
          <cell r="Q4164">
            <v>1972</v>
          </cell>
          <cell r="R4164" t="str">
            <v>OP</v>
          </cell>
          <cell r="S4164">
            <v>0</v>
          </cell>
          <cell r="T4164" t="str">
            <v>Y</v>
          </cell>
        </row>
        <row r="4165">
          <cell r="A4165" t="str">
            <v>OH</v>
          </cell>
          <cell r="B4165" t="str">
            <v>Belmont</v>
          </cell>
          <cell r="C4165">
            <v>6526</v>
          </cell>
          <cell r="D4165" t="str">
            <v>FirstEnergy Generation Corp</v>
          </cell>
          <cell r="E4165">
            <v>2864</v>
          </cell>
          <cell r="F4165" t="str">
            <v>R E Burger</v>
          </cell>
          <cell r="G4165">
            <v>22</v>
          </cell>
          <cell r="H4165" t="str">
            <v>B1</v>
          </cell>
          <cell r="I4165">
            <v>2.5</v>
          </cell>
          <cell r="J4165">
            <v>2</v>
          </cell>
          <cell r="K4165">
            <v>2</v>
          </cell>
          <cell r="M4165" t="str">
            <v>IC</v>
          </cell>
          <cell r="N4165" t="str">
            <v>DFO</v>
          </cell>
          <cell r="P4165">
            <v>5</v>
          </cell>
          <cell r="Q4165">
            <v>1972</v>
          </cell>
          <cell r="R4165" t="str">
            <v>OP</v>
          </cell>
          <cell r="S4165">
            <v>0</v>
          </cell>
          <cell r="T4165" t="str">
            <v>Y</v>
          </cell>
        </row>
        <row r="4166">
          <cell r="A4166" t="str">
            <v>OH</v>
          </cell>
          <cell r="B4166" t="str">
            <v>Belmont</v>
          </cell>
          <cell r="C4166">
            <v>6526</v>
          </cell>
          <cell r="D4166" t="str">
            <v>FirstEnergy Generation Corp</v>
          </cell>
          <cell r="E4166">
            <v>2864</v>
          </cell>
          <cell r="F4166" t="str">
            <v>R E Burger</v>
          </cell>
          <cell r="G4166">
            <v>22</v>
          </cell>
          <cell r="H4166" t="str">
            <v>B2</v>
          </cell>
          <cell r="I4166">
            <v>2.5</v>
          </cell>
          <cell r="J4166">
            <v>3</v>
          </cell>
          <cell r="K4166">
            <v>3</v>
          </cell>
          <cell r="M4166" t="str">
            <v>IC</v>
          </cell>
          <cell r="N4166" t="str">
            <v>DFO</v>
          </cell>
          <cell r="P4166">
            <v>5</v>
          </cell>
          <cell r="Q4166">
            <v>1972</v>
          </cell>
          <cell r="R4166" t="str">
            <v>OP</v>
          </cell>
          <cell r="S4166">
            <v>0</v>
          </cell>
          <cell r="T4166" t="str">
            <v>Y</v>
          </cell>
        </row>
        <row r="4167">
          <cell r="A4167" t="str">
            <v>OH</v>
          </cell>
          <cell r="B4167" t="str">
            <v>Jefferson</v>
          </cell>
          <cell r="C4167">
            <v>6526</v>
          </cell>
          <cell r="D4167" t="str">
            <v>FirstEnergy Generation Corp</v>
          </cell>
          <cell r="E4167">
            <v>2866</v>
          </cell>
          <cell r="F4167" t="str">
            <v>W H Sammis</v>
          </cell>
          <cell r="G4167">
            <v>22</v>
          </cell>
          <cell r="H4167" t="str">
            <v>A1</v>
          </cell>
          <cell r="I4167">
            <v>2.5</v>
          </cell>
          <cell r="J4167">
            <v>3</v>
          </cell>
          <cell r="K4167">
            <v>3</v>
          </cell>
          <cell r="M4167" t="str">
            <v>IC</v>
          </cell>
          <cell r="N4167" t="str">
            <v>DFO</v>
          </cell>
          <cell r="P4167">
            <v>3</v>
          </cell>
          <cell r="Q4167">
            <v>1972</v>
          </cell>
          <cell r="R4167" t="str">
            <v>OP</v>
          </cell>
          <cell r="S4167">
            <v>0</v>
          </cell>
          <cell r="T4167" t="str">
            <v>Y</v>
          </cell>
        </row>
        <row r="4168">
          <cell r="A4168" t="str">
            <v>OH</v>
          </cell>
          <cell r="B4168" t="str">
            <v>Jefferson</v>
          </cell>
          <cell r="C4168">
            <v>6526</v>
          </cell>
          <cell r="D4168" t="str">
            <v>FirstEnergy Generation Corp</v>
          </cell>
          <cell r="E4168">
            <v>2866</v>
          </cell>
          <cell r="F4168" t="str">
            <v>W H Sammis</v>
          </cell>
          <cell r="G4168">
            <v>22</v>
          </cell>
          <cell r="H4168" t="str">
            <v>B1</v>
          </cell>
          <cell r="I4168">
            <v>2.5</v>
          </cell>
          <cell r="J4168">
            <v>3</v>
          </cell>
          <cell r="K4168">
            <v>3</v>
          </cell>
          <cell r="M4168" t="str">
            <v>IC</v>
          </cell>
          <cell r="N4168" t="str">
            <v>DFO</v>
          </cell>
          <cell r="P4168">
            <v>3</v>
          </cell>
          <cell r="Q4168">
            <v>1972</v>
          </cell>
          <cell r="R4168" t="str">
            <v>OP</v>
          </cell>
          <cell r="S4168">
            <v>0</v>
          </cell>
          <cell r="T4168" t="str">
            <v>Y</v>
          </cell>
        </row>
        <row r="4169">
          <cell r="A4169" t="str">
            <v>OH</v>
          </cell>
          <cell r="B4169" t="str">
            <v>Jefferson</v>
          </cell>
          <cell r="C4169">
            <v>6526</v>
          </cell>
          <cell r="D4169" t="str">
            <v>FirstEnergy Generation Corp</v>
          </cell>
          <cell r="E4169">
            <v>2866</v>
          </cell>
          <cell r="F4169" t="str">
            <v>W H Sammis</v>
          </cell>
          <cell r="G4169">
            <v>22</v>
          </cell>
          <cell r="H4169" t="str">
            <v>B2</v>
          </cell>
          <cell r="I4169">
            <v>2.5</v>
          </cell>
          <cell r="J4169">
            <v>3</v>
          </cell>
          <cell r="K4169">
            <v>3</v>
          </cell>
          <cell r="M4169" t="str">
            <v>IC</v>
          </cell>
          <cell r="N4169" t="str">
            <v>DFO</v>
          </cell>
          <cell r="P4169">
            <v>3</v>
          </cell>
          <cell r="Q4169">
            <v>1972</v>
          </cell>
          <cell r="R4169" t="str">
            <v>OP</v>
          </cell>
          <cell r="S4169">
            <v>0</v>
          </cell>
          <cell r="T4169" t="str">
            <v>Y</v>
          </cell>
        </row>
        <row r="4170">
          <cell r="A4170" t="str">
            <v>OH</v>
          </cell>
          <cell r="B4170" t="str">
            <v>Jefferson</v>
          </cell>
          <cell r="C4170">
            <v>6526</v>
          </cell>
          <cell r="D4170" t="str">
            <v>FirstEnergy Generation Corp</v>
          </cell>
          <cell r="E4170">
            <v>2866</v>
          </cell>
          <cell r="F4170" t="str">
            <v>W H Sammis</v>
          </cell>
          <cell r="G4170">
            <v>22</v>
          </cell>
          <cell r="H4170" t="str">
            <v>B3</v>
          </cell>
          <cell r="I4170">
            <v>2.5</v>
          </cell>
          <cell r="J4170">
            <v>2</v>
          </cell>
          <cell r="K4170">
            <v>2</v>
          </cell>
          <cell r="M4170" t="str">
            <v>IC</v>
          </cell>
          <cell r="N4170" t="str">
            <v>DFO</v>
          </cell>
          <cell r="P4170">
            <v>3</v>
          </cell>
          <cell r="Q4170">
            <v>1972</v>
          </cell>
          <cell r="R4170" t="str">
            <v>OP</v>
          </cell>
          <cell r="S4170">
            <v>0</v>
          </cell>
          <cell r="T4170" t="str">
            <v>Y</v>
          </cell>
        </row>
        <row r="4171">
          <cell r="A4171" t="str">
            <v>OH</v>
          </cell>
          <cell r="B4171" t="str">
            <v>Jefferson</v>
          </cell>
          <cell r="C4171">
            <v>6526</v>
          </cell>
          <cell r="D4171" t="str">
            <v>FirstEnergy Generation Corp</v>
          </cell>
          <cell r="E4171">
            <v>2866</v>
          </cell>
          <cell r="F4171" t="str">
            <v>W H Sammis</v>
          </cell>
          <cell r="G4171">
            <v>22</v>
          </cell>
          <cell r="H4171" t="str">
            <v>B4</v>
          </cell>
          <cell r="I4171">
            <v>2.5</v>
          </cell>
          <cell r="J4171">
            <v>2</v>
          </cell>
          <cell r="K4171">
            <v>2</v>
          </cell>
          <cell r="M4171" t="str">
            <v>IC</v>
          </cell>
          <cell r="N4171" t="str">
            <v>DFO</v>
          </cell>
          <cell r="P4171">
            <v>3</v>
          </cell>
          <cell r="Q4171">
            <v>1972</v>
          </cell>
          <cell r="R4171" t="str">
            <v>OP</v>
          </cell>
          <cell r="S4171">
            <v>0</v>
          </cell>
          <cell r="T4171" t="str">
            <v>Y</v>
          </cell>
        </row>
        <row r="4172">
          <cell r="A4172" t="str">
            <v>OH</v>
          </cell>
          <cell r="B4172" t="str">
            <v>Ottawa</v>
          </cell>
          <cell r="C4172">
            <v>7100</v>
          </cell>
          <cell r="D4172" t="str">
            <v>Genoa Village of</v>
          </cell>
          <cell r="E4172">
            <v>56181</v>
          </cell>
          <cell r="F4172" t="str">
            <v>Genoa Diesel Generating Station</v>
          </cell>
          <cell r="G4172">
            <v>22</v>
          </cell>
          <cell r="H4172" t="str">
            <v>1</v>
          </cell>
          <cell r="I4172">
            <v>2</v>
          </cell>
          <cell r="J4172">
            <v>2</v>
          </cell>
          <cell r="K4172">
            <v>2</v>
          </cell>
          <cell r="M4172" t="str">
            <v>IC</v>
          </cell>
          <cell r="N4172" t="str">
            <v>DFO</v>
          </cell>
          <cell r="P4172">
            <v>12</v>
          </cell>
          <cell r="Q4172">
            <v>2004</v>
          </cell>
          <cell r="R4172" t="str">
            <v>OP</v>
          </cell>
          <cell r="T4172" t="str">
            <v>N</v>
          </cell>
        </row>
        <row r="4173">
          <cell r="A4173" t="str">
            <v>OH</v>
          </cell>
          <cell r="B4173" t="str">
            <v>Ottawa</v>
          </cell>
          <cell r="C4173">
            <v>7100</v>
          </cell>
          <cell r="D4173" t="str">
            <v>Genoa Village of</v>
          </cell>
          <cell r="E4173">
            <v>56181</v>
          </cell>
          <cell r="F4173" t="str">
            <v>Genoa Diesel Generating Station</v>
          </cell>
          <cell r="G4173">
            <v>22</v>
          </cell>
          <cell r="H4173" t="str">
            <v>2</v>
          </cell>
          <cell r="I4173">
            <v>2</v>
          </cell>
          <cell r="J4173">
            <v>2</v>
          </cell>
          <cell r="K4173">
            <v>2</v>
          </cell>
          <cell r="M4173" t="str">
            <v>IC</v>
          </cell>
          <cell r="N4173" t="str">
            <v>DFO</v>
          </cell>
          <cell r="P4173">
            <v>12</v>
          </cell>
          <cell r="Q4173">
            <v>2004</v>
          </cell>
          <cell r="R4173" t="str">
            <v>OP</v>
          </cell>
          <cell r="T4173" t="str">
            <v>N</v>
          </cell>
        </row>
        <row r="4174">
          <cell r="A4174" t="str">
            <v>OH</v>
          </cell>
          <cell r="B4174" t="str">
            <v>Ottawa</v>
          </cell>
          <cell r="C4174">
            <v>7100</v>
          </cell>
          <cell r="D4174" t="str">
            <v>Genoa Village of</v>
          </cell>
          <cell r="E4174">
            <v>56181</v>
          </cell>
          <cell r="F4174" t="str">
            <v>Genoa Diesel Generating Station</v>
          </cell>
          <cell r="G4174">
            <v>22</v>
          </cell>
          <cell r="H4174" t="str">
            <v>3</v>
          </cell>
          <cell r="I4174">
            <v>2</v>
          </cell>
          <cell r="J4174">
            <v>2</v>
          </cell>
          <cell r="K4174">
            <v>2</v>
          </cell>
          <cell r="M4174" t="str">
            <v>IC</v>
          </cell>
          <cell r="N4174" t="str">
            <v>DFO</v>
          </cell>
          <cell r="P4174">
            <v>12</v>
          </cell>
          <cell r="Q4174">
            <v>2004</v>
          </cell>
          <cell r="R4174" t="str">
            <v>OP</v>
          </cell>
          <cell r="T4174" t="str">
            <v>N</v>
          </cell>
        </row>
        <row r="4175">
          <cell r="A4175" t="str">
            <v>OH</v>
          </cell>
          <cell r="B4175" t="str">
            <v>Warren</v>
          </cell>
          <cell r="C4175">
            <v>10830</v>
          </cell>
          <cell r="D4175" t="str">
            <v>Lebanon City of</v>
          </cell>
          <cell r="E4175">
            <v>2921</v>
          </cell>
          <cell r="F4175" t="str">
            <v>Lebanon</v>
          </cell>
          <cell r="G4175">
            <v>22</v>
          </cell>
          <cell r="H4175" t="str">
            <v>1</v>
          </cell>
          <cell r="I4175">
            <v>0.7</v>
          </cell>
          <cell r="J4175">
            <v>0.7</v>
          </cell>
          <cell r="K4175">
            <v>0.7</v>
          </cell>
          <cell r="M4175" t="str">
            <v>IC</v>
          </cell>
          <cell r="N4175" t="str">
            <v>DFO</v>
          </cell>
          <cell r="P4175">
            <v>1</v>
          </cell>
          <cell r="Q4175">
            <v>1940</v>
          </cell>
          <cell r="R4175" t="str">
            <v>SB</v>
          </cell>
          <cell r="S4175">
            <v>0</v>
          </cell>
          <cell r="T4175" t="str">
            <v>N</v>
          </cell>
        </row>
        <row r="4176">
          <cell r="A4176" t="str">
            <v>OH</v>
          </cell>
          <cell r="B4176" t="str">
            <v>Warren</v>
          </cell>
          <cell r="C4176">
            <v>10830</v>
          </cell>
          <cell r="D4176" t="str">
            <v>Lebanon City of</v>
          </cell>
          <cell r="E4176">
            <v>2921</v>
          </cell>
          <cell r="F4176" t="str">
            <v>Lebanon</v>
          </cell>
          <cell r="G4176">
            <v>22</v>
          </cell>
          <cell r="H4176" t="str">
            <v>3</v>
          </cell>
          <cell r="I4176">
            <v>1.2</v>
          </cell>
          <cell r="J4176">
            <v>1.3</v>
          </cell>
          <cell r="K4176">
            <v>1.3</v>
          </cell>
          <cell r="M4176" t="str">
            <v>IC</v>
          </cell>
          <cell r="N4176" t="str">
            <v>DFO</v>
          </cell>
          <cell r="P4176">
            <v>1</v>
          </cell>
          <cell r="Q4176">
            <v>1949</v>
          </cell>
          <cell r="R4176" t="str">
            <v>OP</v>
          </cell>
          <cell r="S4176">
            <v>0</v>
          </cell>
          <cell r="T4176" t="str">
            <v>N</v>
          </cell>
        </row>
        <row r="4177">
          <cell r="A4177" t="str">
            <v>OH</v>
          </cell>
          <cell r="B4177" t="str">
            <v>Warren</v>
          </cell>
          <cell r="C4177">
            <v>10830</v>
          </cell>
          <cell r="D4177" t="str">
            <v>Lebanon City of</v>
          </cell>
          <cell r="E4177">
            <v>2921</v>
          </cell>
          <cell r="F4177" t="str">
            <v>Lebanon</v>
          </cell>
          <cell r="G4177">
            <v>22</v>
          </cell>
          <cell r="H4177" t="str">
            <v>4</v>
          </cell>
          <cell r="I4177">
            <v>1.2</v>
          </cell>
          <cell r="J4177">
            <v>1.3</v>
          </cell>
          <cell r="K4177">
            <v>1.3</v>
          </cell>
          <cell r="M4177" t="str">
            <v>IC</v>
          </cell>
          <cell r="N4177" t="str">
            <v>DFO</v>
          </cell>
          <cell r="P4177">
            <v>1</v>
          </cell>
          <cell r="Q4177">
            <v>1950</v>
          </cell>
          <cell r="R4177" t="str">
            <v>OP</v>
          </cell>
          <cell r="S4177">
            <v>0</v>
          </cell>
          <cell r="T4177" t="str">
            <v>N</v>
          </cell>
        </row>
        <row r="4178">
          <cell r="A4178" t="str">
            <v>OH</v>
          </cell>
          <cell r="B4178" t="str">
            <v>Warren</v>
          </cell>
          <cell r="C4178">
            <v>10830</v>
          </cell>
          <cell r="D4178" t="str">
            <v>Lebanon City of</v>
          </cell>
          <cell r="E4178">
            <v>2921</v>
          </cell>
          <cell r="F4178" t="str">
            <v>Lebanon</v>
          </cell>
          <cell r="G4178">
            <v>22</v>
          </cell>
          <cell r="H4178" t="str">
            <v>5</v>
          </cell>
          <cell r="I4178">
            <v>2</v>
          </cell>
          <cell r="J4178">
            <v>2</v>
          </cell>
          <cell r="K4178">
            <v>2</v>
          </cell>
          <cell r="M4178" t="str">
            <v>IC</v>
          </cell>
          <cell r="N4178" t="str">
            <v>DFO</v>
          </cell>
          <cell r="P4178">
            <v>1</v>
          </cell>
          <cell r="Q4178">
            <v>1955</v>
          </cell>
          <cell r="R4178" t="str">
            <v>OP</v>
          </cell>
          <cell r="S4178">
            <v>0</v>
          </cell>
          <cell r="T4178" t="str">
            <v>N</v>
          </cell>
        </row>
        <row r="4179">
          <cell r="A4179" t="str">
            <v>OH</v>
          </cell>
          <cell r="B4179" t="str">
            <v>Warren</v>
          </cell>
          <cell r="C4179">
            <v>10830</v>
          </cell>
          <cell r="D4179" t="str">
            <v>Lebanon City of</v>
          </cell>
          <cell r="E4179">
            <v>2921</v>
          </cell>
          <cell r="F4179" t="str">
            <v>Lebanon</v>
          </cell>
          <cell r="G4179">
            <v>22</v>
          </cell>
          <cell r="H4179" t="str">
            <v>6</v>
          </cell>
          <cell r="I4179">
            <v>3</v>
          </cell>
          <cell r="J4179">
            <v>3</v>
          </cell>
          <cell r="K4179">
            <v>3</v>
          </cell>
          <cell r="M4179" t="str">
            <v>IC</v>
          </cell>
          <cell r="N4179" t="str">
            <v>DFO</v>
          </cell>
          <cell r="P4179">
            <v>1</v>
          </cell>
          <cell r="Q4179">
            <v>1961</v>
          </cell>
          <cell r="R4179" t="str">
            <v>OP</v>
          </cell>
          <cell r="S4179">
            <v>0</v>
          </cell>
          <cell r="T4179" t="str">
            <v>N</v>
          </cell>
        </row>
        <row r="4180">
          <cell r="A4180" t="str">
            <v>OH</v>
          </cell>
          <cell r="B4180" t="str">
            <v>Warren</v>
          </cell>
          <cell r="C4180">
            <v>10830</v>
          </cell>
          <cell r="D4180" t="str">
            <v>Lebanon City of</v>
          </cell>
          <cell r="E4180">
            <v>2921</v>
          </cell>
          <cell r="F4180" t="str">
            <v>Lebanon</v>
          </cell>
          <cell r="G4180">
            <v>22</v>
          </cell>
          <cell r="H4180" t="str">
            <v>8</v>
          </cell>
          <cell r="I4180">
            <v>5.6</v>
          </cell>
          <cell r="J4180">
            <v>5.6</v>
          </cell>
          <cell r="K4180">
            <v>5.6</v>
          </cell>
          <cell r="M4180" t="str">
            <v>IC</v>
          </cell>
          <cell r="N4180" t="str">
            <v>DFO</v>
          </cell>
          <cell r="P4180">
            <v>1</v>
          </cell>
          <cell r="Q4180">
            <v>1970</v>
          </cell>
          <cell r="R4180" t="str">
            <v>OP</v>
          </cell>
          <cell r="S4180">
            <v>0</v>
          </cell>
          <cell r="T4180" t="str">
            <v>N</v>
          </cell>
        </row>
        <row r="4181">
          <cell r="A4181" t="str">
            <v>OH</v>
          </cell>
          <cell r="B4181" t="str">
            <v>Auglaize</v>
          </cell>
          <cell r="C4181">
            <v>13464</v>
          </cell>
          <cell r="D4181" t="str">
            <v>New Knoxville Village of</v>
          </cell>
          <cell r="E4181">
            <v>7898</v>
          </cell>
          <cell r="F4181" t="str">
            <v>New Knoxville</v>
          </cell>
          <cell r="G4181">
            <v>22</v>
          </cell>
          <cell r="H4181" t="str">
            <v>1</v>
          </cell>
          <cell r="I4181">
            <v>1.1000000000000001</v>
          </cell>
          <cell r="J4181">
            <v>1</v>
          </cell>
          <cell r="K4181">
            <v>1</v>
          </cell>
          <cell r="M4181" t="str">
            <v>IC</v>
          </cell>
          <cell r="N4181" t="str">
            <v>DFO</v>
          </cell>
          <cell r="P4181">
            <v>9</v>
          </cell>
          <cell r="Q4181">
            <v>2000</v>
          </cell>
          <cell r="R4181" t="str">
            <v>OP</v>
          </cell>
          <cell r="T4181" t="str">
            <v>N</v>
          </cell>
        </row>
        <row r="4182">
          <cell r="A4182" t="str">
            <v>OH</v>
          </cell>
          <cell r="B4182" t="str">
            <v>Lorain</v>
          </cell>
          <cell r="C4182">
            <v>13949</v>
          </cell>
          <cell r="D4182" t="str">
            <v>Oberlin City of</v>
          </cell>
          <cell r="E4182">
            <v>2933</v>
          </cell>
          <cell r="F4182" t="str">
            <v>Oberlin</v>
          </cell>
          <cell r="G4182">
            <v>22</v>
          </cell>
          <cell r="H4182" t="str">
            <v>1</v>
          </cell>
          <cell r="I4182">
            <v>1.1000000000000001</v>
          </cell>
          <cell r="J4182">
            <v>1</v>
          </cell>
          <cell r="K4182">
            <v>1</v>
          </cell>
          <cell r="M4182" t="str">
            <v>IC</v>
          </cell>
          <cell r="N4182" t="str">
            <v>DFO</v>
          </cell>
          <cell r="P4182">
            <v>1</v>
          </cell>
          <cell r="Q4182">
            <v>1948</v>
          </cell>
          <cell r="R4182" t="str">
            <v>OP</v>
          </cell>
          <cell r="S4182">
            <v>0</v>
          </cell>
          <cell r="T4182" t="str">
            <v>N</v>
          </cell>
        </row>
        <row r="4183">
          <cell r="A4183" t="str">
            <v>OH</v>
          </cell>
          <cell r="B4183" t="str">
            <v>Lorain</v>
          </cell>
          <cell r="C4183">
            <v>13949</v>
          </cell>
          <cell r="D4183" t="str">
            <v>Oberlin City of</v>
          </cell>
          <cell r="E4183">
            <v>2933</v>
          </cell>
          <cell r="F4183" t="str">
            <v>Oberlin</v>
          </cell>
          <cell r="G4183">
            <v>22</v>
          </cell>
          <cell r="H4183" t="str">
            <v>6</v>
          </cell>
          <cell r="I4183">
            <v>2.5</v>
          </cell>
          <cell r="J4183">
            <v>2</v>
          </cell>
          <cell r="K4183">
            <v>2</v>
          </cell>
          <cell r="M4183" t="str">
            <v>IC</v>
          </cell>
          <cell r="N4183" t="str">
            <v>DFO</v>
          </cell>
          <cell r="O4183" t="str">
            <v>NG</v>
          </cell>
          <cell r="P4183">
            <v>1</v>
          </cell>
          <cell r="Q4183">
            <v>1958</v>
          </cell>
          <cell r="R4183" t="str">
            <v>OP</v>
          </cell>
          <cell r="S4183">
            <v>0</v>
          </cell>
          <cell r="T4183" t="str">
            <v>N</v>
          </cell>
        </row>
        <row r="4184">
          <cell r="A4184" t="str">
            <v>OH</v>
          </cell>
          <cell r="B4184" t="str">
            <v>Lorain</v>
          </cell>
          <cell r="C4184">
            <v>13949</v>
          </cell>
          <cell r="D4184" t="str">
            <v>Oberlin City of</v>
          </cell>
          <cell r="E4184">
            <v>2933</v>
          </cell>
          <cell r="F4184" t="str">
            <v>Oberlin</v>
          </cell>
          <cell r="G4184">
            <v>22</v>
          </cell>
          <cell r="H4184" t="str">
            <v>7</v>
          </cell>
          <cell r="I4184">
            <v>2.6</v>
          </cell>
          <cell r="J4184">
            <v>2.65</v>
          </cell>
          <cell r="K4184">
            <v>2.65</v>
          </cell>
          <cell r="M4184" t="str">
            <v>IC</v>
          </cell>
          <cell r="N4184" t="str">
            <v>DFO</v>
          </cell>
          <cell r="O4184" t="str">
            <v>NG</v>
          </cell>
          <cell r="P4184">
            <v>1</v>
          </cell>
          <cell r="Q4184">
            <v>1961</v>
          </cell>
          <cell r="R4184" t="str">
            <v>OP</v>
          </cell>
          <cell r="S4184">
            <v>0</v>
          </cell>
          <cell r="T4184" t="str">
            <v>N</v>
          </cell>
        </row>
        <row r="4185">
          <cell r="A4185" t="str">
            <v>OH</v>
          </cell>
          <cell r="B4185" t="str">
            <v>Lorain</v>
          </cell>
          <cell r="C4185">
            <v>13949</v>
          </cell>
          <cell r="D4185" t="str">
            <v>Oberlin City of</v>
          </cell>
          <cell r="E4185">
            <v>2933</v>
          </cell>
          <cell r="F4185" t="str">
            <v>Oberlin</v>
          </cell>
          <cell r="G4185">
            <v>22</v>
          </cell>
          <cell r="H4185" t="str">
            <v>8</v>
          </cell>
          <cell r="I4185">
            <v>3</v>
          </cell>
          <cell r="J4185">
            <v>3</v>
          </cell>
          <cell r="K4185">
            <v>3</v>
          </cell>
          <cell r="M4185" t="str">
            <v>IC</v>
          </cell>
          <cell r="N4185" t="str">
            <v>DFO</v>
          </cell>
          <cell r="O4185" t="str">
            <v>NG</v>
          </cell>
          <cell r="P4185">
            <v>1</v>
          </cell>
          <cell r="Q4185">
            <v>1966</v>
          </cell>
          <cell r="R4185" t="str">
            <v>OP</v>
          </cell>
          <cell r="S4185">
            <v>0</v>
          </cell>
          <cell r="T4185" t="str">
            <v>N</v>
          </cell>
        </row>
        <row r="4186">
          <cell r="A4186" t="str">
            <v>OH</v>
          </cell>
          <cell r="B4186" t="str">
            <v>Richland</v>
          </cell>
          <cell r="C4186">
            <v>17043</v>
          </cell>
          <cell r="D4186" t="str">
            <v>Shelby City of</v>
          </cell>
          <cell r="E4186">
            <v>7828</v>
          </cell>
          <cell r="F4186" t="str">
            <v>Shelby South</v>
          </cell>
          <cell r="G4186">
            <v>22</v>
          </cell>
          <cell r="H4186" t="str">
            <v>1</v>
          </cell>
          <cell r="I4186">
            <v>1.8</v>
          </cell>
          <cell r="J4186">
            <v>1.7</v>
          </cell>
          <cell r="K4186">
            <v>1.8</v>
          </cell>
          <cell r="M4186" t="str">
            <v>IC</v>
          </cell>
          <cell r="N4186" t="str">
            <v>DFO</v>
          </cell>
          <cell r="P4186">
            <v>6</v>
          </cell>
          <cell r="Q4186">
            <v>2000</v>
          </cell>
          <cell r="R4186" t="str">
            <v>OP</v>
          </cell>
          <cell r="T4186" t="str">
            <v>N</v>
          </cell>
        </row>
        <row r="4187">
          <cell r="A4187" t="str">
            <v>OH</v>
          </cell>
          <cell r="B4187" t="str">
            <v>Monroe</v>
          </cell>
          <cell r="C4187">
            <v>20977</v>
          </cell>
          <cell r="D4187" t="str">
            <v>Woodsfield City of</v>
          </cell>
          <cell r="E4187">
            <v>2945</v>
          </cell>
          <cell r="F4187" t="str">
            <v>Anadarko</v>
          </cell>
          <cell r="G4187">
            <v>22</v>
          </cell>
          <cell r="H4187" t="str">
            <v>6</v>
          </cell>
          <cell r="I4187">
            <v>0.6</v>
          </cell>
          <cell r="J4187">
            <v>0.6</v>
          </cell>
          <cell r="K4187">
            <v>0.6</v>
          </cell>
          <cell r="M4187" t="str">
            <v>IC</v>
          </cell>
          <cell r="N4187" t="str">
            <v>DFO</v>
          </cell>
          <cell r="O4187" t="str">
            <v>NG</v>
          </cell>
          <cell r="P4187">
            <v>1</v>
          </cell>
          <cell r="Q4187">
            <v>1949</v>
          </cell>
          <cell r="R4187" t="str">
            <v>SB</v>
          </cell>
          <cell r="T4187" t="str">
            <v>N</v>
          </cell>
        </row>
        <row r="4188">
          <cell r="A4188" t="str">
            <v>OH</v>
          </cell>
          <cell r="B4188" t="str">
            <v>Monroe</v>
          </cell>
          <cell r="C4188">
            <v>20977</v>
          </cell>
          <cell r="D4188" t="str">
            <v>Woodsfield City of</v>
          </cell>
          <cell r="E4188">
            <v>2945</v>
          </cell>
          <cell r="F4188" t="str">
            <v>Anadarko</v>
          </cell>
          <cell r="G4188">
            <v>22</v>
          </cell>
          <cell r="H4188" t="str">
            <v>7</v>
          </cell>
          <cell r="I4188">
            <v>1.2</v>
          </cell>
          <cell r="J4188">
            <v>1.2</v>
          </cell>
          <cell r="K4188">
            <v>1.2</v>
          </cell>
          <cell r="M4188" t="str">
            <v>IC</v>
          </cell>
          <cell r="N4188" t="str">
            <v>DFO</v>
          </cell>
          <cell r="O4188" t="str">
            <v>NG</v>
          </cell>
          <cell r="P4188">
            <v>1</v>
          </cell>
          <cell r="Q4188">
            <v>1957</v>
          </cell>
          <cell r="R4188" t="str">
            <v>SB</v>
          </cell>
          <cell r="T4188" t="str">
            <v>N</v>
          </cell>
        </row>
        <row r="4189">
          <cell r="A4189" t="str">
            <v>OH</v>
          </cell>
          <cell r="B4189" t="str">
            <v>Monroe</v>
          </cell>
          <cell r="C4189">
            <v>20977</v>
          </cell>
          <cell r="D4189" t="str">
            <v>Woodsfield City of</v>
          </cell>
          <cell r="E4189">
            <v>2945</v>
          </cell>
          <cell r="F4189" t="str">
            <v>Anadarko</v>
          </cell>
          <cell r="G4189">
            <v>22</v>
          </cell>
          <cell r="H4189" t="str">
            <v>8</v>
          </cell>
          <cell r="I4189">
            <v>1.5</v>
          </cell>
          <cell r="J4189">
            <v>1.5</v>
          </cell>
          <cell r="K4189">
            <v>1.5</v>
          </cell>
          <cell r="M4189" t="str">
            <v>IC</v>
          </cell>
          <cell r="N4189" t="str">
            <v>DFO</v>
          </cell>
          <cell r="O4189" t="str">
            <v>NG</v>
          </cell>
          <cell r="P4189">
            <v>1</v>
          </cell>
          <cell r="Q4189">
            <v>1965</v>
          </cell>
          <cell r="R4189" t="str">
            <v>SB</v>
          </cell>
          <cell r="T4189" t="str">
            <v>N</v>
          </cell>
        </row>
        <row r="4190">
          <cell r="A4190" t="str">
            <v>OH</v>
          </cell>
          <cell r="B4190" t="str">
            <v>Monroe</v>
          </cell>
          <cell r="C4190">
            <v>20977</v>
          </cell>
          <cell r="D4190" t="str">
            <v>Woodsfield City of</v>
          </cell>
          <cell r="E4190">
            <v>2945</v>
          </cell>
          <cell r="F4190" t="str">
            <v>Anadarko</v>
          </cell>
          <cell r="G4190">
            <v>22</v>
          </cell>
          <cell r="H4190" t="str">
            <v>9</v>
          </cell>
          <cell r="I4190">
            <v>2.1</v>
          </cell>
          <cell r="J4190">
            <v>2.1</v>
          </cell>
          <cell r="K4190">
            <v>2.1</v>
          </cell>
          <cell r="M4190" t="str">
            <v>IC</v>
          </cell>
          <cell r="N4190" t="str">
            <v>DFO</v>
          </cell>
          <cell r="O4190" t="str">
            <v>NG</v>
          </cell>
          <cell r="P4190">
            <v>1</v>
          </cell>
          <cell r="Q4190">
            <v>1971</v>
          </cell>
          <cell r="R4190" t="str">
            <v>SB</v>
          </cell>
          <cell r="T4190" t="str">
            <v>N</v>
          </cell>
        </row>
        <row r="4191">
          <cell r="A4191" t="str">
            <v>OH</v>
          </cell>
          <cell r="B4191" t="str">
            <v>Monroe</v>
          </cell>
          <cell r="C4191">
            <v>20977</v>
          </cell>
          <cell r="D4191" t="str">
            <v>Woodsfield City of</v>
          </cell>
          <cell r="E4191">
            <v>2945</v>
          </cell>
          <cell r="F4191" t="str">
            <v>Anadarko</v>
          </cell>
          <cell r="G4191">
            <v>22</v>
          </cell>
          <cell r="H4191" t="str">
            <v>10</v>
          </cell>
          <cell r="I4191">
            <v>1.2</v>
          </cell>
          <cell r="J4191">
            <v>1.2</v>
          </cell>
          <cell r="K4191">
            <v>1.2</v>
          </cell>
          <cell r="M4191" t="str">
            <v>IC</v>
          </cell>
          <cell r="N4191" t="str">
            <v>DFO</v>
          </cell>
          <cell r="O4191" t="str">
            <v>NG</v>
          </cell>
          <cell r="P4191">
            <v>1</v>
          </cell>
          <cell r="Q4191">
            <v>1983</v>
          </cell>
          <cell r="R4191" t="str">
            <v>SB</v>
          </cell>
          <cell r="T4191" t="str">
            <v>N</v>
          </cell>
        </row>
        <row r="4192">
          <cell r="A4192" t="str">
            <v>OH</v>
          </cell>
          <cell r="B4192" t="str">
            <v>Monroe</v>
          </cell>
          <cell r="C4192">
            <v>20977</v>
          </cell>
          <cell r="D4192" t="str">
            <v>Woodsfield City of</v>
          </cell>
          <cell r="E4192">
            <v>2945</v>
          </cell>
          <cell r="F4192" t="str">
            <v>Anadarko</v>
          </cell>
          <cell r="G4192">
            <v>22</v>
          </cell>
          <cell r="H4192" t="str">
            <v>11</v>
          </cell>
          <cell r="I4192">
            <v>1.2</v>
          </cell>
          <cell r="J4192">
            <v>1.2</v>
          </cell>
          <cell r="K4192">
            <v>1.2</v>
          </cell>
          <cell r="M4192" t="str">
            <v>IC</v>
          </cell>
          <cell r="N4192" t="str">
            <v>DFO</v>
          </cell>
          <cell r="O4192" t="str">
            <v>NG</v>
          </cell>
          <cell r="P4192">
            <v>1</v>
          </cell>
          <cell r="Q4192">
            <v>1983</v>
          </cell>
          <cell r="R4192" t="str">
            <v>SB</v>
          </cell>
          <cell r="T4192" t="str">
            <v>N</v>
          </cell>
        </row>
        <row r="4193">
          <cell r="A4193" t="str">
            <v>OH</v>
          </cell>
          <cell r="B4193" t="str">
            <v>Wood</v>
          </cell>
          <cell r="C4193">
            <v>40577</v>
          </cell>
          <cell r="D4193" t="str">
            <v>American Mun Power-Ohio Inc</v>
          </cell>
          <cell r="E4193">
            <v>7575</v>
          </cell>
          <cell r="F4193" t="str">
            <v>Bowling Green</v>
          </cell>
          <cell r="G4193">
            <v>22</v>
          </cell>
          <cell r="H4193" t="str">
            <v>1</v>
          </cell>
          <cell r="I4193">
            <v>1.6</v>
          </cell>
          <cell r="J4193">
            <v>1.6</v>
          </cell>
          <cell r="K4193">
            <v>1.6</v>
          </cell>
          <cell r="M4193" t="str">
            <v>IC</v>
          </cell>
          <cell r="N4193" t="str">
            <v>DFO</v>
          </cell>
          <cell r="P4193">
            <v>10</v>
          </cell>
          <cell r="Q4193">
            <v>1993</v>
          </cell>
          <cell r="R4193" t="str">
            <v>OP</v>
          </cell>
          <cell r="S4193">
            <v>0</v>
          </cell>
          <cell r="T4193" t="str">
            <v>N</v>
          </cell>
        </row>
        <row r="4194">
          <cell r="A4194" t="str">
            <v>OH</v>
          </cell>
          <cell r="B4194" t="str">
            <v>Wood</v>
          </cell>
          <cell r="C4194">
            <v>40577</v>
          </cell>
          <cell r="D4194" t="str">
            <v>American Mun Power-Ohio Inc</v>
          </cell>
          <cell r="E4194">
            <v>7575</v>
          </cell>
          <cell r="F4194" t="str">
            <v>Bowling Green</v>
          </cell>
          <cell r="G4194">
            <v>22</v>
          </cell>
          <cell r="H4194" t="str">
            <v>2</v>
          </cell>
          <cell r="I4194">
            <v>7.2</v>
          </cell>
          <cell r="J4194">
            <v>7.2</v>
          </cell>
          <cell r="K4194">
            <v>7.2</v>
          </cell>
          <cell r="M4194" t="str">
            <v>IC</v>
          </cell>
          <cell r="N4194" t="str">
            <v>DFO</v>
          </cell>
          <cell r="P4194">
            <v>8</v>
          </cell>
          <cell r="Q4194">
            <v>1995</v>
          </cell>
          <cell r="R4194" t="str">
            <v>OP</v>
          </cell>
          <cell r="S4194">
            <v>0</v>
          </cell>
          <cell r="T4194" t="str">
            <v>N</v>
          </cell>
        </row>
        <row r="4195">
          <cell r="A4195" t="str">
            <v>OH</v>
          </cell>
          <cell r="B4195" t="str">
            <v>Summit</v>
          </cell>
          <cell r="C4195">
            <v>40577</v>
          </cell>
          <cell r="D4195" t="str">
            <v>American Mun Power-Ohio Inc</v>
          </cell>
          <cell r="E4195">
            <v>7576</v>
          </cell>
          <cell r="F4195" t="str">
            <v>Engle</v>
          </cell>
          <cell r="G4195">
            <v>22</v>
          </cell>
          <cell r="H4195" t="str">
            <v>16</v>
          </cell>
          <cell r="I4195">
            <v>9</v>
          </cell>
          <cell r="J4195">
            <v>9</v>
          </cell>
          <cell r="K4195">
            <v>9</v>
          </cell>
          <cell r="M4195" t="str">
            <v>IC</v>
          </cell>
          <cell r="N4195" t="str">
            <v>DFO</v>
          </cell>
          <cell r="P4195">
            <v>8</v>
          </cell>
          <cell r="Q4195">
            <v>1989</v>
          </cell>
          <cell r="R4195" t="str">
            <v>OP</v>
          </cell>
          <cell r="S4195">
            <v>0</v>
          </cell>
          <cell r="T4195" t="str">
            <v>N</v>
          </cell>
        </row>
        <row r="4196">
          <cell r="A4196" t="str">
            <v>OH</v>
          </cell>
          <cell r="B4196" t="str">
            <v>Jackson</v>
          </cell>
          <cell r="C4196">
            <v>40577</v>
          </cell>
          <cell r="D4196" t="str">
            <v>American Mun Power-Ohio Inc</v>
          </cell>
          <cell r="E4196">
            <v>7577</v>
          </cell>
          <cell r="F4196" t="str">
            <v>Jackson</v>
          </cell>
          <cell r="G4196">
            <v>22</v>
          </cell>
          <cell r="H4196" t="str">
            <v>12</v>
          </cell>
          <cell r="I4196">
            <v>3.6</v>
          </cell>
          <cell r="J4196">
            <v>3.6</v>
          </cell>
          <cell r="K4196">
            <v>3.6</v>
          </cell>
          <cell r="M4196" t="str">
            <v>IC</v>
          </cell>
          <cell r="N4196" t="str">
            <v>DFO</v>
          </cell>
          <cell r="P4196">
            <v>12</v>
          </cell>
          <cell r="Q4196">
            <v>1990</v>
          </cell>
          <cell r="R4196" t="str">
            <v>OP</v>
          </cell>
          <cell r="S4196">
            <v>0</v>
          </cell>
          <cell r="T4196" t="str">
            <v>N</v>
          </cell>
        </row>
        <row r="4197">
          <cell r="A4197" t="str">
            <v>OH</v>
          </cell>
          <cell r="B4197" t="str">
            <v>Henry</v>
          </cell>
          <cell r="C4197">
            <v>40577</v>
          </cell>
          <cell r="D4197" t="str">
            <v>American Mun Power-Ohio Inc</v>
          </cell>
          <cell r="E4197">
            <v>7578</v>
          </cell>
          <cell r="F4197" t="str">
            <v>Napoleon</v>
          </cell>
          <cell r="G4197">
            <v>22</v>
          </cell>
          <cell r="H4197" t="str">
            <v>1</v>
          </cell>
          <cell r="I4197">
            <v>1.8</v>
          </cell>
          <cell r="J4197">
            <v>1.8</v>
          </cell>
          <cell r="K4197">
            <v>1.8</v>
          </cell>
          <cell r="M4197" t="str">
            <v>IC</v>
          </cell>
          <cell r="N4197" t="str">
            <v>DFO</v>
          </cell>
          <cell r="P4197">
            <v>12</v>
          </cell>
          <cell r="Q4197">
            <v>1990</v>
          </cell>
          <cell r="R4197" t="str">
            <v>OP</v>
          </cell>
          <cell r="T4197" t="str">
            <v>N</v>
          </cell>
        </row>
        <row r="4198">
          <cell r="A4198" t="str">
            <v>OH</v>
          </cell>
          <cell r="B4198" t="str">
            <v>Henry</v>
          </cell>
          <cell r="C4198">
            <v>40577</v>
          </cell>
          <cell r="D4198" t="str">
            <v>American Mun Power-Ohio Inc</v>
          </cell>
          <cell r="E4198">
            <v>7578</v>
          </cell>
          <cell r="F4198" t="str">
            <v>Napoleon</v>
          </cell>
          <cell r="G4198">
            <v>22</v>
          </cell>
          <cell r="H4198" t="str">
            <v>2</v>
          </cell>
          <cell r="I4198">
            <v>1.8</v>
          </cell>
          <cell r="J4198">
            <v>1.8</v>
          </cell>
          <cell r="K4198">
            <v>1.8</v>
          </cell>
          <cell r="M4198" t="str">
            <v>IC</v>
          </cell>
          <cell r="N4198" t="str">
            <v>DFO</v>
          </cell>
          <cell r="P4198">
            <v>12</v>
          </cell>
          <cell r="Q4198">
            <v>1990</v>
          </cell>
          <cell r="R4198" t="str">
            <v>OP</v>
          </cell>
          <cell r="T4198" t="str">
            <v>N</v>
          </cell>
        </row>
        <row r="4199">
          <cell r="A4199" t="str">
            <v>OH</v>
          </cell>
          <cell r="B4199" t="str">
            <v>Henry</v>
          </cell>
          <cell r="C4199">
            <v>40577</v>
          </cell>
          <cell r="D4199" t="str">
            <v>American Mun Power-Ohio Inc</v>
          </cell>
          <cell r="E4199">
            <v>7578</v>
          </cell>
          <cell r="F4199" t="str">
            <v>Napoleon</v>
          </cell>
          <cell r="G4199">
            <v>22</v>
          </cell>
          <cell r="H4199" t="str">
            <v>3</v>
          </cell>
          <cell r="I4199">
            <v>1.8</v>
          </cell>
          <cell r="J4199">
            <v>1.8</v>
          </cell>
          <cell r="K4199">
            <v>1.8</v>
          </cell>
          <cell r="M4199" t="str">
            <v>IC</v>
          </cell>
          <cell r="N4199" t="str">
            <v>DFO</v>
          </cell>
          <cell r="P4199">
            <v>12</v>
          </cell>
          <cell r="Q4199">
            <v>1990</v>
          </cell>
          <cell r="R4199" t="str">
            <v>OP</v>
          </cell>
          <cell r="T4199" t="str">
            <v>N</v>
          </cell>
        </row>
        <row r="4200">
          <cell r="A4200" t="str">
            <v>OH</v>
          </cell>
          <cell r="B4200" t="str">
            <v>Trumbull</v>
          </cell>
          <cell r="C4200">
            <v>40577</v>
          </cell>
          <cell r="D4200" t="str">
            <v>American Mun Power-Ohio Inc</v>
          </cell>
          <cell r="E4200">
            <v>7579</v>
          </cell>
          <cell r="F4200" t="str">
            <v>Niles</v>
          </cell>
          <cell r="G4200">
            <v>22</v>
          </cell>
          <cell r="H4200" t="str">
            <v>13</v>
          </cell>
          <cell r="I4200">
            <v>5.4</v>
          </cell>
          <cell r="J4200">
            <v>5.4</v>
          </cell>
          <cell r="K4200">
            <v>5.4</v>
          </cell>
          <cell r="M4200" t="str">
            <v>IC</v>
          </cell>
          <cell r="N4200" t="str">
            <v>DFO</v>
          </cell>
          <cell r="P4200">
            <v>12</v>
          </cell>
          <cell r="Q4200">
            <v>1990</v>
          </cell>
          <cell r="R4200" t="str">
            <v>OP</v>
          </cell>
          <cell r="S4200">
            <v>0</v>
          </cell>
          <cell r="T4200" t="str">
            <v>N</v>
          </cell>
        </row>
        <row r="4201">
          <cell r="A4201" t="str">
            <v>OH</v>
          </cell>
          <cell r="B4201" t="str">
            <v>Medina</v>
          </cell>
          <cell r="C4201">
            <v>40577</v>
          </cell>
          <cell r="D4201" t="str">
            <v>American Mun Power-Ohio Inc</v>
          </cell>
          <cell r="E4201">
            <v>7580</v>
          </cell>
          <cell r="F4201" t="str">
            <v>Wadsworth</v>
          </cell>
          <cell r="G4201">
            <v>22</v>
          </cell>
          <cell r="H4201" t="str">
            <v>13</v>
          </cell>
          <cell r="I4201">
            <v>5.4</v>
          </cell>
          <cell r="J4201">
            <v>5.4</v>
          </cell>
          <cell r="K4201">
            <v>5.4</v>
          </cell>
          <cell r="M4201" t="str">
            <v>IC</v>
          </cell>
          <cell r="N4201" t="str">
            <v>DFO</v>
          </cell>
          <cell r="P4201">
            <v>12</v>
          </cell>
          <cell r="Q4201">
            <v>1990</v>
          </cell>
          <cell r="R4201" t="str">
            <v>OP</v>
          </cell>
          <cell r="S4201">
            <v>0</v>
          </cell>
          <cell r="T4201" t="str">
            <v>N</v>
          </cell>
        </row>
        <row r="4202">
          <cell r="A4202" t="str">
            <v>OH</v>
          </cell>
          <cell r="B4202" t="str">
            <v>Marion</v>
          </cell>
          <cell r="C4202">
            <v>40577</v>
          </cell>
          <cell r="D4202" t="str">
            <v>American Mun Power-Ohio Inc</v>
          </cell>
          <cell r="E4202">
            <v>7603</v>
          </cell>
          <cell r="F4202" t="str">
            <v>Prospect Municipal</v>
          </cell>
          <cell r="G4202">
            <v>22</v>
          </cell>
          <cell r="H4202" t="str">
            <v>1</v>
          </cell>
          <cell r="I4202">
            <v>1.8</v>
          </cell>
          <cell r="J4202">
            <v>1.8</v>
          </cell>
          <cell r="K4202">
            <v>1.8</v>
          </cell>
          <cell r="M4202" t="str">
            <v>IC</v>
          </cell>
          <cell r="N4202" t="str">
            <v>DFO</v>
          </cell>
          <cell r="P4202">
            <v>2</v>
          </cell>
          <cell r="Q4202">
            <v>1998</v>
          </cell>
          <cell r="R4202" t="str">
            <v>OP</v>
          </cell>
          <cell r="S4202">
            <v>0</v>
          </cell>
          <cell r="T4202" t="str">
            <v>N</v>
          </cell>
        </row>
        <row r="4203">
          <cell r="A4203" t="str">
            <v>OH</v>
          </cell>
          <cell r="B4203" t="str">
            <v>Cuyahoga</v>
          </cell>
          <cell r="C4203">
            <v>40577</v>
          </cell>
          <cell r="D4203" t="str">
            <v>American Mun Power-Ohio Inc</v>
          </cell>
          <cell r="E4203">
            <v>7774</v>
          </cell>
          <cell r="F4203" t="str">
            <v>Cleveland Peaking</v>
          </cell>
          <cell r="G4203">
            <v>22</v>
          </cell>
          <cell r="H4203" t="str">
            <v>1</v>
          </cell>
          <cell r="I4203">
            <v>1.8</v>
          </cell>
          <cell r="J4203">
            <v>1.8</v>
          </cell>
          <cell r="K4203">
            <v>1.8</v>
          </cell>
          <cell r="M4203" t="str">
            <v>IC</v>
          </cell>
          <cell r="N4203" t="str">
            <v>DFO</v>
          </cell>
          <cell r="P4203">
            <v>7</v>
          </cell>
          <cell r="Q4203">
            <v>2000</v>
          </cell>
          <cell r="R4203" t="str">
            <v>OP</v>
          </cell>
          <cell r="S4203">
            <v>0</v>
          </cell>
          <cell r="T4203" t="str">
            <v>N</v>
          </cell>
        </row>
        <row r="4204">
          <cell r="A4204" t="str">
            <v>OH</v>
          </cell>
          <cell r="B4204" t="str">
            <v>Cuyahoga</v>
          </cell>
          <cell r="C4204">
            <v>40577</v>
          </cell>
          <cell r="D4204" t="str">
            <v>American Mun Power-Ohio Inc</v>
          </cell>
          <cell r="E4204">
            <v>7774</v>
          </cell>
          <cell r="F4204" t="str">
            <v>Cleveland Peaking</v>
          </cell>
          <cell r="G4204">
            <v>22</v>
          </cell>
          <cell r="H4204" t="str">
            <v>2</v>
          </cell>
          <cell r="I4204">
            <v>1.8</v>
          </cell>
          <cell r="J4204">
            <v>1.8</v>
          </cell>
          <cell r="K4204">
            <v>1.8</v>
          </cell>
          <cell r="M4204" t="str">
            <v>IC</v>
          </cell>
          <cell r="N4204" t="str">
            <v>DFO</v>
          </cell>
          <cell r="P4204">
            <v>7</v>
          </cell>
          <cell r="Q4204">
            <v>2000</v>
          </cell>
          <cell r="R4204" t="str">
            <v>OP</v>
          </cell>
          <cell r="S4204">
            <v>0</v>
          </cell>
          <cell r="T4204" t="str">
            <v>N</v>
          </cell>
        </row>
        <row r="4205">
          <cell r="A4205" t="str">
            <v>OH</v>
          </cell>
          <cell r="B4205" t="str">
            <v>Cuyahoga</v>
          </cell>
          <cell r="C4205">
            <v>40577</v>
          </cell>
          <cell r="D4205" t="str">
            <v>American Mun Power-Ohio Inc</v>
          </cell>
          <cell r="E4205">
            <v>7774</v>
          </cell>
          <cell r="F4205" t="str">
            <v>Cleveland Peaking</v>
          </cell>
          <cell r="G4205">
            <v>22</v>
          </cell>
          <cell r="H4205" t="str">
            <v>3</v>
          </cell>
          <cell r="I4205">
            <v>1.8</v>
          </cell>
          <cell r="J4205">
            <v>1.8</v>
          </cell>
          <cell r="K4205">
            <v>1.8</v>
          </cell>
          <cell r="M4205" t="str">
            <v>IC</v>
          </cell>
          <cell r="N4205" t="str">
            <v>DFO</v>
          </cell>
          <cell r="P4205">
            <v>7</v>
          </cell>
          <cell r="Q4205">
            <v>2000</v>
          </cell>
          <cell r="R4205" t="str">
            <v>OP</v>
          </cell>
          <cell r="S4205">
            <v>0</v>
          </cell>
          <cell r="T4205" t="str">
            <v>N</v>
          </cell>
        </row>
        <row r="4206">
          <cell r="A4206" t="str">
            <v>OH</v>
          </cell>
          <cell r="B4206" t="str">
            <v>Cuyahoga</v>
          </cell>
          <cell r="C4206">
            <v>40577</v>
          </cell>
          <cell r="D4206" t="str">
            <v>American Mun Power-Ohio Inc</v>
          </cell>
          <cell r="E4206">
            <v>7774</v>
          </cell>
          <cell r="F4206" t="str">
            <v>Cleveland Peaking</v>
          </cell>
          <cell r="G4206">
            <v>22</v>
          </cell>
          <cell r="H4206" t="str">
            <v>4</v>
          </cell>
          <cell r="I4206">
            <v>1.8</v>
          </cell>
          <cell r="J4206">
            <v>1.8</v>
          </cell>
          <cell r="K4206">
            <v>1.8</v>
          </cell>
          <cell r="M4206" t="str">
            <v>IC</v>
          </cell>
          <cell r="N4206" t="str">
            <v>DFO</v>
          </cell>
          <cell r="P4206">
            <v>7</v>
          </cell>
          <cell r="Q4206">
            <v>2000</v>
          </cell>
          <cell r="R4206" t="str">
            <v>OP</v>
          </cell>
          <cell r="S4206">
            <v>0</v>
          </cell>
          <cell r="T4206" t="str">
            <v>N</v>
          </cell>
        </row>
        <row r="4207">
          <cell r="A4207" t="str">
            <v>OH</v>
          </cell>
          <cell r="B4207" t="str">
            <v>Cuyahoga</v>
          </cell>
          <cell r="C4207">
            <v>40577</v>
          </cell>
          <cell r="D4207" t="str">
            <v>American Mun Power-Ohio Inc</v>
          </cell>
          <cell r="E4207">
            <v>7774</v>
          </cell>
          <cell r="F4207" t="str">
            <v>Cleveland Peaking</v>
          </cell>
          <cell r="G4207">
            <v>22</v>
          </cell>
          <cell r="H4207" t="str">
            <v>5</v>
          </cell>
          <cell r="I4207">
            <v>1.8</v>
          </cell>
          <cell r="J4207">
            <v>1.8</v>
          </cell>
          <cell r="K4207">
            <v>1.8</v>
          </cell>
          <cell r="M4207" t="str">
            <v>IC</v>
          </cell>
          <cell r="N4207" t="str">
            <v>DFO</v>
          </cell>
          <cell r="P4207">
            <v>7</v>
          </cell>
          <cell r="Q4207">
            <v>2000</v>
          </cell>
          <cell r="R4207" t="str">
            <v>OP</v>
          </cell>
          <cell r="S4207">
            <v>0</v>
          </cell>
          <cell r="T4207" t="str">
            <v>N</v>
          </cell>
        </row>
        <row r="4208">
          <cell r="A4208" t="str">
            <v>OH</v>
          </cell>
          <cell r="B4208" t="str">
            <v>Cuyahoga</v>
          </cell>
          <cell r="C4208">
            <v>40577</v>
          </cell>
          <cell r="D4208" t="str">
            <v>American Mun Power-Ohio Inc</v>
          </cell>
          <cell r="E4208">
            <v>7774</v>
          </cell>
          <cell r="F4208" t="str">
            <v>Cleveland Peaking</v>
          </cell>
          <cell r="G4208">
            <v>22</v>
          </cell>
          <cell r="H4208" t="str">
            <v>6</v>
          </cell>
          <cell r="I4208">
            <v>1.8</v>
          </cell>
          <cell r="J4208">
            <v>1.8</v>
          </cell>
          <cell r="K4208">
            <v>1.8</v>
          </cell>
          <cell r="M4208" t="str">
            <v>IC</v>
          </cell>
          <cell r="N4208" t="str">
            <v>DFO</v>
          </cell>
          <cell r="P4208">
            <v>7</v>
          </cell>
          <cell r="Q4208">
            <v>2000</v>
          </cell>
          <cell r="R4208" t="str">
            <v>OP</v>
          </cell>
          <cell r="S4208">
            <v>0</v>
          </cell>
          <cell r="T4208" t="str">
            <v>N</v>
          </cell>
        </row>
        <row r="4209">
          <cell r="A4209" t="str">
            <v>OH</v>
          </cell>
          <cell r="B4209" t="str">
            <v>Darke</v>
          </cell>
          <cell r="C4209">
            <v>40577</v>
          </cell>
          <cell r="D4209" t="str">
            <v>American Mun Power-Ohio Inc</v>
          </cell>
          <cell r="E4209">
            <v>7775</v>
          </cell>
          <cell r="F4209" t="str">
            <v>Versailles Peaking</v>
          </cell>
          <cell r="G4209">
            <v>22</v>
          </cell>
          <cell r="H4209" t="str">
            <v>1</v>
          </cell>
          <cell r="I4209">
            <v>1.8</v>
          </cell>
          <cell r="J4209">
            <v>1.8</v>
          </cell>
          <cell r="K4209">
            <v>1.8</v>
          </cell>
          <cell r="M4209" t="str">
            <v>IC</v>
          </cell>
          <cell r="N4209" t="str">
            <v>DFO</v>
          </cell>
          <cell r="P4209">
            <v>6</v>
          </cell>
          <cell r="Q4209">
            <v>1999</v>
          </cell>
          <cell r="R4209" t="str">
            <v>OP</v>
          </cell>
          <cell r="S4209">
            <v>0</v>
          </cell>
          <cell r="T4209" t="str">
            <v>N</v>
          </cell>
        </row>
        <row r="4210">
          <cell r="A4210" t="str">
            <v>OH</v>
          </cell>
          <cell r="B4210" t="str">
            <v>Darke</v>
          </cell>
          <cell r="C4210">
            <v>40577</v>
          </cell>
          <cell r="D4210" t="str">
            <v>American Mun Power-Ohio Inc</v>
          </cell>
          <cell r="E4210">
            <v>7775</v>
          </cell>
          <cell r="F4210" t="str">
            <v>Versailles Peaking</v>
          </cell>
          <cell r="G4210">
            <v>22</v>
          </cell>
          <cell r="H4210" t="str">
            <v>2</v>
          </cell>
          <cell r="I4210">
            <v>1.8</v>
          </cell>
          <cell r="J4210">
            <v>1.8</v>
          </cell>
          <cell r="K4210">
            <v>1.8</v>
          </cell>
          <cell r="M4210" t="str">
            <v>IC</v>
          </cell>
          <cell r="N4210" t="str">
            <v>DFO</v>
          </cell>
          <cell r="P4210">
            <v>6</v>
          </cell>
          <cell r="Q4210">
            <v>1999</v>
          </cell>
          <cell r="R4210" t="str">
            <v>OP</v>
          </cell>
          <cell r="S4210">
            <v>0</v>
          </cell>
          <cell r="T4210" t="str">
            <v>N</v>
          </cell>
        </row>
        <row r="4211">
          <cell r="A4211" t="str">
            <v>OH</v>
          </cell>
          <cell r="B4211" t="str">
            <v>Darke</v>
          </cell>
          <cell r="C4211">
            <v>40577</v>
          </cell>
          <cell r="D4211" t="str">
            <v>American Mun Power-Ohio Inc</v>
          </cell>
          <cell r="E4211">
            <v>7775</v>
          </cell>
          <cell r="F4211" t="str">
            <v>Versailles Peaking</v>
          </cell>
          <cell r="G4211">
            <v>22</v>
          </cell>
          <cell r="H4211" t="str">
            <v>3</v>
          </cell>
          <cell r="I4211">
            <v>1.8</v>
          </cell>
          <cell r="J4211">
            <v>1.8</v>
          </cell>
          <cell r="K4211">
            <v>1.8</v>
          </cell>
          <cell r="M4211" t="str">
            <v>IC</v>
          </cell>
          <cell r="N4211" t="str">
            <v>DFO</v>
          </cell>
          <cell r="P4211">
            <v>6</v>
          </cell>
          <cell r="Q4211">
            <v>1999</v>
          </cell>
          <cell r="R4211" t="str">
            <v>OP</v>
          </cell>
          <cell r="S4211">
            <v>0</v>
          </cell>
          <cell r="T4211" t="str">
            <v>N</v>
          </cell>
        </row>
        <row r="4212">
          <cell r="A4212" t="str">
            <v>OH</v>
          </cell>
          <cell r="B4212" t="str">
            <v>Henry</v>
          </cell>
          <cell r="C4212">
            <v>40577</v>
          </cell>
          <cell r="D4212" t="str">
            <v>American Mun Power-Ohio Inc</v>
          </cell>
          <cell r="E4212">
            <v>7776</v>
          </cell>
          <cell r="F4212" t="str">
            <v>Napoleon Peaking</v>
          </cell>
          <cell r="G4212">
            <v>22</v>
          </cell>
          <cell r="H4212" t="str">
            <v>4</v>
          </cell>
          <cell r="I4212">
            <v>1.8</v>
          </cell>
          <cell r="J4212">
            <v>1.8</v>
          </cell>
          <cell r="K4212">
            <v>1.8</v>
          </cell>
          <cell r="M4212" t="str">
            <v>IC</v>
          </cell>
          <cell r="N4212" t="str">
            <v>DFO</v>
          </cell>
          <cell r="P4212">
            <v>7</v>
          </cell>
          <cell r="Q4212">
            <v>1999</v>
          </cell>
          <cell r="R4212" t="str">
            <v>OP</v>
          </cell>
          <cell r="T4212" t="str">
            <v>N</v>
          </cell>
        </row>
        <row r="4213">
          <cell r="A4213" t="str">
            <v>OH</v>
          </cell>
          <cell r="B4213" t="str">
            <v>Henry</v>
          </cell>
          <cell r="C4213">
            <v>40577</v>
          </cell>
          <cell r="D4213" t="str">
            <v>American Mun Power-Ohio Inc</v>
          </cell>
          <cell r="E4213">
            <v>7776</v>
          </cell>
          <cell r="F4213" t="str">
            <v>Napoleon Peaking</v>
          </cell>
          <cell r="G4213">
            <v>22</v>
          </cell>
          <cell r="H4213" t="str">
            <v>5</v>
          </cell>
          <cell r="I4213">
            <v>1.8</v>
          </cell>
          <cell r="J4213">
            <v>1.8</v>
          </cell>
          <cell r="K4213">
            <v>1.8</v>
          </cell>
          <cell r="M4213" t="str">
            <v>IC</v>
          </cell>
          <cell r="N4213" t="str">
            <v>DFO</v>
          </cell>
          <cell r="P4213">
            <v>7</v>
          </cell>
          <cell r="Q4213">
            <v>1999</v>
          </cell>
          <cell r="R4213" t="str">
            <v>OP</v>
          </cell>
          <cell r="T4213" t="str">
            <v>N</v>
          </cell>
        </row>
        <row r="4214">
          <cell r="A4214" t="str">
            <v>OH</v>
          </cell>
          <cell r="B4214" t="str">
            <v>Henry</v>
          </cell>
          <cell r="C4214">
            <v>40577</v>
          </cell>
          <cell r="D4214" t="str">
            <v>American Mun Power-Ohio Inc</v>
          </cell>
          <cell r="E4214">
            <v>7776</v>
          </cell>
          <cell r="F4214" t="str">
            <v>Napoleon Peaking</v>
          </cell>
          <cell r="G4214">
            <v>22</v>
          </cell>
          <cell r="H4214" t="str">
            <v>6</v>
          </cell>
          <cell r="I4214">
            <v>1.8</v>
          </cell>
          <cell r="J4214">
            <v>1.8</v>
          </cell>
          <cell r="K4214">
            <v>1.8</v>
          </cell>
          <cell r="M4214" t="str">
            <v>IC</v>
          </cell>
          <cell r="N4214" t="str">
            <v>DFO</v>
          </cell>
          <cell r="P4214">
            <v>7</v>
          </cell>
          <cell r="Q4214">
            <v>1999</v>
          </cell>
          <cell r="R4214" t="str">
            <v>OP</v>
          </cell>
          <cell r="T4214" t="str">
            <v>N</v>
          </cell>
        </row>
        <row r="4215">
          <cell r="A4215" t="str">
            <v>OH</v>
          </cell>
          <cell r="B4215" t="str">
            <v>Tuscarawas</v>
          </cell>
          <cell r="C4215">
            <v>40577</v>
          </cell>
          <cell r="D4215" t="str">
            <v>American Mun Power-Ohio Inc</v>
          </cell>
          <cell r="E4215">
            <v>7777</v>
          </cell>
          <cell r="F4215" t="str">
            <v>Dover Peaking</v>
          </cell>
          <cell r="G4215">
            <v>22</v>
          </cell>
          <cell r="H4215" t="str">
            <v>1</v>
          </cell>
          <cell r="I4215">
            <v>1.8</v>
          </cell>
          <cell r="J4215">
            <v>1.8</v>
          </cell>
          <cell r="K4215">
            <v>1.8</v>
          </cell>
          <cell r="M4215" t="str">
            <v>IC</v>
          </cell>
          <cell r="N4215" t="str">
            <v>DFO</v>
          </cell>
          <cell r="P4215">
            <v>7</v>
          </cell>
          <cell r="Q4215">
            <v>1999</v>
          </cell>
          <cell r="R4215" t="str">
            <v>OP</v>
          </cell>
          <cell r="S4215">
            <v>0</v>
          </cell>
          <cell r="T4215" t="str">
            <v>N</v>
          </cell>
        </row>
        <row r="4216">
          <cell r="A4216" t="str">
            <v>OH</v>
          </cell>
          <cell r="B4216" t="str">
            <v>Tuscarawas</v>
          </cell>
          <cell r="C4216">
            <v>40577</v>
          </cell>
          <cell r="D4216" t="str">
            <v>American Mun Power-Ohio Inc</v>
          </cell>
          <cell r="E4216">
            <v>7777</v>
          </cell>
          <cell r="F4216" t="str">
            <v>Dover Peaking</v>
          </cell>
          <cell r="G4216">
            <v>22</v>
          </cell>
          <cell r="H4216" t="str">
            <v>2</v>
          </cell>
          <cell r="I4216">
            <v>1.8</v>
          </cell>
          <cell r="J4216">
            <v>1.8</v>
          </cell>
          <cell r="K4216">
            <v>1.8</v>
          </cell>
          <cell r="M4216" t="str">
            <v>IC</v>
          </cell>
          <cell r="N4216" t="str">
            <v>DFO</v>
          </cell>
          <cell r="P4216">
            <v>7</v>
          </cell>
          <cell r="Q4216">
            <v>1999</v>
          </cell>
          <cell r="R4216" t="str">
            <v>OP</v>
          </cell>
          <cell r="S4216">
            <v>0</v>
          </cell>
          <cell r="T4216" t="str">
            <v>N</v>
          </cell>
        </row>
        <row r="4217">
          <cell r="A4217" t="str">
            <v>OH</v>
          </cell>
          <cell r="B4217" t="str">
            <v>Tuscarawas</v>
          </cell>
          <cell r="C4217">
            <v>40577</v>
          </cell>
          <cell r="D4217" t="str">
            <v>American Mun Power-Ohio Inc</v>
          </cell>
          <cell r="E4217">
            <v>7777</v>
          </cell>
          <cell r="F4217" t="str">
            <v>Dover Peaking</v>
          </cell>
          <cell r="G4217">
            <v>22</v>
          </cell>
          <cell r="H4217" t="str">
            <v>3</v>
          </cell>
          <cell r="I4217">
            <v>1.8</v>
          </cell>
          <cell r="J4217">
            <v>1.8</v>
          </cell>
          <cell r="K4217">
            <v>1.8</v>
          </cell>
          <cell r="M4217" t="str">
            <v>IC</v>
          </cell>
          <cell r="N4217" t="str">
            <v>DFO</v>
          </cell>
          <cell r="P4217">
            <v>7</v>
          </cell>
          <cell r="Q4217">
            <v>1999</v>
          </cell>
          <cell r="R4217" t="str">
            <v>OP</v>
          </cell>
          <cell r="S4217">
            <v>0</v>
          </cell>
          <cell r="T4217" t="str">
            <v>N</v>
          </cell>
        </row>
        <row r="4218">
          <cell r="A4218" t="str">
            <v>OH</v>
          </cell>
          <cell r="B4218" t="str">
            <v>Tuscarawas</v>
          </cell>
          <cell r="C4218">
            <v>40577</v>
          </cell>
          <cell r="D4218" t="str">
            <v>American Mun Power-Ohio Inc</v>
          </cell>
          <cell r="E4218">
            <v>7777</v>
          </cell>
          <cell r="F4218" t="str">
            <v>Dover Peaking</v>
          </cell>
          <cell r="G4218">
            <v>22</v>
          </cell>
          <cell r="H4218" t="str">
            <v>4</v>
          </cell>
          <cell r="I4218">
            <v>1.8</v>
          </cell>
          <cell r="J4218">
            <v>1.8</v>
          </cell>
          <cell r="K4218">
            <v>1.8</v>
          </cell>
          <cell r="M4218" t="str">
            <v>IC</v>
          </cell>
          <cell r="N4218" t="str">
            <v>DFO</v>
          </cell>
          <cell r="P4218">
            <v>7</v>
          </cell>
          <cell r="Q4218">
            <v>1999</v>
          </cell>
          <cell r="R4218" t="str">
            <v>OP</v>
          </cell>
          <cell r="S4218">
            <v>0</v>
          </cell>
          <cell r="T4218" t="str">
            <v>N</v>
          </cell>
        </row>
        <row r="4219">
          <cell r="A4219" t="str">
            <v>OH</v>
          </cell>
          <cell r="B4219" t="str">
            <v>Tuscarawas</v>
          </cell>
          <cell r="C4219">
            <v>40577</v>
          </cell>
          <cell r="D4219" t="str">
            <v>American Mun Power-Ohio Inc</v>
          </cell>
          <cell r="E4219">
            <v>7777</v>
          </cell>
          <cell r="F4219" t="str">
            <v>Dover Peaking</v>
          </cell>
          <cell r="G4219">
            <v>22</v>
          </cell>
          <cell r="H4219" t="str">
            <v>5</v>
          </cell>
          <cell r="I4219">
            <v>1.8</v>
          </cell>
          <cell r="J4219">
            <v>1.8</v>
          </cell>
          <cell r="K4219">
            <v>1.8</v>
          </cell>
          <cell r="M4219" t="str">
            <v>IC</v>
          </cell>
          <cell r="N4219" t="str">
            <v>DFO</v>
          </cell>
          <cell r="P4219">
            <v>7</v>
          </cell>
          <cell r="Q4219">
            <v>1999</v>
          </cell>
          <cell r="R4219" t="str">
            <v>OP</v>
          </cell>
          <cell r="S4219">
            <v>0</v>
          </cell>
          <cell r="T4219" t="str">
            <v>N</v>
          </cell>
        </row>
        <row r="4220">
          <cell r="A4220" t="str">
            <v>OH</v>
          </cell>
          <cell r="B4220" t="str">
            <v>Tuscarawas</v>
          </cell>
          <cell r="C4220">
            <v>40577</v>
          </cell>
          <cell r="D4220" t="str">
            <v>American Mun Power-Ohio Inc</v>
          </cell>
          <cell r="E4220">
            <v>7777</v>
          </cell>
          <cell r="F4220" t="str">
            <v>Dover Peaking</v>
          </cell>
          <cell r="G4220">
            <v>22</v>
          </cell>
          <cell r="H4220" t="str">
            <v>6</v>
          </cell>
          <cell r="I4220">
            <v>1.8</v>
          </cell>
          <cell r="J4220">
            <v>1.8</v>
          </cell>
          <cell r="K4220">
            <v>1.8</v>
          </cell>
          <cell r="M4220" t="str">
            <v>IC</v>
          </cell>
          <cell r="N4220" t="str">
            <v>DFO</v>
          </cell>
          <cell r="P4220">
            <v>7</v>
          </cell>
          <cell r="Q4220">
            <v>1999</v>
          </cell>
          <cell r="R4220" t="str">
            <v>OP</v>
          </cell>
          <cell r="S4220">
            <v>0</v>
          </cell>
          <cell r="T4220" t="str">
            <v>N</v>
          </cell>
        </row>
        <row r="4221">
          <cell r="A4221" t="str">
            <v>OH</v>
          </cell>
          <cell r="B4221" t="str">
            <v>Wayne</v>
          </cell>
          <cell r="C4221">
            <v>40577</v>
          </cell>
          <cell r="D4221" t="str">
            <v>American Mun Power-Ohio Inc</v>
          </cell>
          <cell r="E4221">
            <v>7778</v>
          </cell>
          <cell r="F4221" t="str">
            <v>Orrville Peaking</v>
          </cell>
          <cell r="G4221">
            <v>22</v>
          </cell>
          <cell r="H4221" t="str">
            <v>1</v>
          </cell>
          <cell r="I4221">
            <v>1.8</v>
          </cell>
          <cell r="J4221">
            <v>1.8</v>
          </cell>
          <cell r="K4221">
            <v>1.8</v>
          </cell>
          <cell r="M4221" t="str">
            <v>IC</v>
          </cell>
          <cell r="N4221" t="str">
            <v>DFO</v>
          </cell>
          <cell r="P4221">
            <v>7</v>
          </cell>
          <cell r="Q4221">
            <v>1999</v>
          </cell>
          <cell r="R4221" t="str">
            <v>OP</v>
          </cell>
          <cell r="S4221">
            <v>0</v>
          </cell>
          <cell r="T4221" t="str">
            <v>N</v>
          </cell>
        </row>
        <row r="4222">
          <cell r="A4222" t="str">
            <v>OH</v>
          </cell>
          <cell r="B4222" t="str">
            <v>Wayne</v>
          </cell>
          <cell r="C4222">
            <v>40577</v>
          </cell>
          <cell r="D4222" t="str">
            <v>American Mun Power-Ohio Inc</v>
          </cell>
          <cell r="E4222">
            <v>7778</v>
          </cell>
          <cell r="F4222" t="str">
            <v>Orrville Peaking</v>
          </cell>
          <cell r="G4222">
            <v>22</v>
          </cell>
          <cell r="H4222" t="str">
            <v>2</v>
          </cell>
          <cell r="I4222">
            <v>1.8</v>
          </cell>
          <cell r="J4222">
            <v>1.8</v>
          </cell>
          <cell r="K4222">
            <v>1.8</v>
          </cell>
          <cell r="M4222" t="str">
            <v>IC</v>
          </cell>
          <cell r="N4222" t="str">
            <v>DFO</v>
          </cell>
          <cell r="P4222">
            <v>7</v>
          </cell>
          <cell r="Q4222">
            <v>1999</v>
          </cell>
          <cell r="R4222" t="str">
            <v>OP</v>
          </cell>
          <cell r="S4222">
            <v>0</v>
          </cell>
          <cell r="T4222" t="str">
            <v>N</v>
          </cell>
        </row>
        <row r="4223">
          <cell r="A4223" t="str">
            <v>OH</v>
          </cell>
          <cell r="B4223" t="str">
            <v>Wayne</v>
          </cell>
          <cell r="C4223">
            <v>40577</v>
          </cell>
          <cell r="D4223" t="str">
            <v>American Mun Power-Ohio Inc</v>
          </cell>
          <cell r="E4223">
            <v>7778</v>
          </cell>
          <cell r="F4223" t="str">
            <v>Orrville Peaking</v>
          </cell>
          <cell r="G4223">
            <v>22</v>
          </cell>
          <cell r="H4223" t="str">
            <v>3</v>
          </cell>
          <cell r="I4223">
            <v>1.8</v>
          </cell>
          <cell r="J4223">
            <v>1.8</v>
          </cell>
          <cell r="K4223">
            <v>1.8</v>
          </cell>
          <cell r="M4223" t="str">
            <v>IC</v>
          </cell>
          <cell r="N4223" t="str">
            <v>DFO</v>
          </cell>
          <cell r="P4223">
            <v>7</v>
          </cell>
          <cell r="Q4223">
            <v>1999</v>
          </cell>
          <cell r="R4223" t="str">
            <v>OP</v>
          </cell>
          <cell r="S4223">
            <v>0</v>
          </cell>
          <cell r="T4223" t="str">
            <v>N</v>
          </cell>
        </row>
        <row r="4224">
          <cell r="A4224" t="str">
            <v>OH</v>
          </cell>
          <cell r="B4224" t="str">
            <v>Williams</v>
          </cell>
          <cell r="C4224">
            <v>40577</v>
          </cell>
          <cell r="D4224" t="str">
            <v>American Mun Power-Ohio Inc</v>
          </cell>
          <cell r="E4224">
            <v>7779</v>
          </cell>
          <cell r="F4224" t="str">
            <v>Bryan Peaking</v>
          </cell>
          <cell r="G4224">
            <v>22</v>
          </cell>
          <cell r="H4224" t="str">
            <v>1</v>
          </cell>
          <cell r="I4224">
            <v>1.8</v>
          </cell>
          <cell r="J4224">
            <v>1.8</v>
          </cell>
          <cell r="K4224">
            <v>1.8</v>
          </cell>
          <cell r="M4224" t="str">
            <v>IC</v>
          </cell>
          <cell r="N4224" t="str">
            <v>DFO</v>
          </cell>
          <cell r="P4224">
            <v>7</v>
          </cell>
          <cell r="Q4224">
            <v>1999</v>
          </cell>
          <cell r="R4224" t="str">
            <v>OP</v>
          </cell>
          <cell r="S4224">
            <v>0</v>
          </cell>
          <cell r="T4224" t="str">
            <v>N</v>
          </cell>
        </row>
        <row r="4225">
          <cell r="A4225" t="str">
            <v>OH</v>
          </cell>
          <cell r="B4225" t="str">
            <v>Williams</v>
          </cell>
          <cell r="C4225">
            <v>40577</v>
          </cell>
          <cell r="D4225" t="str">
            <v>American Mun Power-Ohio Inc</v>
          </cell>
          <cell r="E4225">
            <v>7779</v>
          </cell>
          <cell r="F4225" t="str">
            <v>Bryan Peaking</v>
          </cell>
          <cell r="G4225">
            <v>22</v>
          </cell>
          <cell r="H4225" t="str">
            <v>2</v>
          </cell>
          <cell r="I4225">
            <v>1.8</v>
          </cell>
          <cell r="J4225">
            <v>1.8</v>
          </cell>
          <cell r="K4225">
            <v>1.8</v>
          </cell>
          <cell r="M4225" t="str">
            <v>IC</v>
          </cell>
          <cell r="N4225" t="str">
            <v>DFO</v>
          </cell>
          <cell r="P4225">
            <v>7</v>
          </cell>
          <cell r="Q4225">
            <v>1999</v>
          </cell>
          <cell r="R4225" t="str">
            <v>OP</v>
          </cell>
          <cell r="S4225">
            <v>0</v>
          </cell>
          <cell r="T4225" t="str">
            <v>N</v>
          </cell>
        </row>
        <row r="4226">
          <cell r="A4226" t="str">
            <v>OH</v>
          </cell>
          <cell r="B4226" t="str">
            <v>Williams</v>
          </cell>
          <cell r="C4226">
            <v>40577</v>
          </cell>
          <cell r="D4226" t="str">
            <v>American Mun Power-Ohio Inc</v>
          </cell>
          <cell r="E4226">
            <v>7779</v>
          </cell>
          <cell r="F4226" t="str">
            <v>Bryan Peaking</v>
          </cell>
          <cell r="G4226">
            <v>22</v>
          </cell>
          <cell r="H4226" t="str">
            <v>3</v>
          </cell>
          <cell r="I4226">
            <v>1.8</v>
          </cell>
          <cell r="J4226">
            <v>1.8</v>
          </cell>
          <cell r="K4226">
            <v>1.8</v>
          </cell>
          <cell r="M4226" t="str">
            <v>IC</v>
          </cell>
          <cell r="N4226" t="str">
            <v>DFO</v>
          </cell>
          <cell r="P4226">
            <v>7</v>
          </cell>
          <cell r="Q4226">
            <v>1999</v>
          </cell>
          <cell r="R4226" t="str">
            <v>OP</v>
          </cell>
          <cell r="S4226">
            <v>0</v>
          </cell>
          <cell r="T4226" t="str">
            <v>N</v>
          </cell>
        </row>
        <row r="4227">
          <cell r="A4227" t="str">
            <v>OH</v>
          </cell>
          <cell r="B4227" t="str">
            <v>Shelby</v>
          </cell>
          <cell r="C4227">
            <v>40577</v>
          </cell>
          <cell r="D4227" t="str">
            <v>American Mun Power-Ohio Inc</v>
          </cell>
          <cell r="E4227">
            <v>7780</v>
          </cell>
          <cell r="F4227" t="str">
            <v>Jackson Cntr Peaking</v>
          </cell>
          <cell r="G4227">
            <v>22</v>
          </cell>
          <cell r="H4227" t="str">
            <v>1</v>
          </cell>
          <cell r="I4227">
            <v>1.8</v>
          </cell>
          <cell r="J4227">
            <v>1.8</v>
          </cell>
          <cell r="K4227">
            <v>1.8</v>
          </cell>
          <cell r="M4227" t="str">
            <v>IC</v>
          </cell>
          <cell r="N4227" t="str">
            <v>DFO</v>
          </cell>
          <cell r="P4227">
            <v>6</v>
          </cell>
          <cell r="Q4227">
            <v>1999</v>
          </cell>
          <cell r="R4227" t="str">
            <v>OP</v>
          </cell>
          <cell r="S4227">
            <v>0</v>
          </cell>
          <cell r="T4227" t="str">
            <v>N</v>
          </cell>
        </row>
        <row r="4228">
          <cell r="A4228" t="str">
            <v>OH</v>
          </cell>
          <cell r="B4228" t="str">
            <v>Darke</v>
          </cell>
          <cell r="C4228">
            <v>40577</v>
          </cell>
          <cell r="D4228" t="str">
            <v>American Mun Power-Ohio Inc</v>
          </cell>
          <cell r="E4228">
            <v>7781</v>
          </cell>
          <cell r="F4228" t="str">
            <v>Arcanum Peaking</v>
          </cell>
          <cell r="G4228">
            <v>22</v>
          </cell>
          <cell r="H4228" t="str">
            <v>1</v>
          </cell>
          <cell r="I4228">
            <v>1.8</v>
          </cell>
          <cell r="J4228">
            <v>1.8</v>
          </cell>
          <cell r="K4228">
            <v>1.8</v>
          </cell>
          <cell r="M4228" t="str">
            <v>IC</v>
          </cell>
          <cell r="N4228" t="str">
            <v>DFO</v>
          </cell>
          <cell r="P4228">
            <v>6</v>
          </cell>
          <cell r="Q4228">
            <v>1999</v>
          </cell>
          <cell r="R4228" t="str">
            <v>OP</v>
          </cell>
          <cell r="S4228">
            <v>0</v>
          </cell>
          <cell r="T4228" t="str">
            <v>N</v>
          </cell>
        </row>
        <row r="4229">
          <cell r="A4229" t="str">
            <v>OH</v>
          </cell>
          <cell r="B4229" t="str">
            <v>Williams</v>
          </cell>
          <cell r="C4229">
            <v>40577</v>
          </cell>
          <cell r="D4229" t="str">
            <v>American Mun Power-Ohio Inc</v>
          </cell>
          <cell r="E4229">
            <v>7791</v>
          </cell>
          <cell r="F4229" t="str">
            <v>Montpelier</v>
          </cell>
          <cell r="G4229">
            <v>22</v>
          </cell>
          <cell r="H4229" t="str">
            <v>1</v>
          </cell>
          <cell r="I4229">
            <v>1.8</v>
          </cell>
          <cell r="J4229">
            <v>1.8</v>
          </cell>
          <cell r="K4229">
            <v>1.8</v>
          </cell>
          <cell r="M4229" t="str">
            <v>IC</v>
          </cell>
          <cell r="N4229" t="str">
            <v>DFO</v>
          </cell>
          <cell r="P4229">
            <v>7</v>
          </cell>
          <cell r="Q4229">
            <v>2000</v>
          </cell>
          <cell r="R4229" t="str">
            <v>OP</v>
          </cell>
          <cell r="S4229">
            <v>0</v>
          </cell>
          <cell r="T4229" t="str">
            <v>N</v>
          </cell>
        </row>
        <row r="4230">
          <cell r="A4230" t="str">
            <v>OH</v>
          </cell>
          <cell r="B4230" t="str">
            <v>Williams</v>
          </cell>
          <cell r="C4230">
            <v>40577</v>
          </cell>
          <cell r="D4230" t="str">
            <v>American Mun Power-Ohio Inc</v>
          </cell>
          <cell r="E4230">
            <v>7791</v>
          </cell>
          <cell r="F4230" t="str">
            <v>Montpelier</v>
          </cell>
          <cell r="G4230">
            <v>22</v>
          </cell>
          <cell r="H4230" t="str">
            <v>2</v>
          </cell>
          <cell r="I4230">
            <v>1.8</v>
          </cell>
          <cell r="J4230">
            <v>1.8</v>
          </cell>
          <cell r="K4230">
            <v>1.8</v>
          </cell>
          <cell r="M4230" t="str">
            <v>IC</v>
          </cell>
          <cell r="N4230" t="str">
            <v>DFO</v>
          </cell>
          <cell r="P4230">
            <v>7</v>
          </cell>
          <cell r="Q4230">
            <v>2000</v>
          </cell>
          <cell r="R4230" t="str">
            <v>OP</v>
          </cell>
          <cell r="S4230">
            <v>0</v>
          </cell>
          <cell r="T4230" t="str">
            <v>N</v>
          </cell>
        </row>
        <row r="4231">
          <cell r="A4231" t="str">
            <v>OH</v>
          </cell>
          <cell r="B4231" t="str">
            <v>Williams</v>
          </cell>
          <cell r="C4231">
            <v>40577</v>
          </cell>
          <cell r="D4231" t="str">
            <v>American Mun Power-Ohio Inc</v>
          </cell>
          <cell r="E4231">
            <v>7791</v>
          </cell>
          <cell r="F4231" t="str">
            <v>Montpelier</v>
          </cell>
          <cell r="G4231">
            <v>22</v>
          </cell>
          <cell r="H4231" t="str">
            <v>3</v>
          </cell>
          <cell r="I4231">
            <v>1.8</v>
          </cell>
          <cell r="J4231">
            <v>1.8</v>
          </cell>
          <cell r="K4231">
            <v>1.8</v>
          </cell>
          <cell r="M4231" t="str">
            <v>IC</v>
          </cell>
          <cell r="N4231" t="str">
            <v>DFO</v>
          </cell>
          <cell r="P4231">
            <v>7</v>
          </cell>
          <cell r="Q4231">
            <v>2000</v>
          </cell>
          <cell r="R4231" t="str">
            <v>OP</v>
          </cell>
          <cell r="S4231">
            <v>0</v>
          </cell>
          <cell r="T4231" t="str">
            <v>N</v>
          </cell>
        </row>
        <row r="4232">
          <cell r="A4232" t="str">
            <v>OH</v>
          </cell>
          <cell r="B4232" t="str">
            <v>Williams</v>
          </cell>
          <cell r="C4232">
            <v>40577</v>
          </cell>
          <cell r="D4232" t="str">
            <v>American Mun Power-Ohio Inc</v>
          </cell>
          <cell r="E4232">
            <v>7791</v>
          </cell>
          <cell r="F4232" t="str">
            <v>Montpelier</v>
          </cell>
          <cell r="G4232">
            <v>22</v>
          </cell>
          <cell r="H4232" t="str">
            <v>4</v>
          </cell>
          <cell r="I4232">
            <v>1.8</v>
          </cell>
          <cell r="J4232">
            <v>1.8</v>
          </cell>
          <cell r="K4232">
            <v>1.8</v>
          </cell>
          <cell r="M4232" t="str">
            <v>IC</v>
          </cell>
          <cell r="N4232" t="str">
            <v>DFO</v>
          </cell>
          <cell r="P4232">
            <v>7</v>
          </cell>
          <cell r="Q4232">
            <v>2000</v>
          </cell>
          <cell r="R4232" t="str">
            <v>OP</v>
          </cell>
          <cell r="S4232">
            <v>0</v>
          </cell>
          <cell r="T4232" t="str">
            <v>N</v>
          </cell>
        </row>
        <row r="4233">
          <cell r="A4233" t="str">
            <v>OH</v>
          </cell>
          <cell r="B4233" t="str">
            <v>Williams</v>
          </cell>
          <cell r="C4233">
            <v>40577</v>
          </cell>
          <cell r="D4233" t="str">
            <v>American Mun Power-Ohio Inc</v>
          </cell>
          <cell r="E4233">
            <v>7791</v>
          </cell>
          <cell r="F4233" t="str">
            <v>Montpelier</v>
          </cell>
          <cell r="G4233">
            <v>22</v>
          </cell>
          <cell r="H4233" t="str">
            <v>5</v>
          </cell>
          <cell r="I4233">
            <v>1.8</v>
          </cell>
          <cell r="J4233">
            <v>1.8</v>
          </cell>
          <cell r="K4233">
            <v>1.8</v>
          </cell>
          <cell r="M4233" t="str">
            <v>IC</v>
          </cell>
          <cell r="N4233" t="str">
            <v>DFO</v>
          </cell>
          <cell r="P4233">
            <v>7</v>
          </cell>
          <cell r="Q4233">
            <v>2000</v>
          </cell>
          <cell r="R4233" t="str">
            <v>OP</v>
          </cell>
          <cell r="S4233">
            <v>0</v>
          </cell>
          <cell r="T4233" t="str">
            <v>N</v>
          </cell>
        </row>
        <row r="4234">
          <cell r="A4234" t="str">
            <v>OH</v>
          </cell>
          <cell r="B4234" t="str">
            <v>Williams</v>
          </cell>
          <cell r="C4234">
            <v>40577</v>
          </cell>
          <cell r="D4234" t="str">
            <v>American Mun Power-Ohio Inc</v>
          </cell>
          <cell r="E4234">
            <v>7791</v>
          </cell>
          <cell r="F4234" t="str">
            <v>Montpelier</v>
          </cell>
          <cell r="G4234">
            <v>22</v>
          </cell>
          <cell r="H4234" t="str">
            <v>6</v>
          </cell>
          <cell r="I4234">
            <v>1.8</v>
          </cell>
          <cell r="J4234">
            <v>1.8</v>
          </cell>
          <cell r="K4234">
            <v>1.8</v>
          </cell>
          <cell r="M4234" t="str">
            <v>IC</v>
          </cell>
          <cell r="N4234" t="str">
            <v>DFO</v>
          </cell>
          <cell r="P4234">
            <v>7</v>
          </cell>
          <cell r="Q4234">
            <v>2000</v>
          </cell>
          <cell r="R4234" t="str">
            <v>OP</v>
          </cell>
          <cell r="S4234">
            <v>0</v>
          </cell>
          <cell r="T4234" t="str">
            <v>N</v>
          </cell>
        </row>
        <row r="4235">
          <cell r="A4235" t="str">
            <v>OH</v>
          </cell>
          <cell r="B4235" t="str">
            <v>Richland</v>
          </cell>
          <cell r="C4235">
            <v>40577</v>
          </cell>
          <cell r="D4235" t="str">
            <v>American Mun Power-Ohio Inc</v>
          </cell>
          <cell r="E4235">
            <v>7827</v>
          </cell>
          <cell r="F4235" t="str">
            <v>Shelby North</v>
          </cell>
          <cell r="G4235">
            <v>22</v>
          </cell>
          <cell r="H4235" t="str">
            <v>1</v>
          </cell>
          <cell r="I4235">
            <v>1.8</v>
          </cell>
          <cell r="J4235">
            <v>1.8</v>
          </cell>
          <cell r="K4235">
            <v>1.8</v>
          </cell>
          <cell r="M4235" t="str">
            <v>IC</v>
          </cell>
          <cell r="N4235" t="str">
            <v>DFO</v>
          </cell>
          <cell r="P4235">
            <v>6</v>
          </cell>
          <cell r="Q4235">
            <v>2000</v>
          </cell>
          <cell r="R4235" t="str">
            <v>OP</v>
          </cell>
          <cell r="S4235">
            <v>0</v>
          </cell>
          <cell r="T4235" t="str">
            <v>N</v>
          </cell>
        </row>
        <row r="4236">
          <cell r="A4236" t="str">
            <v>OH</v>
          </cell>
          <cell r="B4236" t="str">
            <v>Butler</v>
          </cell>
          <cell r="C4236">
            <v>40577</v>
          </cell>
          <cell r="D4236" t="str">
            <v>American Mun Power-Ohio Inc</v>
          </cell>
          <cell r="E4236">
            <v>7874</v>
          </cell>
          <cell r="F4236" t="str">
            <v>Edgerton</v>
          </cell>
          <cell r="G4236">
            <v>22</v>
          </cell>
          <cell r="H4236" t="str">
            <v>1</v>
          </cell>
          <cell r="I4236">
            <v>1.8</v>
          </cell>
          <cell r="J4236">
            <v>1.8</v>
          </cell>
          <cell r="K4236">
            <v>1.8</v>
          </cell>
          <cell r="M4236" t="str">
            <v>IC</v>
          </cell>
          <cell r="N4236" t="str">
            <v>DFO</v>
          </cell>
          <cell r="P4236">
            <v>8</v>
          </cell>
          <cell r="Q4236">
            <v>2000</v>
          </cell>
          <cell r="R4236" t="str">
            <v>OP</v>
          </cell>
          <cell r="S4236">
            <v>0</v>
          </cell>
          <cell r="T4236" t="str">
            <v>N</v>
          </cell>
        </row>
        <row r="4237">
          <cell r="A4237" t="str">
            <v>OH</v>
          </cell>
          <cell r="B4237" t="str">
            <v>Butler</v>
          </cell>
          <cell r="C4237">
            <v>40577</v>
          </cell>
          <cell r="D4237" t="str">
            <v>American Mun Power-Ohio Inc</v>
          </cell>
          <cell r="E4237">
            <v>7874</v>
          </cell>
          <cell r="F4237" t="str">
            <v>Edgerton</v>
          </cell>
          <cell r="G4237">
            <v>22</v>
          </cell>
          <cell r="H4237" t="str">
            <v>2</v>
          </cell>
          <cell r="I4237">
            <v>1.8</v>
          </cell>
          <cell r="J4237">
            <v>1.8</v>
          </cell>
          <cell r="K4237">
            <v>1.8</v>
          </cell>
          <cell r="M4237" t="str">
            <v>IC</v>
          </cell>
          <cell r="N4237" t="str">
            <v>DFO</v>
          </cell>
          <cell r="P4237">
            <v>8</v>
          </cell>
          <cell r="Q4237">
            <v>2000</v>
          </cell>
          <cell r="R4237" t="str">
            <v>OP</v>
          </cell>
          <cell r="S4237">
            <v>0</v>
          </cell>
          <cell r="T4237" t="str">
            <v>N</v>
          </cell>
        </row>
        <row r="4238">
          <cell r="A4238" t="str">
            <v>OH</v>
          </cell>
          <cell r="B4238" t="str">
            <v>Lorain</v>
          </cell>
          <cell r="C4238">
            <v>40577</v>
          </cell>
          <cell r="D4238" t="str">
            <v>American Mun Power-Ohio Inc</v>
          </cell>
          <cell r="E4238">
            <v>7878</v>
          </cell>
          <cell r="F4238" t="str">
            <v>Wellington</v>
          </cell>
          <cell r="G4238">
            <v>22</v>
          </cell>
          <cell r="H4238" t="str">
            <v>1</v>
          </cell>
          <cell r="I4238">
            <v>1</v>
          </cell>
          <cell r="J4238">
            <v>1</v>
          </cell>
          <cell r="K4238">
            <v>1</v>
          </cell>
          <cell r="M4238" t="str">
            <v>IC</v>
          </cell>
          <cell r="N4238" t="str">
            <v>DFO</v>
          </cell>
          <cell r="P4238">
            <v>2</v>
          </cell>
          <cell r="Q4238">
            <v>1998</v>
          </cell>
          <cell r="R4238" t="str">
            <v>OP</v>
          </cell>
          <cell r="S4238">
            <v>0</v>
          </cell>
          <cell r="T4238" t="str">
            <v>N</v>
          </cell>
        </row>
        <row r="4239">
          <cell r="A4239" t="str">
            <v>OH</v>
          </cell>
          <cell r="B4239" t="str">
            <v>Crawford</v>
          </cell>
          <cell r="C4239">
            <v>40577</v>
          </cell>
          <cell r="D4239" t="str">
            <v>American Mun Power-Ohio Inc</v>
          </cell>
          <cell r="E4239">
            <v>7918</v>
          </cell>
          <cell r="F4239" t="str">
            <v>Galion</v>
          </cell>
          <cell r="G4239">
            <v>22</v>
          </cell>
          <cell r="H4239" t="str">
            <v>1</v>
          </cell>
          <cell r="I4239">
            <v>1.8</v>
          </cell>
          <cell r="J4239">
            <v>1.8</v>
          </cell>
          <cell r="K4239">
            <v>1.8</v>
          </cell>
          <cell r="M4239" t="str">
            <v>IC</v>
          </cell>
          <cell r="N4239" t="str">
            <v>DFO</v>
          </cell>
          <cell r="P4239">
            <v>7</v>
          </cell>
          <cell r="Q4239">
            <v>2001</v>
          </cell>
          <cell r="R4239" t="str">
            <v>OP</v>
          </cell>
          <cell r="T4239" t="str">
            <v>N</v>
          </cell>
        </row>
        <row r="4240">
          <cell r="A4240" t="str">
            <v>OH</v>
          </cell>
          <cell r="B4240" t="str">
            <v>Crawford</v>
          </cell>
          <cell r="C4240">
            <v>40577</v>
          </cell>
          <cell r="D4240" t="str">
            <v>American Mun Power-Ohio Inc</v>
          </cell>
          <cell r="E4240">
            <v>7918</v>
          </cell>
          <cell r="F4240" t="str">
            <v>Galion</v>
          </cell>
          <cell r="G4240">
            <v>22</v>
          </cell>
          <cell r="H4240" t="str">
            <v>2</v>
          </cell>
          <cell r="I4240">
            <v>1.8</v>
          </cell>
          <cell r="J4240">
            <v>1.8</v>
          </cell>
          <cell r="K4240">
            <v>1.8</v>
          </cell>
          <cell r="M4240" t="str">
            <v>IC</v>
          </cell>
          <cell r="N4240" t="str">
            <v>DFO</v>
          </cell>
          <cell r="P4240">
            <v>7</v>
          </cell>
          <cell r="Q4240">
            <v>2001</v>
          </cell>
          <cell r="R4240" t="str">
            <v>OP</v>
          </cell>
          <cell r="T4240" t="str">
            <v>N</v>
          </cell>
        </row>
        <row r="4241">
          <cell r="A4241" t="str">
            <v>OH</v>
          </cell>
          <cell r="B4241" t="str">
            <v>Crawford</v>
          </cell>
          <cell r="C4241">
            <v>40577</v>
          </cell>
          <cell r="D4241" t="str">
            <v>American Mun Power-Ohio Inc</v>
          </cell>
          <cell r="E4241">
            <v>7918</v>
          </cell>
          <cell r="F4241" t="str">
            <v>Galion</v>
          </cell>
          <cell r="G4241">
            <v>22</v>
          </cell>
          <cell r="H4241" t="str">
            <v>3</v>
          </cell>
          <cell r="I4241">
            <v>1.8</v>
          </cell>
          <cell r="J4241">
            <v>1.8</v>
          </cell>
          <cell r="K4241">
            <v>1.8</v>
          </cell>
          <cell r="M4241" t="str">
            <v>IC</v>
          </cell>
          <cell r="N4241" t="str">
            <v>DFO</v>
          </cell>
          <cell r="P4241">
            <v>7</v>
          </cell>
          <cell r="Q4241">
            <v>2001</v>
          </cell>
          <cell r="R4241" t="str">
            <v>OP</v>
          </cell>
          <cell r="T4241" t="str">
            <v>N</v>
          </cell>
        </row>
        <row r="4242">
          <cell r="A4242" t="str">
            <v>OH</v>
          </cell>
          <cell r="B4242" t="str">
            <v>Medina</v>
          </cell>
          <cell r="C4242">
            <v>40577</v>
          </cell>
          <cell r="D4242" t="str">
            <v>American Mun Power-Ohio Inc</v>
          </cell>
          <cell r="E4242">
            <v>7919</v>
          </cell>
          <cell r="F4242" t="str">
            <v>Seville</v>
          </cell>
          <cell r="G4242">
            <v>22</v>
          </cell>
          <cell r="H4242" t="str">
            <v>1</v>
          </cell>
          <cell r="I4242">
            <v>1.8</v>
          </cell>
          <cell r="J4242">
            <v>1.8</v>
          </cell>
          <cell r="K4242">
            <v>1.8</v>
          </cell>
          <cell r="M4242" t="str">
            <v>IC</v>
          </cell>
          <cell r="N4242" t="str">
            <v>DFO</v>
          </cell>
          <cell r="P4242">
            <v>6</v>
          </cell>
          <cell r="Q4242">
            <v>2001</v>
          </cell>
          <cell r="R4242" t="str">
            <v>OP</v>
          </cell>
          <cell r="S4242">
            <v>0</v>
          </cell>
          <cell r="T4242" t="str">
            <v>N</v>
          </cell>
        </row>
        <row r="4243">
          <cell r="A4243" t="str">
            <v>OH</v>
          </cell>
          <cell r="B4243" t="str">
            <v>Medina</v>
          </cell>
          <cell r="C4243">
            <v>40577</v>
          </cell>
          <cell r="D4243" t="str">
            <v>American Mun Power-Ohio Inc</v>
          </cell>
          <cell r="E4243">
            <v>7919</v>
          </cell>
          <cell r="F4243" t="str">
            <v>Seville</v>
          </cell>
          <cell r="G4243">
            <v>22</v>
          </cell>
          <cell r="H4243" t="str">
            <v>2</v>
          </cell>
          <cell r="I4243">
            <v>1.8</v>
          </cell>
          <cell r="J4243">
            <v>1.8</v>
          </cell>
          <cell r="K4243">
            <v>1.8</v>
          </cell>
          <cell r="M4243" t="str">
            <v>IC</v>
          </cell>
          <cell r="N4243" t="str">
            <v>DFO</v>
          </cell>
          <cell r="P4243">
            <v>6</v>
          </cell>
          <cell r="Q4243">
            <v>2001</v>
          </cell>
          <cell r="R4243" t="str">
            <v>OP</v>
          </cell>
          <cell r="T4243" t="str">
            <v>N</v>
          </cell>
        </row>
        <row r="4244">
          <cell r="A4244" t="str">
            <v>OH</v>
          </cell>
          <cell r="B4244" t="str">
            <v>Medina</v>
          </cell>
          <cell r="C4244">
            <v>40577</v>
          </cell>
          <cell r="D4244" t="str">
            <v>American Mun Power-Ohio Inc</v>
          </cell>
          <cell r="E4244">
            <v>7919</v>
          </cell>
          <cell r="F4244" t="str">
            <v>Seville</v>
          </cell>
          <cell r="G4244">
            <v>22</v>
          </cell>
          <cell r="H4244" t="str">
            <v>3</v>
          </cell>
          <cell r="I4244">
            <v>1.8</v>
          </cell>
          <cell r="J4244">
            <v>1.8</v>
          </cell>
          <cell r="K4244">
            <v>1.8</v>
          </cell>
          <cell r="M4244" t="str">
            <v>IC</v>
          </cell>
          <cell r="N4244" t="str">
            <v>DFO</v>
          </cell>
          <cell r="P4244">
            <v>6</v>
          </cell>
          <cell r="Q4244">
            <v>2001</v>
          </cell>
          <cell r="R4244" t="str">
            <v>OP</v>
          </cell>
          <cell r="T4244" t="str">
            <v>N</v>
          </cell>
        </row>
        <row r="4245">
          <cell r="A4245" t="str">
            <v>OK</v>
          </cell>
          <cell r="B4245" t="str">
            <v>Payne</v>
          </cell>
          <cell r="C4245">
            <v>4667</v>
          </cell>
          <cell r="D4245" t="str">
            <v>Cushing City of</v>
          </cell>
          <cell r="E4245">
            <v>2975</v>
          </cell>
          <cell r="F4245" t="str">
            <v>Cushing</v>
          </cell>
          <cell r="G4245">
            <v>22</v>
          </cell>
          <cell r="H4245" t="str">
            <v>1</v>
          </cell>
          <cell r="I4245">
            <v>2.5</v>
          </cell>
          <cell r="J4245">
            <v>1.8</v>
          </cell>
          <cell r="K4245">
            <v>1.8</v>
          </cell>
          <cell r="M4245" t="str">
            <v>IC</v>
          </cell>
          <cell r="N4245" t="str">
            <v>DFO</v>
          </cell>
          <cell r="O4245" t="str">
            <v>NG</v>
          </cell>
          <cell r="P4245">
            <v>6</v>
          </cell>
          <cell r="Q4245">
            <v>1956</v>
          </cell>
          <cell r="R4245" t="str">
            <v>OP</v>
          </cell>
          <cell r="T4245" t="str">
            <v>N</v>
          </cell>
        </row>
        <row r="4246">
          <cell r="A4246" t="str">
            <v>OK</v>
          </cell>
          <cell r="B4246" t="str">
            <v>Payne</v>
          </cell>
          <cell r="C4246">
            <v>4667</v>
          </cell>
          <cell r="D4246" t="str">
            <v>Cushing City of</v>
          </cell>
          <cell r="E4246">
            <v>2975</v>
          </cell>
          <cell r="F4246" t="str">
            <v>Cushing</v>
          </cell>
          <cell r="G4246">
            <v>22</v>
          </cell>
          <cell r="H4246" t="str">
            <v>2</v>
          </cell>
          <cell r="I4246">
            <v>1</v>
          </cell>
          <cell r="J4246">
            <v>0.7</v>
          </cell>
          <cell r="K4246">
            <v>0.7</v>
          </cell>
          <cell r="M4246" t="str">
            <v>IC</v>
          </cell>
          <cell r="N4246" t="str">
            <v>DFO</v>
          </cell>
          <cell r="O4246" t="str">
            <v>NG</v>
          </cell>
          <cell r="P4246">
            <v>6</v>
          </cell>
          <cell r="Q4246">
            <v>1949</v>
          </cell>
          <cell r="R4246" t="str">
            <v>OP</v>
          </cell>
          <cell r="T4246" t="str">
            <v>N</v>
          </cell>
        </row>
        <row r="4247">
          <cell r="A4247" t="str">
            <v>OK</v>
          </cell>
          <cell r="B4247" t="str">
            <v>Payne</v>
          </cell>
          <cell r="C4247">
            <v>4667</v>
          </cell>
          <cell r="D4247" t="str">
            <v>Cushing City of</v>
          </cell>
          <cell r="E4247">
            <v>2975</v>
          </cell>
          <cell r="F4247" t="str">
            <v>Cushing</v>
          </cell>
          <cell r="G4247">
            <v>22</v>
          </cell>
          <cell r="H4247" t="str">
            <v>3</v>
          </cell>
          <cell r="I4247">
            <v>0.5</v>
          </cell>
          <cell r="J4247">
            <v>0.4</v>
          </cell>
          <cell r="K4247">
            <v>0.4</v>
          </cell>
          <cell r="M4247" t="str">
            <v>IC</v>
          </cell>
          <cell r="N4247" t="str">
            <v>DFO</v>
          </cell>
          <cell r="O4247" t="str">
            <v>NG</v>
          </cell>
          <cell r="P4247">
            <v>6</v>
          </cell>
          <cell r="Q4247">
            <v>1936</v>
          </cell>
          <cell r="R4247" t="str">
            <v>OP</v>
          </cell>
          <cell r="T4247" t="str">
            <v>N</v>
          </cell>
        </row>
        <row r="4248">
          <cell r="A4248" t="str">
            <v>OK</v>
          </cell>
          <cell r="B4248" t="str">
            <v>Payne</v>
          </cell>
          <cell r="C4248">
            <v>4667</v>
          </cell>
          <cell r="D4248" t="str">
            <v>Cushing City of</v>
          </cell>
          <cell r="E4248">
            <v>2975</v>
          </cell>
          <cell r="F4248" t="str">
            <v>Cushing</v>
          </cell>
          <cell r="G4248">
            <v>22</v>
          </cell>
          <cell r="H4248" t="str">
            <v>4</v>
          </cell>
          <cell r="I4248">
            <v>0.5</v>
          </cell>
          <cell r="J4248">
            <v>0.4</v>
          </cell>
          <cell r="K4248">
            <v>0.4</v>
          </cell>
          <cell r="M4248" t="str">
            <v>IC</v>
          </cell>
          <cell r="N4248" t="str">
            <v>DFO</v>
          </cell>
          <cell r="O4248" t="str">
            <v>NG</v>
          </cell>
          <cell r="P4248">
            <v>8</v>
          </cell>
          <cell r="Q4248">
            <v>1936</v>
          </cell>
          <cell r="R4248" t="str">
            <v>OP</v>
          </cell>
          <cell r="T4248" t="str">
            <v>N</v>
          </cell>
        </row>
        <row r="4249">
          <cell r="A4249" t="str">
            <v>OK</v>
          </cell>
          <cell r="B4249" t="str">
            <v>Payne</v>
          </cell>
          <cell r="C4249">
            <v>4667</v>
          </cell>
          <cell r="D4249" t="str">
            <v>Cushing City of</v>
          </cell>
          <cell r="E4249">
            <v>2975</v>
          </cell>
          <cell r="F4249" t="str">
            <v>Cushing</v>
          </cell>
          <cell r="G4249">
            <v>22</v>
          </cell>
          <cell r="H4249" t="str">
            <v>5</v>
          </cell>
          <cell r="I4249">
            <v>0.5</v>
          </cell>
          <cell r="J4249">
            <v>0.4</v>
          </cell>
          <cell r="K4249">
            <v>0.4</v>
          </cell>
          <cell r="M4249" t="str">
            <v>IC</v>
          </cell>
          <cell r="N4249" t="str">
            <v>DFO</v>
          </cell>
          <cell r="O4249" t="str">
            <v>NG</v>
          </cell>
          <cell r="P4249">
            <v>6</v>
          </cell>
          <cell r="Q4249">
            <v>1936</v>
          </cell>
          <cell r="R4249" t="str">
            <v>OP</v>
          </cell>
          <cell r="T4249" t="str">
            <v>N</v>
          </cell>
        </row>
        <row r="4250">
          <cell r="A4250" t="str">
            <v>OK</v>
          </cell>
          <cell r="B4250" t="str">
            <v>Payne</v>
          </cell>
          <cell r="C4250">
            <v>4667</v>
          </cell>
          <cell r="D4250" t="str">
            <v>Cushing City of</v>
          </cell>
          <cell r="E4250">
            <v>2975</v>
          </cell>
          <cell r="F4250" t="str">
            <v>Cushing</v>
          </cell>
          <cell r="G4250">
            <v>22</v>
          </cell>
          <cell r="H4250" t="str">
            <v>6</v>
          </cell>
          <cell r="I4250">
            <v>0.8</v>
          </cell>
          <cell r="J4250">
            <v>0.6</v>
          </cell>
          <cell r="K4250">
            <v>0.6</v>
          </cell>
          <cell r="M4250" t="str">
            <v>IC</v>
          </cell>
          <cell r="N4250" t="str">
            <v>DFO</v>
          </cell>
          <cell r="O4250" t="str">
            <v>NG</v>
          </cell>
          <cell r="P4250">
            <v>7</v>
          </cell>
          <cell r="Q4250">
            <v>1939</v>
          </cell>
          <cell r="R4250" t="str">
            <v>OP</v>
          </cell>
          <cell r="T4250" t="str">
            <v>N</v>
          </cell>
        </row>
        <row r="4251">
          <cell r="A4251" t="str">
            <v>OK</v>
          </cell>
          <cell r="B4251" t="str">
            <v>Payne</v>
          </cell>
          <cell r="C4251">
            <v>4667</v>
          </cell>
          <cell r="D4251" t="str">
            <v>Cushing City of</v>
          </cell>
          <cell r="E4251">
            <v>2975</v>
          </cell>
          <cell r="F4251" t="str">
            <v>Cushing</v>
          </cell>
          <cell r="G4251">
            <v>22</v>
          </cell>
          <cell r="H4251" t="str">
            <v>7</v>
          </cell>
          <cell r="I4251">
            <v>2.5</v>
          </cell>
          <cell r="J4251">
            <v>1.9</v>
          </cell>
          <cell r="K4251">
            <v>1.9</v>
          </cell>
          <cell r="M4251" t="str">
            <v>IC</v>
          </cell>
          <cell r="N4251" t="str">
            <v>DFO</v>
          </cell>
          <cell r="O4251" t="str">
            <v>NG</v>
          </cell>
          <cell r="P4251">
            <v>6</v>
          </cell>
          <cell r="Q4251">
            <v>1956</v>
          </cell>
          <cell r="R4251" t="str">
            <v>OP</v>
          </cell>
          <cell r="T4251" t="str">
            <v>N</v>
          </cell>
        </row>
        <row r="4252">
          <cell r="A4252" t="str">
            <v>OK</v>
          </cell>
          <cell r="B4252" t="str">
            <v>Payne</v>
          </cell>
          <cell r="C4252">
            <v>4667</v>
          </cell>
          <cell r="D4252" t="str">
            <v>Cushing City of</v>
          </cell>
          <cell r="E4252">
            <v>2975</v>
          </cell>
          <cell r="F4252" t="str">
            <v>Cushing</v>
          </cell>
          <cell r="G4252">
            <v>22</v>
          </cell>
          <cell r="H4252" t="str">
            <v>8</v>
          </cell>
          <cell r="I4252">
            <v>2.5</v>
          </cell>
          <cell r="J4252">
            <v>1.9</v>
          </cell>
          <cell r="K4252">
            <v>1.9</v>
          </cell>
          <cell r="M4252" t="str">
            <v>IC</v>
          </cell>
          <cell r="N4252" t="str">
            <v>DFO</v>
          </cell>
          <cell r="O4252" t="str">
            <v>NG</v>
          </cell>
          <cell r="P4252">
            <v>6</v>
          </cell>
          <cell r="Q4252">
            <v>1956</v>
          </cell>
          <cell r="R4252" t="str">
            <v>OP</v>
          </cell>
          <cell r="T4252" t="str">
            <v>N</v>
          </cell>
        </row>
        <row r="4253">
          <cell r="A4253" t="str">
            <v>OK</v>
          </cell>
          <cell r="B4253" t="str">
            <v>Payne</v>
          </cell>
          <cell r="C4253">
            <v>4667</v>
          </cell>
          <cell r="D4253" t="str">
            <v>Cushing City of</v>
          </cell>
          <cell r="E4253">
            <v>2975</v>
          </cell>
          <cell r="F4253" t="str">
            <v>Cushing</v>
          </cell>
          <cell r="G4253">
            <v>22</v>
          </cell>
          <cell r="H4253" t="str">
            <v>9</v>
          </cell>
          <cell r="I4253">
            <v>3</v>
          </cell>
          <cell r="J4253">
            <v>2.2999999999999998</v>
          </cell>
          <cell r="K4253">
            <v>2.2999999999999998</v>
          </cell>
          <cell r="M4253" t="str">
            <v>IC</v>
          </cell>
          <cell r="N4253" t="str">
            <v>DFO</v>
          </cell>
          <cell r="O4253" t="str">
            <v>NG</v>
          </cell>
          <cell r="P4253">
            <v>2</v>
          </cell>
          <cell r="Q4253">
            <v>1965</v>
          </cell>
          <cell r="R4253" t="str">
            <v>OP</v>
          </cell>
          <cell r="T4253" t="str">
            <v>N</v>
          </cell>
        </row>
        <row r="4254">
          <cell r="A4254" t="str">
            <v>OK</v>
          </cell>
          <cell r="B4254" t="str">
            <v>Payne</v>
          </cell>
          <cell r="C4254">
            <v>4667</v>
          </cell>
          <cell r="D4254" t="str">
            <v>Cushing City of</v>
          </cell>
          <cell r="E4254">
            <v>2975</v>
          </cell>
          <cell r="F4254" t="str">
            <v>Cushing</v>
          </cell>
          <cell r="G4254">
            <v>22</v>
          </cell>
          <cell r="H4254" t="str">
            <v>10</v>
          </cell>
          <cell r="I4254">
            <v>4.5</v>
          </cell>
          <cell r="J4254">
            <v>3.5</v>
          </cell>
          <cell r="K4254">
            <v>3.5</v>
          </cell>
          <cell r="M4254" t="str">
            <v>IC</v>
          </cell>
          <cell r="N4254" t="str">
            <v>DFO</v>
          </cell>
          <cell r="O4254" t="str">
            <v>NG</v>
          </cell>
          <cell r="P4254">
            <v>12</v>
          </cell>
          <cell r="Q4254">
            <v>1972</v>
          </cell>
          <cell r="R4254" t="str">
            <v>OP</v>
          </cell>
          <cell r="T4254" t="str">
            <v>N</v>
          </cell>
        </row>
        <row r="4255">
          <cell r="A4255" t="str">
            <v>OK</v>
          </cell>
          <cell r="B4255" t="str">
            <v>Payne</v>
          </cell>
          <cell r="C4255">
            <v>4667</v>
          </cell>
          <cell r="D4255" t="str">
            <v>Cushing City of</v>
          </cell>
          <cell r="E4255">
            <v>2975</v>
          </cell>
          <cell r="F4255" t="str">
            <v>Cushing</v>
          </cell>
          <cell r="G4255">
            <v>22</v>
          </cell>
          <cell r="H4255" t="str">
            <v>11</v>
          </cell>
          <cell r="I4255">
            <v>6.3</v>
          </cell>
          <cell r="J4255">
            <v>5.8</v>
          </cell>
          <cell r="K4255">
            <v>5.8</v>
          </cell>
          <cell r="M4255" t="str">
            <v>IC</v>
          </cell>
          <cell r="N4255" t="str">
            <v>DFO</v>
          </cell>
          <cell r="O4255" t="str">
            <v>NG</v>
          </cell>
          <cell r="P4255">
            <v>6</v>
          </cell>
          <cell r="Q4255">
            <v>1988</v>
          </cell>
          <cell r="R4255" t="str">
            <v>OP</v>
          </cell>
          <cell r="T4255" t="str">
            <v>N</v>
          </cell>
        </row>
        <row r="4256">
          <cell r="A4256" t="str">
            <v>OK</v>
          </cell>
          <cell r="B4256" t="str">
            <v>Major</v>
          </cell>
          <cell r="C4256">
            <v>6152</v>
          </cell>
          <cell r="D4256" t="str">
            <v>Fairview City of</v>
          </cell>
          <cell r="E4256">
            <v>2978</v>
          </cell>
          <cell r="F4256" t="str">
            <v>Fairview</v>
          </cell>
          <cell r="G4256">
            <v>22</v>
          </cell>
          <cell r="H4256" t="str">
            <v>4</v>
          </cell>
          <cell r="I4256">
            <v>0.8</v>
          </cell>
          <cell r="J4256">
            <v>0.8</v>
          </cell>
          <cell r="K4256">
            <v>0.8</v>
          </cell>
          <cell r="M4256" t="str">
            <v>IC</v>
          </cell>
          <cell r="N4256" t="str">
            <v>DFO</v>
          </cell>
          <cell r="P4256">
            <v>8</v>
          </cell>
          <cell r="Q4256">
            <v>1948</v>
          </cell>
          <cell r="R4256" t="str">
            <v>OP</v>
          </cell>
          <cell r="T4256" t="str">
            <v>N</v>
          </cell>
        </row>
        <row r="4257">
          <cell r="A4257" t="str">
            <v>OK</v>
          </cell>
          <cell r="B4257" t="str">
            <v>Major</v>
          </cell>
          <cell r="C4257">
            <v>6152</v>
          </cell>
          <cell r="D4257" t="str">
            <v>Fairview City of</v>
          </cell>
          <cell r="E4257">
            <v>2978</v>
          </cell>
          <cell r="F4257" t="str">
            <v>Fairview</v>
          </cell>
          <cell r="G4257">
            <v>22</v>
          </cell>
          <cell r="H4257" t="str">
            <v>5</v>
          </cell>
          <cell r="I4257">
            <v>1</v>
          </cell>
          <cell r="J4257">
            <v>1</v>
          </cell>
          <cell r="K4257">
            <v>1</v>
          </cell>
          <cell r="M4257" t="str">
            <v>IC</v>
          </cell>
          <cell r="N4257" t="str">
            <v>DFO</v>
          </cell>
          <cell r="P4257">
            <v>8</v>
          </cell>
          <cell r="Q4257">
            <v>1954</v>
          </cell>
          <cell r="R4257" t="str">
            <v>OP</v>
          </cell>
          <cell r="S4257">
            <v>0</v>
          </cell>
          <cell r="T4257" t="str">
            <v>N</v>
          </cell>
        </row>
        <row r="4258">
          <cell r="A4258" t="str">
            <v>OK</v>
          </cell>
          <cell r="B4258" t="str">
            <v>Osage</v>
          </cell>
          <cell r="C4258">
            <v>14582</v>
          </cell>
          <cell r="D4258" t="str">
            <v>Pawhuska City of</v>
          </cell>
          <cell r="E4258">
            <v>2995</v>
          </cell>
          <cell r="F4258" t="str">
            <v>Pawhuska</v>
          </cell>
          <cell r="G4258">
            <v>22</v>
          </cell>
          <cell r="H4258" t="str">
            <v>1</v>
          </cell>
          <cell r="I4258">
            <v>1.4</v>
          </cell>
          <cell r="J4258">
            <v>1.1000000000000001</v>
          </cell>
          <cell r="K4258">
            <v>1.1000000000000001</v>
          </cell>
          <cell r="M4258" t="str">
            <v>IC</v>
          </cell>
          <cell r="N4258" t="str">
            <v>DFO</v>
          </cell>
          <cell r="O4258" t="str">
            <v>NG</v>
          </cell>
          <cell r="P4258">
            <v>9</v>
          </cell>
          <cell r="Q4258">
            <v>1949</v>
          </cell>
          <cell r="R4258" t="str">
            <v>OP</v>
          </cell>
          <cell r="S4258">
            <v>0</v>
          </cell>
          <cell r="T4258" t="str">
            <v>N</v>
          </cell>
        </row>
        <row r="4259">
          <cell r="A4259" t="str">
            <v>OK</v>
          </cell>
          <cell r="B4259" t="str">
            <v>Osage</v>
          </cell>
          <cell r="C4259">
            <v>14582</v>
          </cell>
          <cell r="D4259" t="str">
            <v>Pawhuska City of</v>
          </cell>
          <cell r="E4259">
            <v>2995</v>
          </cell>
          <cell r="F4259" t="str">
            <v>Pawhuska</v>
          </cell>
          <cell r="G4259">
            <v>22</v>
          </cell>
          <cell r="H4259" t="str">
            <v>2</v>
          </cell>
          <cell r="I4259">
            <v>2</v>
          </cell>
          <cell r="J4259">
            <v>1.3</v>
          </cell>
          <cell r="K4259">
            <v>1.3</v>
          </cell>
          <cell r="M4259" t="str">
            <v>IC</v>
          </cell>
          <cell r="N4259" t="str">
            <v>DFO</v>
          </cell>
          <cell r="O4259" t="str">
            <v>NG</v>
          </cell>
          <cell r="P4259">
            <v>8</v>
          </cell>
          <cell r="Q4259">
            <v>1954</v>
          </cell>
          <cell r="R4259" t="str">
            <v>OP</v>
          </cell>
          <cell r="S4259">
            <v>0</v>
          </cell>
          <cell r="T4259" t="str">
            <v>N</v>
          </cell>
        </row>
        <row r="4260">
          <cell r="A4260" t="str">
            <v>OK</v>
          </cell>
          <cell r="B4260" t="str">
            <v>Osage</v>
          </cell>
          <cell r="C4260">
            <v>14582</v>
          </cell>
          <cell r="D4260" t="str">
            <v>Pawhuska City of</v>
          </cell>
          <cell r="E4260">
            <v>2995</v>
          </cell>
          <cell r="F4260" t="str">
            <v>Pawhuska</v>
          </cell>
          <cell r="G4260">
            <v>22</v>
          </cell>
          <cell r="H4260" t="str">
            <v>3</v>
          </cell>
          <cell r="I4260">
            <v>3.1</v>
          </cell>
          <cell r="J4260">
            <v>2.4</v>
          </cell>
          <cell r="K4260">
            <v>2.4</v>
          </cell>
          <cell r="M4260" t="str">
            <v>IC</v>
          </cell>
          <cell r="N4260" t="str">
            <v>DFO</v>
          </cell>
          <cell r="O4260" t="str">
            <v>NG</v>
          </cell>
          <cell r="P4260">
            <v>8</v>
          </cell>
          <cell r="Q4260">
            <v>1966</v>
          </cell>
          <cell r="R4260" t="str">
            <v>OP</v>
          </cell>
          <cell r="S4260">
            <v>0</v>
          </cell>
          <cell r="T4260" t="str">
            <v>N</v>
          </cell>
        </row>
        <row r="4261">
          <cell r="A4261" t="str">
            <v>OK</v>
          </cell>
          <cell r="B4261" t="str">
            <v>Osage</v>
          </cell>
          <cell r="C4261">
            <v>14582</v>
          </cell>
          <cell r="D4261" t="str">
            <v>Pawhuska City of</v>
          </cell>
          <cell r="E4261">
            <v>2995</v>
          </cell>
          <cell r="F4261" t="str">
            <v>Pawhuska</v>
          </cell>
          <cell r="G4261">
            <v>22</v>
          </cell>
          <cell r="H4261" t="str">
            <v>5</v>
          </cell>
          <cell r="I4261">
            <v>2.5</v>
          </cell>
          <cell r="J4261">
            <v>2.1</v>
          </cell>
          <cell r="K4261">
            <v>2.1</v>
          </cell>
          <cell r="M4261" t="str">
            <v>IC</v>
          </cell>
          <cell r="N4261" t="str">
            <v>DFO</v>
          </cell>
          <cell r="O4261" t="str">
            <v>NG</v>
          </cell>
          <cell r="P4261">
            <v>9</v>
          </cell>
          <cell r="Q4261">
            <v>1960</v>
          </cell>
          <cell r="R4261" t="str">
            <v>OP</v>
          </cell>
          <cell r="S4261">
            <v>0</v>
          </cell>
          <cell r="T4261" t="str">
            <v>N</v>
          </cell>
        </row>
        <row r="4262">
          <cell r="A4262" t="str">
            <v>OK</v>
          </cell>
          <cell r="B4262" t="str">
            <v>Kay</v>
          </cell>
          <cell r="C4262">
            <v>15202</v>
          </cell>
          <cell r="D4262" t="str">
            <v>Ponca City City of</v>
          </cell>
          <cell r="E4262">
            <v>2997</v>
          </cell>
          <cell r="F4262" t="str">
            <v>Ponca Diesel</v>
          </cell>
          <cell r="G4262">
            <v>22</v>
          </cell>
          <cell r="H4262" t="str">
            <v>1</v>
          </cell>
          <cell r="I4262">
            <v>7</v>
          </cell>
          <cell r="J4262">
            <v>5</v>
          </cell>
          <cell r="K4262">
            <v>5</v>
          </cell>
          <cell r="M4262" t="str">
            <v>IC</v>
          </cell>
          <cell r="N4262" t="str">
            <v>DFO</v>
          </cell>
          <cell r="P4262">
            <v>8</v>
          </cell>
          <cell r="Q4262">
            <v>1961</v>
          </cell>
          <cell r="R4262" t="str">
            <v>OS</v>
          </cell>
          <cell r="S4262">
            <v>0</v>
          </cell>
          <cell r="T4262" t="str">
            <v>N</v>
          </cell>
        </row>
        <row r="4263">
          <cell r="A4263" t="str">
            <v>OK</v>
          </cell>
          <cell r="B4263" t="str">
            <v>Kay</v>
          </cell>
          <cell r="C4263">
            <v>15202</v>
          </cell>
          <cell r="D4263" t="str">
            <v>Ponca City City of</v>
          </cell>
          <cell r="E4263">
            <v>2997</v>
          </cell>
          <cell r="F4263" t="str">
            <v>Ponca Diesel</v>
          </cell>
          <cell r="G4263">
            <v>22</v>
          </cell>
          <cell r="H4263" t="str">
            <v>10</v>
          </cell>
          <cell r="I4263">
            <v>2.5</v>
          </cell>
          <cell r="J4263">
            <v>2.1</v>
          </cell>
          <cell r="K4263">
            <v>2.1</v>
          </cell>
          <cell r="M4263" t="str">
            <v>IC</v>
          </cell>
          <cell r="N4263" t="str">
            <v>DFO</v>
          </cell>
          <cell r="P4263">
            <v>2</v>
          </cell>
          <cell r="Q4263">
            <v>1964</v>
          </cell>
          <cell r="R4263" t="str">
            <v>OP</v>
          </cell>
          <cell r="S4263">
            <v>0</v>
          </cell>
          <cell r="T4263" t="str">
            <v>N</v>
          </cell>
        </row>
        <row r="4264">
          <cell r="A4264" t="str">
            <v>OK</v>
          </cell>
          <cell r="B4264" t="str">
            <v>Rogers</v>
          </cell>
          <cell r="C4264">
            <v>15474</v>
          </cell>
          <cell r="D4264" t="str">
            <v>Public Service Co of Oklahoma</v>
          </cell>
          <cell r="E4264">
            <v>2963</v>
          </cell>
          <cell r="F4264" t="str">
            <v>Northeastern</v>
          </cell>
          <cell r="G4264">
            <v>22</v>
          </cell>
          <cell r="H4264" t="str">
            <v>IC1</v>
          </cell>
          <cell r="I4264">
            <v>4.5</v>
          </cell>
          <cell r="J4264">
            <v>4</v>
          </cell>
          <cell r="K4264">
            <v>4</v>
          </cell>
          <cell r="M4264" t="str">
            <v>IC</v>
          </cell>
          <cell r="N4264" t="str">
            <v>DFO</v>
          </cell>
          <cell r="P4264">
            <v>12</v>
          </cell>
          <cell r="Q4264">
            <v>1980</v>
          </cell>
          <cell r="R4264" t="str">
            <v>OP</v>
          </cell>
          <cell r="S4264">
            <v>0</v>
          </cell>
          <cell r="T4264" t="str">
            <v>N</v>
          </cell>
        </row>
        <row r="4265">
          <cell r="A4265" t="str">
            <v>OK</v>
          </cell>
          <cell r="B4265" t="str">
            <v>Caddo</v>
          </cell>
          <cell r="C4265">
            <v>15474</v>
          </cell>
          <cell r="D4265" t="str">
            <v>Public Service Co of Oklahoma</v>
          </cell>
          <cell r="E4265">
            <v>2964</v>
          </cell>
          <cell r="F4265" t="str">
            <v>Southwestern</v>
          </cell>
          <cell r="G4265">
            <v>22</v>
          </cell>
          <cell r="H4265" t="str">
            <v>IC1</v>
          </cell>
          <cell r="I4265">
            <v>2</v>
          </cell>
          <cell r="J4265">
            <v>2</v>
          </cell>
          <cell r="K4265">
            <v>2</v>
          </cell>
          <cell r="M4265" t="str">
            <v>IC</v>
          </cell>
          <cell r="N4265" t="str">
            <v>DFO</v>
          </cell>
          <cell r="P4265">
            <v>5</v>
          </cell>
          <cell r="Q4265">
            <v>1966</v>
          </cell>
          <cell r="R4265" t="str">
            <v>OP</v>
          </cell>
          <cell r="S4265">
            <v>0</v>
          </cell>
          <cell r="T4265" t="str">
            <v>N</v>
          </cell>
        </row>
        <row r="4266">
          <cell r="A4266" t="str">
            <v>OK</v>
          </cell>
          <cell r="B4266" t="str">
            <v>Tulsa</v>
          </cell>
          <cell r="C4266">
            <v>15474</v>
          </cell>
          <cell r="D4266" t="str">
            <v>Public Service Co of Oklahoma</v>
          </cell>
          <cell r="E4266">
            <v>2965</v>
          </cell>
          <cell r="F4266" t="str">
            <v>Tulsa</v>
          </cell>
          <cell r="G4266">
            <v>22</v>
          </cell>
          <cell r="H4266" t="str">
            <v>IC1</v>
          </cell>
          <cell r="I4266">
            <v>8.1999999999999993</v>
          </cell>
          <cell r="J4266">
            <v>8.3000000000000007</v>
          </cell>
          <cell r="K4266">
            <v>8.3000000000000007</v>
          </cell>
          <cell r="M4266" t="str">
            <v>IC</v>
          </cell>
          <cell r="N4266" t="str">
            <v>DFO</v>
          </cell>
          <cell r="P4266">
            <v>4</v>
          </cell>
          <cell r="Q4266">
            <v>1967</v>
          </cell>
          <cell r="R4266" t="str">
            <v>OP</v>
          </cell>
          <cell r="S4266">
            <v>0</v>
          </cell>
          <cell r="T4266" t="str">
            <v>N</v>
          </cell>
        </row>
        <row r="4267">
          <cell r="A4267" t="str">
            <v>OK</v>
          </cell>
          <cell r="B4267" t="str">
            <v>Okfuskee</v>
          </cell>
          <cell r="C4267">
            <v>15474</v>
          </cell>
          <cell r="D4267" t="str">
            <v>Public Service Co of Oklahoma</v>
          </cell>
          <cell r="E4267">
            <v>2966</v>
          </cell>
          <cell r="F4267" t="str">
            <v>Weleetka</v>
          </cell>
          <cell r="G4267">
            <v>22</v>
          </cell>
          <cell r="H4267" t="str">
            <v>IC1</v>
          </cell>
          <cell r="I4267">
            <v>4</v>
          </cell>
          <cell r="J4267">
            <v>4</v>
          </cell>
          <cell r="K4267">
            <v>4</v>
          </cell>
          <cell r="M4267" t="str">
            <v>IC</v>
          </cell>
          <cell r="N4267" t="str">
            <v>DFO</v>
          </cell>
          <cell r="P4267">
            <v>10</v>
          </cell>
          <cell r="Q4267">
            <v>1963</v>
          </cell>
          <cell r="R4267" t="str">
            <v>OP</v>
          </cell>
          <cell r="S4267">
            <v>0</v>
          </cell>
          <cell r="T4267" t="str">
            <v>N</v>
          </cell>
        </row>
        <row r="4268">
          <cell r="A4268" t="str">
            <v>OK</v>
          </cell>
          <cell r="B4268" t="str">
            <v>Tulsa</v>
          </cell>
          <cell r="C4268">
            <v>15474</v>
          </cell>
          <cell r="D4268" t="str">
            <v>Public Service Co of Oklahoma</v>
          </cell>
          <cell r="E4268">
            <v>4940</v>
          </cell>
          <cell r="F4268" t="str">
            <v>Riverside</v>
          </cell>
          <cell r="G4268">
            <v>22</v>
          </cell>
          <cell r="H4268" t="str">
            <v>IC1</v>
          </cell>
          <cell r="I4268">
            <v>2.7</v>
          </cell>
          <cell r="J4268">
            <v>2.8</v>
          </cell>
          <cell r="K4268">
            <v>2.8</v>
          </cell>
          <cell r="M4268" t="str">
            <v>IC</v>
          </cell>
          <cell r="N4268" t="str">
            <v>DFO</v>
          </cell>
          <cell r="P4268">
            <v>10</v>
          </cell>
          <cell r="Q4268">
            <v>1976</v>
          </cell>
          <cell r="R4268" t="str">
            <v>OP</v>
          </cell>
          <cell r="S4268">
            <v>0</v>
          </cell>
          <cell r="T4268" t="str">
            <v>N</v>
          </cell>
        </row>
        <row r="4269">
          <cell r="A4269" t="str">
            <v>OK</v>
          </cell>
          <cell r="B4269" t="str">
            <v>Comanche</v>
          </cell>
          <cell r="C4269">
            <v>15474</v>
          </cell>
          <cell r="D4269" t="str">
            <v>Public Service Co of Oklahoma</v>
          </cell>
          <cell r="E4269">
            <v>8059</v>
          </cell>
          <cell r="F4269" t="str">
            <v>Comanche</v>
          </cell>
          <cell r="G4269">
            <v>22</v>
          </cell>
          <cell r="H4269" t="str">
            <v>IC1</v>
          </cell>
          <cell r="I4269">
            <v>4</v>
          </cell>
          <cell r="J4269">
            <v>4</v>
          </cell>
          <cell r="K4269">
            <v>4</v>
          </cell>
          <cell r="M4269" t="str">
            <v>IC</v>
          </cell>
          <cell r="N4269" t="str">
            <v>DFO</v>
          </cell>
          <cell r="P4269">
            <v>5</v>
          </cell>
          <cell r="Q4269">
            <v>1962</v>
          </cell>
          <cell r="R4269" t="str">
            <v>OP</v>
          </cell>
          <cell r="S4269">
            <v>0</v>
          </cell>
          <cell r="T4269" t="str">
            <v>N</v>
          </cell>
        </row>
        <row r="4270">
          <cell r="A4270" t="str">
            <v>OK</v>
          </cell>
          <cell r="B4270" t="str">
            <v>Payne</v>
          </cell>
          <cell r="C4270">
            <v>18125</v>
          </cell>
          <cell r="D4270" t="str">
            <v>Stillwater Power</v>
          </cell>
          <cell r="E4270">
            <v>3000</v>
          </cell>
          <cell r="F4270" t="str">
            <v>Boomer Lake Station</v>
          </cell>
          <cell r="G4270">
            <v>22</v>
          </cell>
          <cell r="H4270" t="str">
            <v>3</v>
          </cell>
          <cell r="I4270">
            <v>2</v>
          </cell>
          <cell r="J4270">
            <v>1.95</v>
          </cell>
          <cell r="K4270">
            <v>1.97</v>
          </cell>
          <cell r="M4270" t="str">
            <v>IC</v>
          </cell>
          <cell r="N4270" t="str">
            <v>DFO</v>
          </cell>
          <cell r="P4270">
            <v>5</v>
          </cell>
          <cell r="Q4270">
            <v>2004</v>
          </cell>
          <cell r="R4270" t="str">
            <v>OP</v>
          </cell>
          <cell r="T4270" t="str">
            <v>N</v>
          </cell>
        </row>
        <row r="4271">
          <cell r="A4271" t="str">
            <v>OK</v>
          </cell>
          <cell r="B4271" t="str">
            <v>Payne</v>
          </cell>
          <cell r="C4271">
            <v>18125</v>
          </cell>
          <cell r="D4271" t="str">
            <v>Stillwater Power</v>
          </cell>
          <cell r="E4271">
            <v>3000</v>
          </cell>
          <cell r="F4271" t="str">
            <v>Boomer Lake Station</v>
          </cell>
          <cell r="G4271">
            <v>22</v>
          </cell>
          <cell r="H4271" t="str">
            <v>4</v>
          </cell>
          <cell r="I4271">
            <v>2</v>
          </cell>
          <cell r="J4271">
            <v>1.95</v>
          </cell>
          <cell r="K4271">
            <v>1.97</v>
          </cell>
          <cell r="M4271" t="str">
            <v>IC</v>
          </cell>
          <cell r="N4271" t="str">
            <v>DFO</v>
          </cell>
          <cell r="P4271">
            <v>5</v>
          </cell>
          <cell r="Q4271">
            <v>2004</v>
          </cell>
          <cell r="R4271" t="str">
            <v>OP</v>
          </cell>
          <cell r="T4271" t="str">
            <v>N</v>
          </cell>
        </row>
        <row r="4272">
          <cell r="A4272" t="str">
            <v>OK</v>
          </cell>
          <cell r="B4272" t="str">
            <v>Payne</v>
          </cell>
          <cell r="C4272">
            <v>18125</v>
          </cell>
          <cell r="D4272" t="str">
            <v>Stillwater Power</v>
          </cell>
          <cell r="E4272">
            <v>3000</v>
          </cell>
          <cell r="F4272" t="str">
            <v>Boomer Lake Station</v>
          </cell>
          <cell r="G4272">
            <v>22</v>
          </cell>
          <cell r="H4272" t="str">
            <v>5</v>
          </cell>
          <cell r="I4272">
            <v>2</v>
          </cell>
          <cell r="J4272">
            <v>1.95</v>
          </cell>
          <cell r="K4272">
            <v>1.97</v>
          </cell>
          <cell r="M4272" t="str">
            <v>IC</v>
          </cell>
          <cell r="N4272" t="str">
            <v>DFO</v>
          </cell>
          <cell r="P4272">
            <v>5</v>
          </cell>
          <cell r="Q4272">
            <v>2004</v>
          </cell>
          <cell r="R4272" t="str">
            <v>OP</v>
          </cell>
          <cell r="T4272" t="str">
            <v>N</v>
          </cell>
        </row>
        <row r="4273">
          <cell r="A4273" t="str">
            <v>OK</v>
          </cell>
          <cell r="B4273" t="str">
            <v>Payne</v>
          </cell>
          <cell r="C4273">
            <v>18125</v>
          </cell>
          <cell r="D4273" t="str">
            <v>Stillwater Power</v>
          </cell>
          <cell r="E4273">
            <v>55987</v>
          </cell>
          <cell r="F4273" t="str">
            <v>Stillwater Water Treatment Plant</v>
          </cell>
          <cell r="G4273">
            <v>22</v>
          </cell>
          <cell r="H4273" t="str">
            <v>6</v>
          </cell>
          <cell r="I4273">
            <v>2</v>
          </cell>
          <cell r="J4273">
            <v>1.95</v>
          </cell>
          <cell r="K4273">
            <v>1.97</v>
          </cell>
          <cell r="M4273" t="str">
            <v>IC</v>
          </cell>
          <cell r="N4273" t="str">
            <v>DFO</v>
          </cell>
          <cell r="P4273">
            <v>9</v>
          </cell>
          <cell r="Q4273">
            <v>2003</v>
          </cell>
          <cell r="R4273" t="str">
            <v>OP</v>
          </cell>
          <cell r="T4273" t="str">
            <v>N</v>
          </cell>
        </row>
        <row r="4274">
          <cell r="A4274" t="str">
            <v>OK</v>
          </cell>
          <cell r="B4274" t="str">
            <v>Cleveland</v>
          </cell>
          <cell r="C4274">
            <v>19533</v>
          </cell>
          <cell r="D4274" t="str">
            <v>University of Oklahoma</v>
          </cell>
          <cell r="E4274">
            <v>50307</v>
          </cell>
          <cell r="F4274" t="str">
            <v>University of Oklahoma</v>
          </cell>
          <cell r="G4274">
            <v>611</v>
          </cell>
          <cell r="H4274" t="str">
            <v>GEN5</v>
          </cell>
          <cell r="I4274">
            <v>1.8</v>
          </cell>
          <cell r="J4274">
            <v>1.8</v>
          </cell>
          <cell r="K4274">
            <v>1.8</v>
          </cell>
          <cell r="M4274" t="str">
            <v>IC</v>
          </cell>
          <cell r="N4274" t="str">
            <v>DFO</v>
          </cell>
          <cell r="P4274">
            <v>1</v>
          </cell>
          <cell r="Q4274">
            <v>2001</v>
          </cell>
          <cell r="R4274" t="str">
            <v>OP</v>
          </cell>
          <cell r="S4274">
            <v>0</v>
          </cell>
          <cell r="T4274" t="str">
            <v>Y</v>
          </cell>
        </row>
        <row r="4275">
          <cell r="A4275" t="str">
            <v>OK</v>
          </cell>
          <cell r="B4275" t="str">
            <v>Oklahoma</v>
          </cell>
          <cell r="C4275">
            <v>49982</v>
          </cell>
          <cell r="D4275" t="str">
            <v>Trigen Oklahoma City</v>
          </cell>
          <cell r="E4275">
            <v>56246</v>
          </cell>
          <cell r="F4275" t="str">
            <v>Trigen-Oklahoma City</v>
          </cell>
          <cell r="G4275">
            <v>111</v>
          </cell>
          <cell r="H4275" t="str">
            <v>EMG1</v>
          </cell>
          <cell r="I4275">
            <v>0.3</v>
          </cell>
          <cell r="J4275">
            <v>0.28999999999999998</v>
          </cell>
          <cell r="K4275">
            <v>0.3</v>
          </cell>
          <cell r="M4275" t="str">
            <v>IC</v>
          </cell>
          <cell r="N4275" t="str">
            <v>DFO</v>
          </cell>
          <cell r="P4275">
            <v>6</v>
          </cell>
          <cell r="Q4275">
            <v>1972</v>
          </cell>
          <cell r="R4275" t="str">
            <v>SB</v>
          </cell>
          <cell r="T4275" t="str">
            <v>Y</v>
          </cell>
        </row>
        <row r="4276">
          <cell r="A4276" t="str">
            <v>OK</v>
          </cell>
          <cell r="B4276" t="str">
            <v>Oklahoma</v>
          </cell>
          <cell r="C4276">
            <v>49982</v>
          </cell>
          <cell r="D4276" t="str">
            <v>Trigen Oklahoma City</v>
          </cell>
          <cell r="E4276">
            <v>56246</v>
          </cell>
          <cell r="F4276" t="str">
            <v>Trigen-Oklahoma City</v>
          </cell>
          <cell r="G4276">
            <v>111</v>
          </cell>
          <cell r="H4276" t="str">
            <v>EMG3</v>
          </cell>
          <cell r="I4276">
            <v>0.3</v>
          </cell>
          <cell r="J4276">
            <v>0.28999999999999998</v>
          </cell>
          <cell r="K4276">
            <v>0.3</v>
          </cell>
          <cell r="M4276" t="str">
            <v>IC</v>
          </cell>
          <cell r="N4276" t="str">
            <v>DFO</v>
          </cell>
          <cell r="P4276">
            <v>5</v>
          </cell>
          <cell r="Q4276">
            <v>2000</v>
          </cell>
          <cell r="R4276" t="str">
            <v>SB</v>
          </cell>
          <cell r="T4276" t="str">
            <v>Y</v>
          </cell>
        </row>
        <row r="4277">
          <cell r="A4277" t="str">
            <v>PA</v>
          </cell>
          <cell r="B4277" t="str">
            <v>Chester</v>
          </cell>
          <cell r="C4277">
            <v>6035</v>
          </cell>
          <cell r="D4277" t="str">
            <v>Exelon Generation Co LLC</v>
          </cell>
          <cell r="E4277">
            <v>3159</v>
          </cell>
          <cell r="F4277" t="str">
            <v>Cromby Generating Station</v>
          </cell>
          <cell r="G4277">
            <v>22</v>
          </cell>
          <cell r="H4277" t="str">
            <v>ICI</v>
          </cell>
          <cell r="I4277">
            <v>2.7</v>
          </cell>
          <cell r="J4277">
            <v>2.7</v>
          </cell>
          <cell r="K4277">
            <v>2.7</v>
          </cell>
          <cell r="M4277" t="str">
            <v>IC</v>
          </cell>
          <cell r="N4277" t="str">
            <v>DFO</v>
          </cell>
          <cell r="O4277" t="str">
            <v>NG</v>
          </cell>
          <cell r="P4277">
            <v>5</v>
          </cell>
          <cell r="Q4277">
            <v>1967</v>
          </cell>
          <cell r="R4277" t="str">
            <v>OP</v>
          </cell>
          <cell r="S4277">
            <v>0</v>
          </cell>
          <cell r="T4277" t="str">
            <v>Y</v>
          </cell>
        </row>
        <row r="4278">
          <cell r="A4278" t="str">
            <v>PA</v>
          </cell>
          <cell r="B4278" t="str">
            <v>Philadelphia</v>
          </cell>
          <cell r="C4278">
            <v>6035</v>
          </cell>
          <cell r="D4278" t="str">
            <v>Exelon Generation Co LLC</v>
          </cell>
          <cell r="E4278">
            <v>3160</v>
          </cell>
          <cell r="F4278" t="str">
            <v>Delaware Generating Station</v>
          </cell>
          <cell r="G4278">
            <v>22</v>
          </cell>
          <cell r="H4278" t="str">
            <v>1</v>
          </cell>
          <cell r="I4278">
            <v>2.7</v>
          </cell>
          <cell r="J4278">
            <v>2.7</v>
          </cell>
          <cell r="K4278">
            <v>2.7</v>
          </cell>
          <cell r="M4278" t="str">
            <v>IC</v>
          </cell>
          <cell r="N4278" t="str">
            <v>DFO</v>
          </cell>
          <cell r="P4278">
            <v>5</v>
          </cell>
          <cell r="Q4278">
            <v>1967</v>
          </cell>
          <cell r="R4278" t="str">
            <v>OP</v>
          </cell>
          <cell r="S4278">
            <v>0</v>
          </cell>
          <cell r="T4278" t="str">
            <v>Y</v>
          </cell>
        </row>
        <row r="4279">
          <cell r="A4279" t="str">
            <v>PA</v>
          </cell>
          <cell r="B4279" t="str">
            <v>Philadelphia</v>
          </cell>
          <cell r="C4279">
            <v>6035</v>
          </cell>
          <cell r="D4279" t="str">
            <v>Exelon Generation Co LLC</v>
          </cell>
          <cell r="E4279">
            <v>3169</v>
          </cell>
          <cell r="F4279" t="str">
            <v>Schuylkill Generating Station</v>
          </cell>
          <cell r="G4279">
            <v>22</v>
          </cell>
          <cell r="H4279" t="str">
            <v>IC1</v>
          </cell>
          <cell r="I4279">
            <v>2.7</v>
          </cell>
          <cell r="J4279">
            <v>2.7</v>
          </cell>
          <cell r="K4279">
            <v>2.7</v>
          </cell>
          <cell r="M4279" t="str">
            <v>IC</v>
          </cell>
          <cell r="N4279" t="str">
            <v>DFO</v>
          </cell>
          <cell r="P4279">
            <v>7</v>
          </cell>
          <cell r="Q4279">
            <v>1967</v>
          </cell>
          <cell r="R4279" t="str">
            <v>OP</v>
          </cell>
          <cell r="S4279">
            <v>0</v>
          </cell>
          <cell r="T4279" t="str">
            <v>Y</v>
          </cell>
        </row>
        <row r="4280">
          <cell r="A4280" t="str">
            <v>PA</v>
          </cell>
          <cell r="B4280" t="str">
            <v>Mercer</v>
          </cell>
          <cell r="C4280">
            <v>7075</v>
          </cell>
          <cell r="D4280" t="str">
            <v>General Electric Co</v>
          </cell>
          <cell r="E4280">
            <v>10058</v>
          </cell>
          <cell r="F4280" t="str">
            <v>General Electric Diesel Engine Plant</v>
          </cell>
          <cell r="G4280">
            <v>336</v>
          </cell>
          <cell r="H4280" t="str">
            <v>REGN</v>
          </cell>
          <cell r="I4280">
            <v>4.4000000000000004</v>
          </cell>
          <cell r="J4280">
            <v>4.3</v>
          </cell>
          <cell r="K4280">
            <v>4.2</v>
          </cell>
          <cell r="M4280" t="str">
            <v>IC</v>
          </cell>
          <cell r="N4280" t="str">
            <v>DFO</v>
          </cell>
          <cell r="P4280">
            <v>6</v>
          </cell>
          <cell r="Q4280">
            <v>1984</v>
          </cell>
          <cell r="R4280" t="str">
            <v>OP</v>
          </cell>
          <cell r="S4280">
            <v>0</v>
          </cell>
          <cell r="T4280" t="str">
            <v>Y</v>
          </cell>
        </row>
        <row r="4281">
          <cell r="A4281" t="str">
            <v>PA</v>
          </cell>
          <cell r="B4281" t="str">
            <v>Erie</v>
          </cell>
          <cell r="C4281">
            <v>7097</v>
          </cell>
          <cell r="D4281" t="str">
            <v>General Electric Erie Power</v>
          </cell>
          <cell r="E4281">
            <v>50358</v>
          </cell>
          <cell r="F4281" t="str">
            <v>General Electric Erie PA Power</v>
          </cell>
          <cell r="G4281">
            <v>336</v>
          </cell>
          <cell r="H4281" t="str">
            <v>DSL1</v>
          </cell>
          <cell r="I4281">
            <v>3</v>
          </cell>
          <cell r="J4281">
            <v>2.7</v>
          </cell>
          <cell r="K4281">
            <v>2.7</v>
          </cell>
          <cell r="M4281" t="str">
            <v>IC</v>
          </cell>
          <cell r="N4281" t="str">
            <v>DFO</v>
          </cell>
          <cell r="P4281">
            <v>7</v>
          </cell>
          <cell r="Q4281">
            <v>1983</v>
          </cell>
          <cell r="R4281" t="str">
            <v>SB</v>
          </cell>
          <cell r="S4281">
            <v>0</v>
          </cell>
          <cell r="T4281" t="str">
            <v>Y</v>
          </cell>
        </row>
        <row r="4282">
          <cell r="A4282" t="str">
            <v>PA</v>
          </cell>
          <cell r="B4282" t="str">
            <v>Erie</v>
          </cell>
          <cell r="C4282">
            <v>7097</v>
          </cell>
          <cell r="D4282" t="str">
            <v>General Electric Erie Power</v>
          </cell>
          <cell r="E4282">
            <v>50358</v>
          </cell>
          <cell r="F4282" t="str">
            <v>General Electric Erie PA Power</v>
          </cell>
          <cell r="G4282">
            <v>336</v>
          </cell>
          <cell r="H4282" t="str">
            <v>DSL2</v>
          </cell>
          <cell r="I4282">
            <v>3</v>
          </cell>
          <cell r="J4282">
            <v>2.7</v>
          </cell>
          <cell r="K4282">
            <v>2.7</v>
          </cell>
          <cell r="M4282" t="str">
            <v>IC</v>
          </cell>
          <cell r="N4282" t="str">
            <v>DFO</v>
          </cell>
          <cell r="P4282">
            <v>7</v>
          </cell>
          <cell r="Q4282">
            <v>1983</v>
          </cell>
          <cell r="R4282" t="str">
            <v>SB</v>
          </cell>
          <cell r="S4282">
            <v>0</v>
          </cell>
          <cell r="T4282" t="str">
            <v>Y</v>
          </cell>
        </row>
        <row r="4283">
          <cell r="A4283" t="str">
            <v>PA</v>
          </cell>
          <cell r="B4283" t="str">
            <v>Erie</v>
          </cell>
          <cell r="C4283">
            <v>7097</v>
          </cell>
          <cell r="D4283" t="str">
            <v>General Electric Erie Power</v>
          </cell>
          <cell r="E4283">
            <v>50358</v>
          </cell>
          <cell r="F4283" t="str">
            <v>General Electric Erie PA Power</v>
          </cell>
          <cell r="G4283">
            <v>336</v>
          </cell>
          <cell r="H4283" t="str">
            <v>DSL3</v>
          </cell>
          <cell r="I4283">
            <v>3</v>
          </cell>
          <cell r="J4283">
            <v>2.7</v>
          </cell>
          <cell r="K4283">
            <v>2.7</v>
          </cell>
          <cell r="M4283" t="str">
            <v>IC</v>
          </cell>
          <cell r="N4283" t="str">
            <v>DFO</v>
          </cell>
          <cell r="P4283">
            <v>7</v>
          </cell>
          <cell r="Q4283">
            <v>1983</v>
          </cell>
          <cell r="R4283" t="str">
            <v>SB</v>
          </cell>
          <cell r="S4283">
            <v>0</v>
          </cell>
          <cell r="T4283" t="str">
            <v>Y</v>
          </cell>
        </row>
        <row r="4284">
          <cell r="A4284" t="str">
            <v>PA</v>
          </cell>
          <cell r="B4284" t="str">
            <v>Mongomery</v>
          </cell>
          <cell r="C4284">
            <v>12303</v>
          </cell>
          <cell r="D4284" t="str">
            <v>Merck &amp; Co Inc-West Point</v>
          </cell>
          <cell r="E4284">
            <v>52149</v>
          </cell>
          <cell r="F4284" t="str">
            <v>West Point</v>
          </cell>
          <cell r="G4284">
            <v>311</v>
          </cell>
          <cell r="H4284" t="str">
            <v>GEN3</v>
          </cell>
          <cell r="I4284">
            <v>2.5</v>
          </cell>
          <cell r="J4284">
            <v>2.44</v>
          </cell>
          <cell r="K4284">
            <v>2.4700000000000002</v>
          </cell>
          <cell r="M4284" t="str">
            <v>IC</v>
          </cell>
          <cell r="N4284" t="str">
            <v>DFO</v>
          </cell>
          <cell r="P4284">
            <v>1</v>
          </cell>
          <cell r="Q4284">
            <v>1972</v>
          </cell>
          <cell r="R4284" t="str">
            <v>SB</v>
          </cell>
          <cell r="T4284" t="str">
            <v>Y</v>
          </cell>
        </row>
        <row r="4285">
          <cell r="A4285" t="str">
            <v>PA</v>
          </cell>
          <cell r="B4285" t="str">
            <v>Mongomery</v>
          </cell>
          <cell r="C4285">
            <v>12303</v>
          </cell>
          <cell r="D4285" t="str">
            <v>Merck &amp; Co Inc-West Point</v>
          </cell>
          <cell r="E4285">
            <v>52149</v>
          </cell>
          <cell r="F4285" t="str">
            <v>West Point</v>
          </cell>
          <cell r="G4285">
            <v>311</v>
          </cell>
          <cell r="H4285" t="str">
            <v>GEN5</v>
          </cell>
          <cell r="I4285">
            <v>1.2</v>
          </cell>
          <cell r="J4285">
            <v>1.17</v>
          </cell>
          <cell r="K4285">
            <v>1.18</v>
          </cell>
          <cell r="M4285" t="str">
            <v>IC</v>
          </cell>
          <cell r="N4285" t="str">
            <v>DFO</v>
          </cell>
          <cell r="P4285">
            <v>6</v>
          </cell>
          <cell r="Q4285">
            <v>1994</v>
          </cell>
          <cell r="R4285" t="str">
            <v>SB</v>
          </cell>
          <cell r="S4285">
            <v>0</v>
          </cell>
          <cell r="T4285" t="str">
            <v>Y</v>
          </cell>
        </row>
        <row r="4286">
          <cell r="A4286" t="str">
            <v>PA</v>
          </cell>
          <cell r="B4286" t="str">
            <v>Mongomery</v>
          </cell>
          <cell r="C4286">
            <v>12303</v>
          </cell>
          <cell r="D4286" t="str">
            <v>Merck &amp; Co Inc-West Point</v>
          </cell>
          <cell r="E4286">
            <v>52149</v>
          </cell>
          <cell r="F4286" t="str">
            <v>West Point</v>
          </cell>
          <cell r="G4286">
            <v>311</v>
          </cell>
          <cell r="H4286" t="str">
            <v>GEN6</v>
          </cell>
          <cell r="I4286">
            <v>1.2</v>
          </cell>
          <cell r="J4286">
            <v>1.17</v>
          </cell>
          <cell r="K4286">
            <v>1.18</v>
          </cell>
          <cell r="M4286" t="str">
            <v>IC</v>
          </cell>
          <cell r="N4286" t="str">
            <v>DFO</v>
          </cell>
          <cell r="P4286">
            <v>6</v>
          </cell>
          <cell r="Q4286">
            <v>1993</v>
          </cell>
          <cell r="R4286" t="str">
            <v>SB</v>
          </cell>
          <cell r="S4286">
            <v>0</v>
          </cell>
          <cell r="T4286" t="str">
            <v>Y</v>
          </cell>
        </row>
        <row r="4287">
          <cell r="A4287" t="str">
            <v>PA</v>
          </cell>
          <cell r="B4287" t="str">
            <v>Lawrence</v>
          </cell>
          <cell r="C4287">
            <v>14181</v>
          </cell>
          <cell r="D4287" t="str">
            <v>Orion Power Holdings Inc</v>
          </cell>
          <cell r="E4287">
            <v>3138</v>
          </cell>
          <cell r="F4287" t="str">
            <v>New Castle Plant</v>
          </cell>
          <cell r="G4287">
            <v>22</v>
          </cell>
          <cell r="H4287" t="str">
            <v>EMDA</v>
          </cell>
          <cell r="I4287">
            <v>3.2</v>
          </cell>
          <cell r="J4287">
            <v>2.5</v>
          </cell>
          <cell r="K4287">
            <v>2.5</v>
          </cell>
          <cell r="M4287" t="str">
            <v>IC</v>
          </cell>
          <cell r="N4287" t="str">
            <v>DFO</v>
          </cell>
          <cell r="P4287">
            <v>12</v>
          </cell>
          <cell r="Q4287">
            <v>1968</v>
          </cell>
          <cell r="R4287" t="str">
            <v>OP</v>
          </cell>
          <cell r="T4287" t="str">
            <v>Y</v>
          </cell>
        </row>
        <row r="4288">
          <cell r="A4288" t="str">
            <v>PA</v>
          </cell>
          <cell r="B4288" t="str">
            <v>Lawrence</v>
          </cell>
          <cell r="C4288">
            <v>14181</v>
          </cell>
          <cell r="D4288" t="str">
            <v>Orion Power Holdings Inc</v>
          </cell>
          <cell r="E4288">
            <v>3138</v>
          </cell>
          <cell r="F4288" t="str">
            <v>New Castle Plant</v>
          </cell>
          <cell r="G4288">
            <v>22</v>
          </cell>
          <cell r="H4288" t="str">
            <v>EMDB</v>
          </cell>
          <cell r="I4288">
            <v>3.2</v>
          </cell>
          <cell r="J4288">
            <v>2.5</v>
          </cell>
          <cell r="K4288">
            <v>2.5</v>
          </cell>
          <cell r="M4288" t="str">
            <v>IC</v>
          </cell>
          <cell r="N4288" t="str">
            <v>DFO</v>
          </cell>
          <cell r="P4288">
            <v>12</v>
          </cell>
          <cell r="Q4288">
            <v>1968</v>
          </cell>
          <cell r="R4288" t="str">
            <v>OP</v>
          </cell>
          <cell r="T4288" t="str">
            <v>Y</v>
          </cell>
        </row>
        <row r="4289">
          <cell r="A4289" t="str">
            <v>PA</v>
          </cell>
          <cell r="B4289" t="str">
            <v>Philadelphia</v>
          </cell>
          <cell r="C4289">
            <v>14687</v>
          </cell>
          <cell r="D4289" t="str">
            <v>Penn Power Systems</v>
          </cell>
          <cell r="E4289">
            <v>55331</v>
          </cell>
          <cell r="F4289" t="str">
            <v>Philadelphia Water Department Southwest</v>
          </cell>
          <cell r="G4289">
            <v>22</v>
          </cell>
          <cell r="H4289" t="str">
            <v>GEN1</v>
          </cell>
          <cell r="I4289">
            <v>11</v>
          </cell>
          <cell r="J4289">
            <v>11</v>
          </cell>
          <cell r="K4289">
            <v>11</v>
          </cell>
          <cell r="M4289" t="str">
            <v>IC</v>
          </cell>
          <cell r="N4289" t="str">
            <v>DFO</v>
          </cell>
          <cell r="O4289" t="str">
            <v>OBG</v>
          </cell>
          <cell r="P4289">
            <v>7</v>
          </cell>
          <cell r="Q4289">
            <v>1993</v>
          </cell>
          <cell r="R4289" t="str">
            <v>SB</v>
          </cell>
          <cell r="T4289" t="str">
            <v>Y</v>
          </cell>
        </row>
        <row r="4290">
          <cell r="A4290" t="str">
            <v>PA</v>
          </cell>
          <cell r="B4290" t="str">
            <v>Philadelphia</v>
          </cell>
          <cell r="C4290">
            <v>14687</v>
          </cell>
          <cell r="D4290" t="str">
            <v>Penn Power Systems</v>
          </cell>
          <cell r="E4290">
            <v>55336</v>
          </cell>
          <cell r="F4290" t="str">
            <v>PWD Northwest Facility</v>
          </cell>
          <cell r="G4290">
            <v>22</v>
          </cell>
          <cell r="H4290" t="str">
            <v>GEN1</v>
          </cell>
          <cell r="I4290">
            <v>11</v>
          </cell>
          <cell r="J4290">
            <v>11</v>
          </cell>
          <cell r="K4290">
            <v>11</v>
          </cell>
          <cell r="M4290" t="str">
            <v>IC</v>
          </cell>
          <cell r="N4290" t="str">
            <v>DFO</v>
          </cell>
          <cell r="O4290" t="str">
            <v>OBG</v>
          </cell>
          <cell r="P4290">
            <v>7</v>
          </cell>
          <cell r="Q4290">
            <v>1993</v>
          </cell>
          <cell r="R4290" t="str">
            <v>SB</v>
          </cell>
          <cell r="T4290" t="str">
            <v>Y</v>
          </cell>
        </row>
        <row r="4291">
          <cell r="A4291" t="str">
            <v>PA</v>
          </cell>
          <cell r="B4291" t="str">
            <v>Northampton</v>
          </cell>
          <cell r="C4291">
            <v>15276</v>
          </cell>
          <cell r="D4291" t="str">
            <v>PPL Martins Creek LLC</v>
          </cell>
          <cell r="E4291">
            <v>3148</v>
          </cell>
          <cell r="F4291" t="str">
            <v>PPL Martins Creek</v>
          </cell>
          <cell r="G4291">
            <v>22</v>
          </cell>
          <cell r="H4291" t="str">
            <v>MCD1</v>
          </cell>
          <cell r="I4291">
            <v>2.7</v>
          </cell>
          <cell r="J4291">
            <v>2.5</v>
          </cell>
          <cell r="K4291">
            <v>2.5</v>
          </cell>
          <cell r="M4291" t="str">
            <v>IC</v>
          </cell>
          <cell r="N4291" t="str">
            <v>DFO</v>
          </cell>
          <cell r="P4291">
            <v>2</v>
          </cell>
          <cell r="Q4291">
            <v>1967</v>
          </cell>
          <cell r="R4291" t="str">
            <v>OP</v>
          </cell>
          <cell r="S4291">
            <v>0</v>
          </cell>
          <cell r="T4291" t="str">
            <v>Y</v>
          </cell>
        </row>
        <row r="4292">
          <cell r="A4292" t="str">
            <v>PA</v>
          </cell>
          <cell r="B4292" t="str">
            <v>Northampton</v>
          </cell>
          <cell r="C4292">
            <v>15276</v>
          </cell>
          <cell r="D4292" t="str">
            <v>PPL Martins Creek LLC</v>
          </cell>
          <cell r="E4292">
            <v>3148</v>
          </cell>
          <cell r="F4292" t="str">
            <v>PPL Martins Creek</v>
          </cell>
          <cell r="G4292">
            <v>22</v>
          </cell>
          <cell r="H4292" t="str">
            <v>MCD2</v>
          </cell>
          <cell r="I4292">
            <v>2.7</v>
          </cell>
          <cell r="J4292">
            <v>2.5</v>
          </cell>
          <cell r="K4292">
            <v>2.5</v>
          </cell>
          <cell r="M4292" t="str">
            <v>IC</v>
          </cell>
          <cell r="N4292" t="str">
            <v>DFO</v>
          </cell>
          <cell r="P4292">
            <v>2</v>
          </cell>
          <cell r="Q4292">
            <v>1967</v>
          </cell>
          <cell r="R4292" t="str">
            <v>OP</v>
          </cell>
          <cell r="S4292">
            <v>0</v>
          </cell>
          <cell r="T4292" t="str">
            <v>Y</v>
          </cell>
        </row>
        <row r="4293">
          <cell r="A4293" t="str">
            <v>PA</v>
          </cell>
          <cell r="B4293" t="str">
            <v>York</v>
          </cell>
          <cell r="C4293">
            <v>15537</v>
          </cell>
          <cell r="D4293" t="str">
            <v>PPL Brunner Island LLC</v>
          </cell>
          <cell r="E4293">
            <v>3140</v>
          </cell>
          <cell r="F4293" t="str">
            <v>PPL Brunner Island</v>
          </cell>
          <cell r="G4293">
            <v>22</v>
          </cell>
          <cell r="H4293" t="str">
            <v>BID1</v>
          </cell>
          <cell r="I4293">
            <v>2.7</v>
          </cell>
          <cell r="J4293">
            <v>2.8</v>
          </cell>
          <cell r="K4293">
            <v>2.8</v>
          </cell>
          <cell r="M4293" t="str">
            <v>IC</v>
          </cell>
          <cell r="N4293" t="str">
            <v>DFO</v>
          </cell>
          <cell r="P4293">
            <v>6</v>
          </cell>
          <cell r="Q4293">
            <v>1967</v>
          </cell>
          <cell r="R4293" t="str">
            <v>OP</v>
          </cell>
          <cell r="S4293">
            <v>0</v>
          </cell>
          <cell r="T4293" t="str">
            <v>Y</v>
          </cell>
        </row>
        <row r="4294">
          <cell r="A4294" t="str">
            <v>PA</v>
          </cell>
          <cell r="B4294" t="str">
            <v>York</v>
          </cell>
          <cell r="C4294">
            <v>15537</v>
          </cell>
          <cell r="D4294" t="str">
            <v>PPL Brunner Island LLC</v>
          </cell>
          <cell r="E4294">
            <v>3140</v>
          </cell>
          <cell r="F4294" t="str">
            <v>PPL Brunner Island</v>
          </cell>
          <cell r="G4294">
            <v>22</v>
          </cell>
          <cell r="H4294" t="str">
            <v>BID2</v>
          </cell>
          <cell r="I4294">
            <v>2.7</v>
          </cell>
          <cell r="J4294">
            <v>2.8</v>
          </cell>
          <cell r="K4294">
            <v>2.8</v>
          </cell>
          <cell r="M4294" t="str">
            <v>IC</v>
          </cell>
          <cell r="N4294" t="str">
            <v>DFO</v>
          </cell>
          <cell r="P4294">
            <v>6</v>
          </cell>
          <cell r="Q4294">
            <v>1967</v>
          </cell>
          <cell r="R4294" t="str">
            <v>OP</v>
          </cell>
          <cell r="S4294">
            <v>0</v>
          </cell>
          <cell r="T4294" t="str">
            <v>Y</v>
          </cell>
        </row>
        <row r="4295">
          <cell r="A4295" t="str">
            <v>PA</v>
          </cell>
          <cell r="B4295" t="str">
            <v>York</v>
          </cell>
          <cell r="C4295">
            <v>15537</v>
          </cell>
          <cell r="D4295" t="str">
            <v>PPL Brunner Island LLC</v>
          </cell>
          <cell r="E4295">
            <v>3140</v>
          </cell>
          <cell r="F4295" t="str">
            <v>PPL Brunner Island</v>
          </cell>
          <cell r="G4295">
            <v>22</v>
          </cell>
          <cell r="H4295" t="str">
            <v>BID3</v>
          </cell>
          <cell r="I4295">
            <v>2.7</v>
          </cell>
          <cell r="J4295">
            <v>2.7</v>
          </cell>
          <cell r="K4295">
            <v>2.7</v>
          </cell>
          <cell r="M4295" t="str">
            <v>IC</v>
          </cell>
          <cell r="N4295" t="str">
            <v>DFO</v>
          </cell>
          <cell r="P4295">
            <v>6</v>
          </cell>
          <cell r="Q4295">
            <v>1967</v>
          </cell>
          <cell r="R4295" t="str">
            <v>OP</v>
          </cell>
          <cell r="S4295">
            <v>0</v>
          </cell>
          <cell r="T4295" t="str">
            <v>Y</v>
          </cell>
        </row>
        <row r="4296">
          <cell r="A4296" t="str">
            <v>PA</v>
          </cell>
          <cell r="B4296" t="str">
            <v>Indiana</v>
          </cell>
          <cell r="C4296">
            <v>17235</v>
          </cell>
          <cell r="D4296" t="str">
            <v>Reliant Energy Mid-Atlantic PH</v>
          </cell>
          <cell r="E4296">
            <v>3118</v>
          </cell>
          <cell r="F4296" t="str">
            <v>Conemaugh</v>
          </cell>
          <cell r="G4296">
            <v>22</v>
          </cell>
          <cell r="H4296" t="str">
            <v>A</v>
          </cell>
          <cell r="I4296">
            <v>2.8</v>
          </cell>
          <cell r="J4296">
            <v>3</v>
          </cell>
          <cell r="K4296">
            <v>3</v>
          </cell>
          <cell r="M4296" t="str">
            <v>IC</v>
          </cell>
          <cell r="N4296" t="str">
            <v>DFO</v>
          </cell>
          <cell r="P4296">
            <v>2</v>
          </cell>
          <cell r="Q4296">
            <v>1970</v>
          </cell>
          <cell r="R4296" t="str">
            <v>SB</v>
          </cell>
          <cell r="T4296" t="str">
            <v>Y</v>
          </cell>
        </row>
        <row r="4297">
          <cell r="A4297" t="str">
            <v>PA</v>
          </cell>
          <cell r="B4297" t="str">
            <v>Indiana</v>
          </cell>
          <cell r="C4297">
            <v>17235</v>
          </cell>
          <cell r="D4297" t="str">
            <v>Reliant Energy Mid-Atlantic PH</v>
          </cell>
          <cell r="E4297">
            <v>3118</v>
          </cell>
          <cell r="F4297" t="str">
            <v>Conemaugh</v>
          </cell>
          <cell r="G4297">
            <v>22</v>
          </cell>
          <cell r="H4297" t="str">
            <v>B</v>
          </cell>
          <cell r="I4297">
            <v>2.8</v>
          </cell>
          <cell r="J4297">
            <v>3</v>
          </cell>
          <cell r="K4297">
            <v>3</v>
          </cell>
          <cell r="M4297" t="str">
            <v>IC</v>
          </cell>
          <cell r="N4297" t="str">
            <v>DFO</v>
          </cell>
          <cell r="P4297">
            <v>2</v>
          </cell>
          <cell r="Q4297">
            <v>1970</v>
          </cell>
          <cell r="R4297" t="str">
            <v>SB</v>
          </cell>
          <cell r="T4297" t="str">
            <v>Y</v>
          </cell>
        </row>
        <row r="4298">
          <cell r="A4298" t="str">
            <v>PA</v>
          </cell>
          <cell r="B4298" t="str">
            <v>Indiana</v>
          </cell>
          <cell r="C4298">
            <v>17235</v>
          </cell>
          <cell r="D4298" t="str">
            <v>Reliant Energy Mid-Atlantic PH</v>
          </cell>
          <cell r="E4298">
            <v>3118</v>
          </cell>
          <cell r="F4298" t="str">
            <v>Conemaugh</v>
          </cell>
          <cell r="G4298">
            <v>22</v>
          </cell>
          <cell r="H4298" t="str">
            <v>C</v>
          </cell>
          <cell r="I4298">
            <v>2.8</v>
          </cell>
          <cell r="J4298">
            <v>3</v>
          </cell>
          <cell r="K4298">
            <v>3</v>
          </cell>
          <cell r="M4298" t="str">
            <v>IC</v>
          </cell>
          <cell r="N4298" t="str">
            <v>DFO</v>
          </cell>
          <cell r="P4298">
            <v>2</v>
          </cell>
          <cell r="Q4298">
            <v>1970</v>
          </cell>
          <cell r="R4298" t="str">
            <v>SB</v>
          </cell>
          <cell r="T4298" t="str">
            <v>Y</v>
          </cell>
        </row>
        <row r="4299">
          <cell r="A4299" t="str">
            <v>PA</v>
          </cell>
          <cell r="B4299" t="str">
            <v>Indiana</v>
          </cell>
          <cell r="C4299">
            <v>17235</v>
          </cell>
          <cell r="D4299" t="str">
            <v>Reliant Energy Mid-Atlantic PH</v>
          </cell>
          <cell r="E4299">
            <v>3118</v>
          </cell>
          <cell r="F4299" t="str">
            <v>Conemaugh</v>
          </cell>
          <cell r="G4299">
            <v>22</v>
          </cell>
          <cell r="H4299" t="str">
            <v>D</v>
          </cell>
          <cell r="I4299">
            <v>2.8</v>
          </cell>
          <cell r="J4299">
            <v>3</v>
          </cell>
          <cell r="K4299">
            <v>3</v>
          </cell>
          <cell r="M4299" t="str">
            <v>IC</v>
          </cell>
          <cell r="N4299" t="str">
            <v>DFO</v>
          </cell>
          <cell r="P4299">
            <v>2</v>
          </cell>
          <cell r="Q4299">
            <v>1970</v>
          </cell>
          <cell r="R4299" t="str">
            <v>SB</v>
          </cell>
          <cell r="T4299" t="str">
            <v>Y</v>
          </cell>
        </row>
        <row r="4300">
          <cell r="A4300" t="str">
            <v>PA</v>
          </cell>
          <cell r="B4300" t="str">
            <v>Clearfield</v>
          </cell>
          <cell r="C4300">
            <v>17235</v>
          </cell>
          <cell r="D4300" t="str">
            <v>Reliant Energy Mid-Atlantic PH</v>
          </cell>
          <cell r="E4300">
            <v>3131</v>
          </cell>
          <cell r="F4300" t="str">
            <v>Shawville</v>
          </cell>
          <cell r="G4300">
            <v>22</v>
          </cell>
          <cell r="H4300" t="str">
            <v>5</v>
          </cell>
          <cell r="I4300">
            <v>2</v>
          </cell>
          <cell r="J4300">
            <v>2</v>
          </cell>
          <cell r="K4300">
            <v>2</v>
          </cell>
          <cell r="M4300" t="str">
            <v>IC</v>
          </cell>
          <cell r="N4300" t="str">
            <v>DFO</v>
          </cell>
          <cell r="P4300">
            <v>4</v>
          </cell>
          <cell r="Q4300">
            <v>1960</v>
          </cell>
          <cell r="R4300" t="str">
            <v>SB</v>
          </cell>
          <cell r="T4300" t="str">
            <v>Y</v>
          </cell>
        </row>
        <row r="4301">
          <cell r="A4301" t="str">
            <v>PA</v>
          </cell>
          <cell r="B4301" t="str">
            <v>Clearfield</v>
          </cell>
          <cell r="C4301">
            <v>17235</v>
          </cell>
          <cell r="D4301" t="str">
            <v>Reliant Energy Mid-Atlantic PH</v>
          </cell>
          <cell r="E4301">
            <v>3131</v>
          </cell>
          <cell r="F4301" t="str">
            <v>Shawville</v>
          </cell>
          <cell r="G4301">
            <v>22</v>
          </cell>
          <cell r="H4301" t="str">
            <v>6</v>
          </cell>
          <cell r="I4301">
            <v>2</v>
          </cell>
          <cell r="J4301">
            <v>2</v>
          </cell>
          <cell r="K4301">
            <v>2</v>
          </cell>
          <cell r="M4301" t="str">
            <v>IC</v>
          </cell>
          <cell r="N4301" t="str">
            <v>DFO</v>
          </cell>
          <cell r="P4301">
            <v>4</v>
          </cell>
          <cell r="Q4301">
            <v>1966</v>
          </cell>
          <cell r="R4301" t="str">
            <v>SB</v>
          </cell>
          <cell r="T4301" t="str">
            <v>Y</v>
          </cell>
        </row>
        <row r="4302">
          <cell r="A4302" t="str">
            <v>PA</v>
          </cell>
          <cell r="B4302" t="str">
            <v>Clearfield</v>
          </cell>
          <cell r="C4302">
            <v>17235</v>
          </cell>
          <cell r="D4302" t="str">
            <v>Reliant Energy Mid-Atlantic PH</v>
          </cell>
          <cell r="E4302">
            <v>3131</v>
          </cell>
          <cell r="F4302" t="str">
            <v>Shawville</v>
          </cell>
          <cell r="G4302">
            <v>22</v>
          </cell>
          <cell r="H4302" t="str">
            <v>7</v>
          </cell>
          <cell r="I4302">
            <v>2</v>
          </cell>
          <cell r="J4302">
            <v>2</v>
          </cell>
          <cell r="K4302">
            <v>2</v>
          </cell>
          <cell r="M4302" t="str">
            <v>IC</v>
          </cell>
          <cell r="N4302" t="str">
            <v>DFO</v>
          </cell>
          <cell r="P4302">
            <v>4</v>
          </cell>
          <cell r="Q4302">
            <v>1960</v>
          </cell>
          <cell r="R4302" t="str">
            <v>SB</v>
          </cell>
          <cell r="T4302" t="str">
            <v>Y</v>
          </cell>
        </row>
        <row r="4303">
          <cell r="A4303" t="str">
            <v>PA</v>
          </cell>
          <cell r="B4303" t="str">
            <v>Armstrong</v>
          </cell>
          <cell r="C4303">
            <v>17235</v>
          </cell>
          <cell r="D4303" t="str">
            <v>Reliant Energy Mid-Atlantic PH</v>
          </cell>
          <cell r="E4303">
            <v>3136</v>
          </cell>
          <cell r="F4303" t="str">
            <v>Keystone</v>
          </cell>
          <cell r="G4303">
            <v>22</v>
          </cell>
          <cell r="H4303" t="str">
            <v>3</v>
          </cell>
          <cell r="I4303">
            <v>3</v>
          </cell>
          <cell r="J4303">
            <v>3</v>
          </cell>
          <cell r="K4303">
            <v>3</v>
          </cell>
          <cell r="M4303" t="str">
            <v>IC</v>
          </cell>
          <cell r="N4303" t="str">
            <v>DFO</v>
          </cell>
          <cell r="P4303">
            <v>11</v>
          </cell>
          <cell r="Q4303">
            <v>1968</v>
          </cell>
          <cell r="R4303" t="str">
            <v>OP</v>
          </cell>
          <cell r="T4303" t="str">
            <v>Y</v>
          </cell>
        </row>
        <row r="4304">
          <cell r="A4304" t="str">
            <v>PA</v>
          </cell>
          <cell r="B4304" t="str">
            <v>Armstrong</v>
          </cell>
          <cell r="C4304">
            <v>17235</v>
          </cell>
          <cell r="D4304" t="str">
            <v>Reliant Energy Mid-Atlantic PH</v>
          </cell>
          <cell r="E4304">
            <v>3136</v>
          </cell>
          <cell r="F4304" t="str">
            <v>Keystone</v>
          </cell>
          <cell r="G4304">
            <v>22</v>
          </cell>
          <cell r="H4304" t="str">
            <v>4</v>
          </cell>
          <cell r="I4304">
            <v>3</v>
          </cell>
          <cell r="J4304">
            <v>3</v>
          </cell>
          <cell r="K4304">
            <v>3</v>
          </cell>
          <cell r="M4304" t="str">
            <v>IC</v>
          </cell>
          <cell r="N4304" t="str">
            <v>DFO</v>
          </cell>
          <cell r="P4304">
            <v>11</v>
          </cell>
          <cell r="Q4304">
            <v>1968</v>
          </cell>
          <cell r="R4304" t="str">
            <v>OP</v>
          </cell>
          <cell r="T4304" t="str">
            <v>Y</v>
          </cell>
        </row>
        <row r="4305">
          <cell r="A4305" t="str">
            <v>PA</v>
          </cell>
          <cell r="B4305" t="str">
            <v>Armstrong</v>
          </cell>
          <cell r="C4305">
            <v>17235</v>
          </cell>
          <cell r="D4305" t="str">
            <v>Reliant Energy Mid-Atlantic PH</v>
          </cell>
          <cell r="E4305">
            <v>3136</v>
          </cell>
          <cell r="F4305" t="str">
            <v>Keystone</v>
          </cell>
          <cell r="G4305">
            <v>22</v>
          </cell>
          <cell r="H4305" t="str">
            <v>5</v>
          </cell>
          <cell r="I4305">
            <v>3</v>
          </cell>
          <cell r="J4305">
            <v>3</v>
          </cell>
          <cell r="K4305">
            <v>3</v>
          </cell>
          <cell r="M4305" t="str">
            <v>IC</v>
          </cell>
          <cell r="N4305" t="str">
            <v>DFO</v>
          </cell>
          <cell r="P4305">
            <v>11</v>
          </cell>
          <cell r="Q4305">
            <v>1968</v>
          </cell>
          <cell r="R4305" t="str">
            <v>OP</v>
          </cell>
          <cell r="T4305" t="str">
            <v>Y</v>
          </cell>
        </row>
        <row r="4306">
          <cell r="A4306" t="str">
            <v>PA</v>
          </cell>
          <cell r="B4306" t="str">
            <v>Armstrong</v>
          </cell>
          <cell r="C4306">
            <v>17235</v>
          </cell>
          <cell r="D4306" t="str">
            <v>Reliant Energy Mid-Atlantic PH</v>
          </cell>
          <cell r="E4306">
            <v>3136</v>
          </cell>
          <cell r="F4306" t="str">
            <v>Keystone</v>
          </cell>
          <cell r="G4306">
            <v>22</v>
          </cell>
          <cell r="H4306" t="str">
            <v>6</v>
          </cell>
          <cell r="I4306">
            <v>3</v>
          </cell>
          <cell r="J4306">
            <v>3</v>
          </cell>
          <cell r="K4306">
            <v>3</v>
          </cell>
          <cell r="M4306" t="str">
            <v>IC</v>
          </cell>
          <cell r="N4306" t="str">
            <v>DFO</v>
          </cell>
          <cell r="P4306">
            <v>11</v>
          </cell>
          <cell r="Q4306">
            <v>1968</v>
          </cell>
          <cell r="R4306" t="str">
            <v>OP</v>
          </cell>
          <cell r="T4306" t="str">
            <v>Y</v>
          </cell>
        </row>
        <row r="4307">
          <cell r="A4307" t="str">
            <v>PA</v>
          </cell>
          <cell r="B4307" t="str">
            <v>Snyder</v>
          </cell>
          <cell r="C4307">
            <v>22001</v>
          </cell>
          <cell r="D4307" t="str">
            <v>Sunbury Generation LLC</v>
          </cell>
          <cell r="E4307">
            <v>3152</v>
          </cell>
          <cell r="F4307" t="str">
            <v>WPS Energy Servs Sunbury Gen</v>
          </cell>
          <cell r="G4307">
            <v>22</v>
          </cell>
          <cell r="H4307" t="str">
            <v>DI2</v>
          </cell>
          <cell r="I4307">
            <v>5.5</v>
          </cell>
          <cell r="J4307">
            <v>5.5</v>
          </cell>
          <cell r="K4307">
            <v>5.5</v>
          </cell>
          <cell r="M4307" t="str">
            <v>IC</v>
          </cell>
          <cell r="N4307" t="str">
            <v>DFO</v>
          </cell>
          <cell r="P4307">
            <v>4</v>
          </cell>
          <cell r="Q4307">
            <v>1967</v>
          </cell>
          <cell r="R4307" t="str">
            <v>SB</v>
          </cell>
          <cell r="T4307" t="str">
            <v>Y</v>
          </cell>
        </row>
        <row r="4308">
          <cell r="A4308" t="str">
            <v>PA</v>
          </cell>
          <cell r="B4308" t="str">
            <v>Allegheny</v>
          </cell>
          <cell r="C4308">
            <v>50031</v>
          </cell>
          <cell r="D4308" t="str">
            <v>Grubb &amp; Ellis Management Services, Inc.</v>
          </cell>
          <cell r="E4308">
            <v>54359</v>
          </cell>
          <cell r="F4308" t="str">
            <v>PPG Place</v>
          </cell>
          <cell r="G4308">
            <v>514</v>
          </cell>
          <cell r="H4308" t="str">
            <v>EG-1</v>
          </cell>
          <cell r="I4308">
            <v>0.9</v>
          </cell>
          <cell r="J4308">
            <v>0.9</v>
          </cell>
          <cell r="K4308">
            <v>0.9</v>
          </cell>
          <cell r="M4308" t="str">
            <v>IC</v>
          </cell>
          <cell r="N4308" t="str">
            <v>DFO</v>
          </cell>
          <cell r="P4308">
            <v>5</v>
          </cell>
          <cell r="Q4308">
            <v>1990</v>
          </cell>
          <cell r="R4308" t="str">
            <v>OP</v>
          </cell>
          <cell r="S4308">
            <v>0</v>
          </cell>
          <cell r="T4308" t="str">
            <v>Y</v>
          </cell>
        </row>
        <row r="4309">
          <cell r="A4309" t="str">
            <v>PA</v>
          </cell>
          <cell r="B4309" t="str">
            <v>Allegheny</v>
          </cell>
          <cell r="C4309">
            <v>50031</v>
          </cell>
          <cell r="D4309" t="str">
            <v>Grubb &amp; Ellis Management Services, Inc.</v>
          </cell>
          <cell r="E4309">
            <v>54359</v>
          </cell>
          <cell r="F4309" t="str">
            <v>PPG Place</v>
          </cell>
          <cell r="G4309">
            <v>514</v>
          </cell>
          <cell r="H4309" t="str">
            <v>EG-2</v>
          </cell>
          <cell r="I4309">
            <v>0.9</v>
          </cell>
          <cell r="J4309">
            <v>0.9</v>
          </cell>
          <cell r="K4309">
            <v>0.9</v>
          </cell>
          <cell r="M4309" t="str">
            <v>IC</v>
          </cell>
          <cell r="N4309" t="str">
            <v>DFO</v>
          </cell>
          <cell r="P4309">
            <v>5</v>
          </cell>
          <cell r="Q4309">
            <v>1990</v>
          </cell>
          <cell r="R4309" t="str">
            <v>OP</v>
          </cell>
          <cell r="S4309">
            <v>0</v>
          </cell>
          <cell r="T4309" t="str">
            <v>Y</v>
          </cell>
        </row>
        <row r="4310">
          <cell r="A4310" t="str">
            <v>PA</v>
          </cell>
          <cell r="B4310" t="str">
            <v>Allegheny</v>
          </cell>
          <cell r="C4310">
            <v>50031</v>
          </cell>
          <cell r="D4310" t="str">
            <v>Grubb &amp; Ellis Management Services, Inc.</v>
          </cell>
          <cell r="E4310">
            <v>54359</v>
          </cell>
          <cell r="F4310" t="str">
            <v>PPG Place</v>
          </cell>
          <cell r="G4310">
            <v>514</v>
          </cell>
          <cell r="H4310" t="str">
            <v>EG-3</v>
          </cell>
          <cell r="I4310">
            <v>0.5</v>
          </cell>
          <cell r="J4310">
            <v>0.5</v>
          </cell>
          <cell r="K4310">
            <v>0.5</v>
          </cell>
          <cell r="M4310" t="str">
            <v>IC</v>
          </cell>
          <cell r="N4310" t="str">
            <v>DFO</v>
          </cell>
          <cell r="P4310">
            <v>6</v>
          </cell>
          <cell r="Q4310">
            <v>1998</v>
          </cell>
          <cell r="R4310" t="str">
            <v>OP</v>
          </cell>
          <cell r="T4310" t="str">
            <v>Y</v>
          </cell>
        </row>
        <row r="4311">
          <cell r="A4311" t="str">
            <v>RI</v>
          </cell>
          <cell r="B4311" t="str">
            <v>Washington</v>
          </cell>
          <cell r="C4311">
            <v>1857</v>
          </cell>
          <cell r="D4311" t="str">
            <v>Block Island Power Co</v>
          </cell>
          <cell r="E4311">
            <v>6567</v>
          </cell>
          <cell r="F4311" t="str">
            <v>Block Island</v>
          </cell>
          <cell r="G4311">
            <v>22</v>
          </cell>
          <cell r="H4311" t="str">
            <v>19</v>
          </cell>
          <cell r="I4311">
            <v>1.1000000000000001</v>
          </cell>
          <cell r="J4311">
            <v>1</v>
          </cell>
          <cell r="K4311">
            <v>1</v>
          </cell>
          <cell r="M4311" t="str">
            <v>IC</v>
          </cell>
          <cell r="N4311" t="str">
            <v>DFO</v>
          </cell>
          <cell r="P4311">
            <v>8</v>
          </cell>
          <cell r="Q4311">
            <v>1993</v>
          </cell>
          <cell r="R4311" t="str">
            <v>OP</v>
          </cell>
          <cell r="T4311" t="str">
            <v>N</v>
          </cell>
        </row>
        <row r="4312">
          <cell r="A4312" t="str">
            <v>RI</v>
          </cell>
          <cell r="B4312" t="str">
            <v>Washington</v>
          </cell>
          <cell r="C4312">
            <v>1857</v>
          </cell>
          <cell r="D4312" t="str">
            <v>Block Island Power Co</v>
          </cell>
          <cell r="E4312">
            <v>6567</v>
          </cell>
          <cell r="F4312" t="str">
            <v>Block Island</v>
          </cell>
          <cell r="G4312">
            <v>22</v>
          </cell>
          <cell r="H4312" t="str">
            <v>22</v>
          </cell>
          <cell r="I4312">
            <v>1.3</v>
          </cell>
          <cell r="J4312">
            <v>1.2</v>
          </cell>
          <cell r="K4312">
            <v>1.2</v>
          </cell>
          <cell r="M4312" t="str">
            <v>IC</v>
          </cell>
          <cell r="N4312" t="str">
            <v>DFO</v>
          </cell>
          <cell r="P4312">
            <v>6</v>
          </cell>
          <cell r="Q4312">
            <v>1999</v>
          </cell>
          <cell r="R4312" t="str">
            <v>OP</v>
          </cell>
          <cell r="T4312" t="str">
            <v>N</v>
          </cell>
        </row>
        <row r="4313">
          <cell r="A4313" t="str">
            <v>RI</v>
          </cell>
          <cell r="B4313" t="str">
            <v>Washington</v>
          </cell>
          <cell r="C4313">
            <v>1857</v>
          </cell>
          <cell r="D4313" t="str">
            <v>Block Island Power Co</v>
          </cell>
          <cell r="E4313">
            <v>6567</v>
          </cell>
          <cell r="F4313" t="str">
            <v>Block Island</v>
          </cell>
          <cell r="G4313">
            <v>22</v>
          </cell>
          <cell r="H4313" t="str">
            <v>23</v>
          </cell>
          <cell r="I4313">
            <v>1.2</v>
          </cell>
          <cell r="J4313">
            <v>1.2</v>
          </cell>
          <cell r="K4313">
            <v>1.2</v>
          </cell>
          <cell r="M4313" t="str">
            <v>IC</v>
          </cell>
          <cell r="N4313" t="str">
            <v>DFO</v>
          </cell>
          <cell r="P4313">
            <v>7</v>
          </cell>
          <cell r="Q4313">
            <v>2001</v>
          </cell>
          <cell r="R4313" t="str">
            <v>OP</v>
          </cell>
          <cell r="T4313" t="str">
            <v>N</v>
          </cell>
        </row>
        <row r="4314">
          <cell r="A4314" t="str">
            <v>RI</v>
          </cell>
          <cell r="B4314" t="str">
            <v>Washington</v>
          </cell>
          <cell r="C4314">
            <v>1857</v>
          </cell>
          <cell r="D4314" t="str">
            <v>Block Island Power Co</v>
          </cell>
          <cell r="E4314">
            <v>6567</v>
          </cell>
          <cell r="F4314" t="str">
            <v>Block Island</v>
          </cell>
          <cell r="G4314">
            <v>22</v>
          </cell>
          <cell r="H4314" t="str">
            <v>24</v>
          </cell>
          <cell r="I4314">
            <v>1.6</v>
          </cell>
          <cell r="J4314">
            <v>1.56</v>
          </cell>
          <cell r="K4314">
            <v>1.58</v>
          </cell>
          <cell r="M4314" t="str">
            <v>IC</v>
          </cell>
          <cell r="N4314" t="str">
            <v>DFO</v>
          </cell>
          <cell r="P4314">
            <v>4</v>
          </cell>
          <cell r="Q4314">
            <v>2002</v>
          </cell>
          <cell r="R4314" t="str">
            <v>OP</v>
          </cell>
          <cell r="T4314" t="str">
            <v>N</v>
          </cell>
        </row>
        <row r="4315">
          <cell r="A4315" t="str">
            <v>SC</v>
          </cell>
          <cell r="B4315" t="str">
            <v>Abbeville</v>
          </cell>
          <cell r="C4315">
            <v>34</v>
          </cell>
          <cell r="D4315" t="str">
            <v>Abbeville City of</v>
          </cell>
          <cell r="E4315">
            <v>3305</v>
          </cell>
          <cell r="F4315" t="str">
            <v>Rocky River</v>
          </cell>
          <cell r="G4315">
            <v>22</v>
          </cell>
          <cell r="H4315" t="str">
            <v>IC1</v>
          </cell>
          <cell r="I4315">
            <v>1.1000000000000001</v>
          </cell>
          <cell r="J4315">
            <v>1.1000000000000001</v>
          </cell>
          <cell r="K4315">
            <v>1.1000000000000001</v>
          </cell>
          <cell r="M4315" t="str">
            <v>IC</v>
          </cell>
          <cell r="N4315" t="str">
            <v>DFO</v>
          </cell>
          <cell r="P4315">
            <v>11</v>
          </cell>
          <cell r="Q4315">
            <v>1946</v>
          </cell>
          <cell r="R4315" t="str">
            <v>OP</v>
          </cell>
          <cell r="T4315" t="str">
            <v>N</v>
          </cell>
        </row>
        <row r="4316">
          <cell r="A4316" t="str">
            <v>SC</v>
          </cell>
          <cell r="B4316" t="str">
            <v>Greenville</v>
          </cell>
          <cell r="C4316">
            <v>1947</v>
          </cell>
          <cell r="D4316" t="str">
            <v>Bob Jones University</v>
          </cell>
          <cell r="E4316">
            <v>10280</v>
          </cell>
          <cell r="F4316" t="str">
            <v>Bob Jones University Cogen Plant</v>
          </cell>
          <cell r="G4316">
            <v>611</v>
          </cell>
          <cell r="H4316" t="str">
            <v>ENG1</v>
          </cell>
          <cell r="I4316">
            <v>1.1000000000000001</v>
          </cell>
          <cell r="J4316">
            <v>1.1000000000000001</v>
          </cell>
          <cell r="K4316">
            <v>1.1000000000000001</v>
          </cell>
          <cell r="M4316" t="str">
            <v>IC</v>
          </cell>
          <cell r="N4316" t="str">
            <v>DFO</v>
          </cell>
          <cell r="P4316">
            <v>1</v>
          </cell>
          <cell r="Q4316">
            <v>1978</v>
          </cell>
          <cell r="R4316" t="str">
            <v>SB</v>
          </cell>
          <cell r="S4316">
            <v>0</v>
          </cell>
          <cell r="T4316" t="str">
            <v>Y</v>
          </cell>
        </row>
        <row r="4317">
          <cell r="A4317" t="str">
            <v>SC</v>
          </cell>
          <cell r="B4317" t="str">
            <v>Orangeburg</v>
          </cell>
          <cell r="C4317">
            <v>14164</v>
          </cell>
          <cell r="D4317" t="str">
            <v>Orangeburg City of</v>
          </cell>
          <cell r="E4317">
            <v>7479</v>
          </cell>
          <cell r="F4317" t="str">
            <v>North Road Peak</v>
          </cell>
          <cell r="G4317">
            <v>22</v>
          </cell>
          <cell r="H4317" t="str">
            <v>EAST</v>
          </cell>
          <cell r="I4317">
            <v>7</v>
          </cell>
          <cell r="J4317">
            <v>6.5</v>
          </cell>
          <cell r="K4317">
            <v>7</v>
          </cell>
          <cell r="M4317" t="str">
            <v>IC</v>
          </cell>
          <cell r="N4317" t="str">
            <v>DFO</v>
          </cell>
          <cell r="P4317">
            <v>4</v>
          </cell>
          <cell r="Q4317">
            <v>1987</v>
          </cell>
          <cell r="R4317" t="str">
            <v>OP</v>
          </cell>
          <cell r="T4317" t="str">
            <v>N</v>
          </cell>
        </row>
        <row r="4318">
          <cell r="A4318" t="str">
            <v>SC</v>
          </cell>
          <cell r="B4318" t="str">
            <v>Orangeburg</v>
          </cell>
          <cell r="C4318">
            <v>14164</v>
          </cell>
          <cell r="D4318" t="str">
            <v>Orangeburg City of</v>
          </cell>
          <cell r="E4318">
            <v>7479</v>
          </cell>
          <cell r="F4318" t="str">
            <v>North Road Peak</v>
          </cell>
          <cell r="G4318">
            <v>22</v>
          </cell>
          <cell r="H4318" t="str">
            <v>WEST</v>
          </cell>
          <cell r="I4318">
            <v>7</v>
          </cell>
          <cell r="J4318">
            <v>6.5</v>
          </cell>
          <cell r="K4318">
            <v>7</v>
          </cell>
          <cell r="M4318" t="str">
            <v>IC</v>
          </cell>
          <cell r="N4318" t="str">
            <v>DFO</v>
          </cell>
          <cell r="P4318">
            <v>4</v>
          </cell>
          <cell r="Q4318">
            <v>1987</v>
          </cell>
          <cell r="R4318" t="str">
            <v>OP</v>
          </cell>
          <cell r="T4318" t="str">
            <v>N</v>
          </cell>
        </row>
        <row r="4319">
          <cell r="A4319" t="str">
            <v>SC</v>
          </cell>
          <cell r="B4319" t="str">
            <v>Union</v>
          </cell>
          <cell r="C4319">
            <v>17543</v>
          </cell>
          <cell r="D4319" t="str">
            <v>South Carolina Pub Serv Auth</v>
          </cell>
          <cell r="E4319">
            <v>7814</v>
          </cell>
          <cell r="F4319" t="str">
            <v>Webb Forging</v>
          </cell>
          <cell r="G4319">
            <v>22</v>
          </cell>
          <cell r="H4319" t="str">
            <v>1</v>
          </cell>
          <cell r="I4319">
            <v>2.9</v>
          </cell>
          <cell r="J4319">
            <v>2.9</v>
          </cell>
          <cell r="K4319">
            <v>2.9</v>
          </cell>
          <cell r="M4319" t="str">
            <v>IC</v>
          </cell>
          <cell r="N4319" t="str">
            <v>DFO</v>
          </cell>
          <cell r="P4319">
            <v>7</v>
          </cell>
          <cell r="Q4319">
            <v>2003</v>
          </cell>
          <cell r="R4319" t="str">
            <v>OP</v>
          </cell>
          <cell r="T4319" t="str">
            <v>N</v>
          </cell>
        </row>
        <row r="4320">
          <cell r="A4320" t="str">
            <v>SC</v>
          </cell>
          <cell r="B4320" t="str">
            <v>Union</v>
          </cell>
          <cell r="C4320">
            <v>17543</v>
          </cell>
          <cell r="D4320" t="str">
            <v>South Carolina Pub Serv Auth</v>
          </cell>
          <cell r="E4320">
            <v>7814</v>
          </cell>
          <cell r="F4320" t="str">
            <v>Webb Forging</v>
          </cell>
          <cell r="G4320">
            <v>22</v>
          </cell>
          <cell r="H4320" t="str">
            <v>2</v>
          </cell>
          <cell r="I4320">
            <v>2.9</v>
          </cell>
          <cell r="J4320">
            <v>2.9</v>
          </cell>
          <cell r="K4320">
            <v>2.9</v>
          </cell>
          <cell r="M4320" t="str">
            <v>IC</v>
          </cell>
          <cell r="N4320" t="str">
            <v>DFO</v>
          </cell>
          <cell r="P4320">
            <v>7</v>
          </cell>
          <cell r="Q4320">
            <v>2003</v>
          </cell>
          <cell r="R4320" t="str">
            <v>OP</v>
          </cell>
          <cell r="T4320" t="str">
            <v>N</v>
          </cell>
        </row>
        <row r="4321">
          <cell r="A4321" t="str">
            <v>SC</v>
          </cell>
          <cell r="B4321" t="str">
            <v>York</v>
          </cell>
          <cell r="C4321">
            <v>17543</v>
          </cell>
          <cell r="D4321" t="str">
            <v>South Carolina Pub Serv Auth</v>
          </cell>
          <cell r="E4321">
            <v>7957</v>
          </cell>
          <cell r="F4321" t="str">
            <v>Sediver</v>
          </cell>
          <cell r="G4321">
            <v>22</v>
          </cell>
          <cell r="H4321" t="str">
            <v>1</v>
          </cell>
          <cell r="I4321">
            <v>2.9</v>
          </cell>
          <cell r="J4321">
            <v>2.9</v>
          </cell>
          <cell r="K4321">
            <v>2.9</v>
          </cell>
          <cell r="M4321" t="str">
            <v>IC</v>
          </cell>
          <cell r="N4321" t="str">
            <v>DFO</v>
          </cell>
          <cell r="P4321">
            <v>7</v>
          </cell>
          <cell r="Q4321">
            <v>2003</v>
          </cell>
          <cell r="R4321" t="str">
            <v>OP</v>
          </cell>
          <cell r="T4321" t="str">
            <v>N</v>
          </cell>
        </row>
        <row r="4322">
          <cell r="A4322" t="str">
            <v>SC</v>
          </cell>
          <cell r="B4322" t="str">
            <v>York</v>
          </cell>
          <cell r="C4322">
            <v>17543</v>
          </cell>
          <cell r="D4322" t="str">
            <v>South Carolina Pub Serv Auth</v>
          </cell>
          <cell r="E4322">
            <v>56129</v>
          </cell>
          <cell r="F4322" t="str">
            <v>Thermal Kem</v>
          </cell>
          <cell r="G4322">
            <v>22</v>
          </cell>
          <cell r="H4322" t="str">
            <v>1</v>
          </cell>
          <cell r="I4322">
            <v>2.9</v>
          </cell>
          <cell r="J4322">
            <v>2.9</v>
          </cell>
          <cell r="K4322">
            <v>2.9</v>
          </cell>
          <cell r="M4322" t="str">
            <v>IC</v>
          </cell>
          <cell r="N4322" t="str">
            <v>DFO</v>
          </cell>
          <cell r="P4322">
            <v>7</v>
          </cell>
          <cell r="Q4322">
            <v>2003</v>
          </cell>
          <cell r="R4322" t="str">
            <v>OP</v>
          </cell>
          <cell r="T4322" t="str">
            <v>N</v>
          </cell>
        </row>
        <row r="4323">
          <cell r="A4323" t="str">
            <v>SC</v>
          </cell>
          <cell r="B4323" t="str">
            <v>Pickens</v>
          </cell>
          <cell r="C4323">
            <v>17543</v>
          </cell>
          <cell r="D4323" t="str">
            <v>South Carolina Pub Serv Auth</v>
          </cell>
          <cell r="E4323">
            <v>56130</v>
          </cell>
          <cell r="F4323" t="str">
            <v>Cornell Dubilier</v>
          </cell>
          <cell r="G4323">
            <v>22</v>
          </cell>
          <cell r="H4323" t="str">
            <v>1</v>
          </cell>
          <cell r="I4323">
            <v>2.9</v>
          </cell>
          <cell r="J4323">
            <v>2.9</v>
          </cell>
          <cell r="K4323">
            <v>2.9</v>
          </cell>
          <cell r="M4323" t="str">
            <v>IC</v>
          </cell>
          <cell r="N4323" t="str">
            <v>DFO</v>
          </cell>
          <cell r="P4323">
            <v>7</v>
          </cell>
          <cell r="Q4323">
            <v>2003</v>
          </cell>
          <cell r="R4323" t="str">
            <v>OP</v>
          </cell>
          <cell r="T4323" t="str">
            <v>N</v>
          </cell>
        </row>
        <row r="4324">
          <cell r="A4324" t="str">
            <v>SC</v>
          </cell>
          <cell r="B4324" t="str">
            <v>Oconee</v>
          </cell>
          <cell r="C4324">
            <v>17543</v>
          </cell>
          <cell r="D4324" t="str">
            <v>South Carolina Pub Serv Auth</v>
          </cell>
          <cell r="E4324">
            <v>56131</v>
          </cell>
          <cell r="F4324" t="str">
            <v>Valenite</v>
          </cell>
          <cell r="G4324">
            <v>22</v>
          </cell>
          <cell r="H4324" t="str">
            <v>1</v>
          </cell>
          <cell r="I4324">
            <v>2.9</v>
          </cell>
          <cell r="J4324">
            <v>2.9</v>
          </cell>
          <cell r="K4324">
            <v>2.9</v>
          </cell>
          <cell r="M4324" t="str">
            <v>IC</v>
          </cell>
          <cell r="N4324" t="str">
            <v>DFO</v>
          </cell>
          <cell r="P4324">
            <v>7</v>
          </cell>
          <cell r="Q4324">
            <v>2003</v>
          </cell>
          <cell r="R4324" t="str">
            <v>OP</v>
          </cell>
          <cell r="T4324" t="str">
            <v>N</v>
          </cell>
        </row>
        <row r="4325">
          <cell r="A4325" t="str">
            <v>SC</v>
          </cell>
          <cell r="B4325" t="str">
            <v>Abbeville</v>
          </cell>
          <cell r="C4325">
            <v>17543</v>
          </cell>
          <cell r="D4325" t="str">
            <v>South Carolina Pub Serv Auth</v>
          </cell>
          <cell r="E4325">
            <v>56132</v>
          </cell>
          <cell r="F4325" t="str">
            <v>Honea Path</v>
          </cell>
          <cell r="G4325">
            <v>22</v>
          </cell>
          <cell r="H4325" t="str">
            <v>1</v>
          </cell>
          <cell r="I4325">
            <v>2.9</v>
          </cell>
          <cell r="J4325">
            <v>2.9</v>
          </cell>
          <cell r="K4325">
            <v>2.9</v>
          </cell>
          <cell r="M4325" t="str">
            <v>IC</v>
          </cell>
          <cell r="N4325" t="str">
            <v>DFO</v>
          </cell>
          <cell r="P4325">
            <v>7</v>
          </cell>
          <cell r="Q4325">
            <v>2003</v>
          </cell>
          <cell r="R4325" t="str">
            <v>OP</v>
          </cell>
          <cell r="T4325" t="str">
            <v>N</v>
          </cell>
        </row>
        <row r="4326">
          <cell r="A4326" t="str">
            <v>SC</v>
          </cell>
          <cell r="B4326" t="str">
            <v>Spartanburg</v>
          </cell>
          <cell r="C4326">
            <v>17664</v>
          </cell>
          <cell r="D4326" t="str">
            <v>Spartanburg Commissioners PW</v>
          </cell>
          <cell r="E4326">
            <v>54675</v>
          </cell>
          <cell r="F4326" t="str">
            <v>Spartanburg Water System</v>
          </cell>
          <cell r="G4326">
            <v>483</v>
          </cell>
          <cell r="H4326" t="str">
            <v>DI1</v>
          </cell>
          <cell r="I4326">
            <v>1.6</v>
          </cell>
          <cell r="J4326">
            <v>1.6</v>
          </cell>
          <cell r="K4326">
            <v>1.6</v>
          </cell>
          <cell r="M4326" t="str">
            <v>IC</v>
          </cell>
          <cell r="N4326" t="str">
            <v>DFO</v>
          </cell>
          <cell r="P4326">
            <v>1</v>
          </cell>
          <cell r="Q4326">
            <v>1998</v>
          </cell>
          <cell r="R4326" t="str">
            <v>SB</v>
          </cell>
          <cell r="T4326" t="str">
            <v>Y</v>
          </cell>
        </row>
        <row r="4327">
          <cell r="A4327" t="str">
            <v>SD</v>
          </cell>
          <cell r="B4327" t="str">
            <v>Stanley</v>
          </cell>
          <cell r="C4327">
            <v>6615</v>
          </cell>
          <cell r="D4327" t="str">
            <v>Fort Pierre City of</v>
          </cell>
          <cell r="E4327">
            <v>56148</v>
          </cell>
          <cell r="F4327" t="str">
            <v>Ft. Pierre</v>
          </cell>
          <cell r="G4327">
            <v>22</v>
          </cell>
          <cell r="H4327" t="str">
            <v>5</v>
          </cell>
          <cell r="I4327">
            <v>2</v>
          </cell>
          <cell r="J4327">
            <v>2</v>
          </cell>
          <cell r="K4327">
            <v>2</v>
          </cell>
          <cell r="M4327" t="str">
            <v>IC</v>
          </cell>
          <cell r="N4327" t="str">
            <v>DFO</v>
          </cell>
          <cell r="P4327">
            <v>10</v>
          </cell>
          <cell r="Q4327">
            <v>2004</v>
          </cell>
          <cell r="R4327" t="str">
            <v>OP</v>
          </cell>
          <cell r="T4327" t="str">
            <v>N</v>
          </cell>
        </row>
        <row r="4328">
          <cell r="A4328" t="str">
            <v>SD</v>
          </cell>
          <cell r="B4328" t="str">
            <v>Stanley</v>
          </cell>
          <cell r="C4328">
            <v>6615</v>
          </cell>
          <cell r="D4328" t="str">
            <v>Fort Pierre City of</v>
          </cell>
          <cell r="E4328">
            <v>56148</v>
          </cell>
          <cell r="F4328" t="str">
            <v>Ft. Pierre</v>
          </cell>
          <cell r="G4328">
            <v>22</v>
          </cell>
          <cell r="H4328" t="str">
            <v>6</v>
          </cell>
          <cell r="I4328">
            <v>2</v>
          </cell>
          <cell r="J4328">
            <v>2</v>
          </cell>
          <cell r="K4328">
            <v>2</v>
          </cell>
          <cell r="M4328" t="str">
            <v>IC</v>
          </cell>
          <cell r="N4328" t="str">
            <v>DFO</v>
          </cell>
          <cell r="P4328">
            <v>10</v>
          </cell>
          <cell r="Q4328">
            <v>2004</v>
          </cell>
          <cell r="R4328" t="str">
            <v>OP</v>
          </cell>
          <cell r="T4328" t="str">
            <v>N</v>
          </cell>
        </row>
        <row r="4329">
          <cell r="A4329" t="str">
            <v>SD</v>
          </cell>
          <cell r="B4329" t="str">
            <v>Stanley</v>
          </cell>
          <cell r="C4329">
            <v>6615</v>
          </cell>
          <cell r="D4329" t="str">
            <v>Fort Pierre City of</v>
          </cell>
          <cell r="E4329">
            <v>56148</v>
          </cell>
          <cell r="F4329" t="str">
            <v>Ft. Pierre</v>
          </cell>
          <cell r="G4329">
            <v>22</v>
          </cell>
          <cell r="H4329" t="str">
            <v>7</v>
          </cell>
          <cell r="I4329">
            <v>2</v>
          </cell>
          <cell r="J4329">
            <v>2</v>
          </cell>
          <cell r="K4329">
            <v>2</v>
          </cell>
          <cell r="M4329" t="str">
            <v>IC</v>
          </cell>
          <cell r="N4329" t="str">
            <v>DFO</v>
          </cell>
          <cell r="P4329">
            <v>10</v>
          </cell>
          <cell r="Q4329">
            <v>2004</v>
          </cell>
          <cell r="R4329" t="str">
            <v>OP</v>
          </cell>
          <cell r="T4329" t="str">
            <v>N</v>
          </cell>
        </row>
        <row r="4330">
          <cell r="A4330" t="str">
            <v>SD</v>
          </cell>
          <cell r="B4330" t="str">
            <v>Clark</v>
          </cell>
          <cell r="C4330">
            <v>13809</v>
          </cell>
          <cell r="D4330" t="str">
            <v>Northwestern Energy</v>
          </cell>
          <cell r="E4330">
            <v>3341</v>
          </cell>
          <cell r="F4330" t="str">
            <v>Clark</v>
          </cell>
          <cell r="G4330">
            <v>22</v>
          </cell>
          <cell r="H4330" t="str">
            <v>1</v>
          </cell>
          <cell r="I4330">
            <v>2.7</v>
          </cell>
          <cell r="J4330">
            <v>2.6</v>
          </cell>
          <cell r="K4330">
            <v>2.7</v>
          </cell>
          <cell r="M4330" t="str">
            <v>IC</v>
          </cell>
          <cell r="N4330" t="str">
            <v>DFO</v>
          </cell>
          <cell r="P4330">
            <v>0</v>
          </cell>
          <cell r="Q4330">
            <v>1970</v>
          </cell>
          <cell r="R4330" t="str">
            <v>SB</v>
          </cell>
          <cell r="T4330" t="str">
            <v>N</v>
          </cell>
        </row>
        <row r="4331">
          <cell r="A4331" t="str">
            <v>SD</v>
          </cell>
          <cell r="B4331" t="str">
            <v>Faulk</v>
          </cell>
          <cell r="C4331">
            <v>13809</v>
          </cell>
          <cell r="D4331" t="str">
            <v>Northwestern Energy</v>
          </cell>
          <cell r="E4331">
            <v>3342</v>
          </cell>
          <cell r="F4331" t="str">
            <v>Faulkton</v>
          </cell>
          <cell r="G4331">
            <v>22</v>
          </cell>
          <cell r="H4331" t="str">
            <v>1</v>
          </cell>
          <cell r="I4331">
            <v>2.7</v>
          </cell>
          <cell r="J4331">
            <v>2.6</v>
          </cell>
          <cell r="K4331">
            <v>2.7</v>
          </cell>
          <cell r="M4331" t="str">
            <v>IC</v>
          </cell>
          <cell r="N4331" t="str">
            <v>DFO</v>
          </cell>
          <cell r="P4331">
            <v>0</v>
          </cell>
          <cell r="Q4331">
            <v>1969</v>
          </cell>
          <cell r="R4331" t="str">
            <v>SB</v>
          </cell>
          <cell r="T4331" t="str">
            <v>N</v>
          </cell>
        </row>
        <row r="4332">
          <cell r="A4332" t="str">
            <v>SD</v>
          </cell>
          <cell r="B4332" t="str">
            <v>Hyde</v>
          </cell>
          <cell r="C4332">
            <v>13809</v>
          </cell>
          <cell r="D4332" t="str">
            <v>Northwestern Energy</v>
          </cell>
          <cell r="E4332">
            <v>3343</v>
          </cell>
          <cell r="F4332" t="str">
            <v>Highmore</v>
          </cell>
          <cell r="G4332">
            <v>22</v>
          </cell>
          <cell r="H4332" t="str">
            <v>1</v>
          </cell>
          <cell r="I4332">
            <v>0.6</v>
          </cell>
          <cell r="J4332">
            <v>0.6</v>
          </cell>
          <cell r="K4332">
            <v>0.6</v>
          </cell>
          <cell r="M4332" t="str">
            <v>IC</v>
          </cell>
          <cell r="N4332" t="str">
            <v>DFO</v>
          </cell>
          <cell r="P4332">
            <v>0</v>
          </cell>
          <cell r="Q4332">
            <v>1948</v>
          </cell>
          <cell r="R4332" t="str">
            <v>SB</v>
          </cell>
          <cell r="T4332" t="str">
            <v>N</v>
          </cell>
        </row>
        <row r="4333">
          <cell r="A4333" t="str">
            <v>SD</v>
          </cell>
          <cell r="B4333" t="str">
            <v>Hyde</v>
          </cell>
          <cell r="C4333">
            <v>13809</v>
          </cell>
          <cell r="D4333" t="str">
            <v>Northwestern Energy</v>
          </cell>
          <cell r="E4333">
            <v>3343</v>
          </cell>
          <cell r="F4333" t="str">
            <v>Highmore</v>
          </cell>
          <cell r="G4333">
            <v>22</v>
          </cell>
          <cell r="H4333" t="str">
            <v>2</v>
          </cell>
          <cell r="I4333">
            <v>1.3</v>
          </cell>
          <cell r="J4333">
            <v>1.3</v>
          </cell>
          <cell r="K4333">
            <v>1.3</v>
          </cell>
          <cell r="M4333" t="str">
            <v>IC</v>
          </cell>
          <cell r="N4333" t="str">
            <v>DFO</v>
          </cell>
          <cell r="P4333">
            <v>0</v>
          </cell>
          <cell r="Q4333">
            <v>1960</v>
          </cell>
          <cell r="R4333" t="str">
            <v>SB</v>
          </cell>
          <cell r="T4333" t="str">
            <v>N</v>
          </cell>
        </row>
        <row r="4334">
          <cell r="A4334" t="str">
            <v>SD</v>
          </cell>
          <cell r="B4334" t="str">
            <v>Hyde</v>
          </cell>
          <cell r="C4334">
            <v>13809</v>
          </cell>
          <cell r="D4334" t="str">
            <v>Northwestern Energy</v>
          </cell>
          <cell r="E4334">
            <v>3343</v>
          </cell>
          <cell r="F4334" t="str">
            <v>Highmore</v>
          </cell>
          <cell r="G4334">
            <v>22</v>
          </cell>
          <cell r="H4334" t="str">
            <v>3</v>
          </cell>
          <cell r="I4334">
            <v>2.7</v>
          </cell>
          <cell r="J4334">
            <v>2.6</v>
          </cell>
          <cell r="K4334">
            <v>2.8</v>
          </cell>
          <cell r="M4334" t="str">
            <v>IC</v>
          </cell>
          <cell r="N4334" t="str">
            <v>DFO</v>
          </cell>
          <cell r="P4334">
            <v>0</v>
          </cell>
          <cell r="Q4334">
            <v>1970</v>
          </cell>
          <cell r="R4334" t="str">
            <v>SB</v>
          </cell>
          <cell r="T4334" t="str">
            <v>N</v>
          </cell>
        </row>
        <row r="4335">
          <cell r="A4335" t="str">
            <v>SD</v>
          </cell>
          <cell r="B4335" t="str">
            <v>Beadle</v>
          </cell>
          <cell r="C4335">
            <v>13809</v>
          </cell>
          <cell r="D4335" t="str">
            <v>Northwestern Energy</v>
          </cell>
          <cell r="E4335">
            <v>3346</v>
          </cell>
          <cell r="F4335" t="str">
            <v>Mobile Unit</v>
          </cell>
          <cell r="G4335">
            <v>22</v>
          </cell>
          <cell r="H4335" t="str">
            <v>1</v>
          </cell>
          <cell r="I4335">
            <v>0.5</v>
          </cell>
          <cell r="J4335">
            <v>0.5</v>
          </cell>
          <cell r="K4335">
            <v>0.5</v>
          </cell>
          <cell r="M4335" t="str">
            <v>IC</v>
          </cell>
          <cell r="N4335" t="str">
            <v>DFO</v>
          </cell>
          <cell r="P4335">
            <v>0</v>
          </cell>
          <cell r="Q4335">
            <v>1955</v>
          </cell>
          <cell r="R4335" t="str">
            <v>SB</v>
          </cell>
          <cell r="T4335" t="str">
            <v>N</v>
          </cell>
        </row>
        <row r="4336">
          <cell r="A4336" t="str">
            <v>SD</v>
          </cell>
          <cell r="B4336" t="str">
            <v>Beadle</v>
          </cell>
          <cell r="C4336">
            <v>13809</v>
          </cell>
          <cell r="D4336" t="str">
            <v>Northwestern Energy</v>
          </cell>
          <cell r="E4336">
            <v>3346</v>
          </cell>
          <cell r="F4336" t="str">
            <v>Mobile Unit</v>
          </cell>
          <cell r="G4336">
            <v>22</v>
          </cell>
          <cell r="H4336" t="str">
            <v>2</v>
          </cell>
          <cell r="I4336">
            <v>1.7</v>
          </cell>
          <cell r="J4336">
            <v>1.8</v>
          </cell>
          <cell r="K4336">
            <v>1.8</v>
          </cell>
          <cell r="M4336" t="str">
            <v>IC</v>
          </cell>
          <cell r="N4336" t="str">
            <v>DFO</v>
          </cell>
          <cell r="P4336">
            <v>3</v>
          </cell>
          <cell r="Q4336">
            <v>1991</v>
          </cell>
          <cell r="R4336" t="str">
            <v>SB</v>
          </cell>
          <cell r="T4336" t="str">
            <v>N</v>
          </cell>
        </row>
        <row r="4337">
          <cell r="A4337" t="str">
            <v>SD</v>
          </cell>
          <cell r="B4337" t="str">
            <v>Day</v>
          </cell>
          <cell r="C4337">
            <v>13809</v>
          </cell>
          <cell r="D4337" t="str">
            <v>Northwestern Energy</v>
          </cell>
          <cell r="E4337">
            <v>3348</v>
          </cell>
          <cell r="F4337" t="str">
            <v>Webster</v>
          </cell>
          <cell r="G4337">
            <v>22</v>
          </cell>
          <cell r="H4337" t="str">
            <v>2</v>
          </cell>
          <cell r="I4337">
            <v>1.9</v>
          </cell>
          <cell r="J4337">
            <v>1.9</v>
          </cell>
          <cell r="K4337">
            <v>1.9</v>
          </cell>
          <cell r="M4337" t="str">
            <v>IC</v>
          </cell>
          <cell r="N4337" t="str">
            <v>DFO</v>
          </cell>
          <cell r="P4337">
            <v>6</v>
          </cell>
          <cell r="Q4337">
            <v>1950</v>
          </cell>
          <cell r="R4337" t="str">
            <v>SB</v>
          </cell>
          <cell r="T4337" t="str">
            <v>N</v>
          </cell>
        </row>
        <row r="4338">
          <cell r="A4338" t="str">
            <v>SD</v>
          </cell>
          <cell r="B4338" t="str">
            <v>Yankton</v>
          </cell>
          <cell r="C4338">
            <v>13809</v>
          </cell>
          <cell r="D4338" t="str">
            <v>Northwestern Energy</v>
          </cell>
          <cell r="E4338">
            <v>8034</v>
          </cell>
          <cell r="F4338" t="str">
            <v>Yankton</v>
          </cell>
          <cell r="G4338">
            <v>22</v>
          </cell>
          <cell r="H4338" t="str">
            <v>2</v>
          </cell>
          <cell r="I4338">
            <v>2.7</v>
          </cell>
          <cell r="J4338">
            <v>2.8</v>
          </cell>
          <cell r="K4338">
            <v>2.8</v>
          </cell>
          <cell r="M4338" t="str">
            <v>IC</v>
          </cell>
          <cell r="N4338" t="str">
            <v>DFO</v>
          </cell>
          <cell r="P4338">
            <v>0</v>
          </cell>
          <cell r="Q4338">
            <v>1974</v>
          </cell>
          <cell r="R4338" t="str">
            <v>SB</v>
          </cell>
          <cell r="T4338" t="str">
            <v>N</v>
          </cell>
        </row>
        <row r="4339">
          <cell r="A4339" t="str">
            <v>SD</v>
          </cell>
          <cell r="B4339" t="str">
            <v>Yankton</v>
          </cell>
          <cell r="C4339">
            <v>13809</v>
          </cell>
          <cell r="D4339" t="str">
            <v>Northwestern Energy</v>
          </cell>
          <cell r="E4339">
            <v>8034</v>
          </cell>
          <cell r="F4339" t="str">
            <v>Yankton</v>
          </cell>
          <cell r="G4339">
            <v>22</v>
          </cell>
          <cell r="H4339" t="str">
            <v>4</v>
          </cell>
          <cell r="I4339">
            <v>2</v>
          </cell>
          <cell r="J4339">
            <v>2</v>
          </cell>
          <cell r="K4339">
            <v>2</v>
          </cell>
          <cell r="M4339" t="str">
            <v>IC</v>
          </cell>
          <cell r="N4339" t="str">
            <v>DFO</v>
          </cell>
          <cell r="P4339">
            <v>0</v>
          </cell>
          <cell r="Q4339">
            <v>1963</v>
          </cell>
          <cell r="R4339" t="str">
            <v>SB</v>
          </cell>
          <cell r="T4339" t="str">
            <v>N</v>
          </cell>
        </row>
        <row r="4340">
          <cell r="A4340" t="str">
            <v>SD</v>
          </cell>
          <cell r="B4340" t="str">
            <v>Grant</v>
          </cell>
          <cell r="C4340">
            <v>14232</v>
          </cell>
          <cell r="D4340" t="str">
            <v>Otter Tail Power Co</v>
          </cell>
          <cell r="E4340">
            <v>6098</v>
          </cell>
          <cell r="F4340" t="str">
            <v>Big Stone</v>
          </cell>
          <cell r="G4340">
            <v>22</v>
          </cell>
          <cell r="H4340" t="str">
            <v>D1</v>
          </cell>
          <cell r="I4340">
            <v>1</v>
          </cell>
          <cell r="J4340">
            <v>0.63</v>
          </cell>
          <cell r="K4340">
            <v>0.64</v>
          </cell>
          <cell r="M4340" t="str">
            <v>IC</v>
          </cell>
          <cell r="N4340" t="str">
            <v>DFO</v>
          </cell>
          <cell r="P4340">
            <v>5</v>
          </cell>
          <cell r="Q4340">
            <v>1975</v>
          </cell>
          <cell r="R4340" t="str">
            <v>BU</v>
          </cell>
          <cell r="T4340" t="str">
            <v>N</v>
          </cell>
        </row>
        <row r="4341">
          <cell r="A4341" t="str">
            <v>SD</v>
          </cell>
          <cell r="B4341" t="str">
            <v>Pennington</v>
          </cell>
          <cell r="C4341">
            <v>19545</v>
          </cell>
          <cell r="D4341" t="str">
            <v>Black Hills Corp</v>
          </cell>
          <cell r="E4341">
            <v>3325</v>
          </cell>
          <cell r="F4341" t="str">
            <v>Ben French</v>
          </cell>
          <cell r="G4341">
            <v>22</v>
          </cell>
          <cell r="H4341" t="str">
            <v>1</v>
          </cell>
          <cell r="I4341">
            <v>2</v>
          </cell>
          <cell r="J4341">
            <v>2</v>
          </cell>
          <cell r="K4341">
            <v>2</v>
          </cell>
          <cell r="M4341" t="str">
            <v>IC</v>
          </cell>
          <cell r="N4341" t="str">
            <v>DFO</v>
          </cell>
          <cell r="P4341">
            <v>7</v>
          </cell>
          <cell r="Q4341">
            <v>1965</v>
          </cell>
          <cell r="R4341" t="str">
            <v>OP</v>
          </cell>
          <cell r="T4341" t="str">
            <v>N</v>
          </cell>
        </row>
        <row r="4342">
          <cell r="A4342" t="str">
            <v>SD</v>
          </cell>
          <cell r="B4342" t="str">
            <v>Pennington</v>
          </cell>
          <cell r="C4342">
            <v>19545</v>
          </cell>
          <cell r="D4342" t="str">
            <v>Black Hills Corp</v>
          </cell>
          <cell r="E4342">
            <v>3325</v>
          </cell>
          <cell r="F4342" t="str">
            <v>Ben French</v>
          </cell>
          <cell r="G4342">
            <v>22</v>
          </cell>
          <cell r="H4342" t="str">
            <v>2</v>
          </cell>
          <cell r="I4342">
            <v>2</v>
          </cell>
          <cell r="J4342">
            <v>2</v>
          </cell>
          <cell r="K4342">
            <v>2</v>
          </cell>
          <cell r="M4342" t="str">
            <v>IC</v>
          </cell>
          <cell r="N4342" t="str">
            <v>DFO</v>
          </cell>
          <cell r="P4342">
            <v>7</v>
          </cell>
          <cell r="Q4342">
            <v>1965</v>
          </cell>
          <cell r="R4342" t="str">
            <v>OP</v>
          </cell>
          <cell r="T4342" t="str">
            <v>N</v>
          </cell>
        </row>
        <row r="4343">
          <cell r="A4343" t="str">
            <v>SD</v>
          </cell>
          <cell r="B4343" t="str">
            <v>Pennington</v>
          </cell>
          <cell r="C4343">
            <v>19545</v>
          </cell>
          <cell r="D4343" t="str">
            <v>Black Hills Corp</v>
          </cell>
          <cell r="E4343">
            <v>3325</v>
          </cell>
          <cell r="F4343" t="str">
            <v>Ben French</v>
          </cell>
          <cell r="G4343">
            <v>22</v>
          </cell>
          <cell r="H4343" t="str">
            <v>3</v>
          </cell>
          <cell r="I4343">
            <v>2</v>
          </cell>
          <cell r="J4343">
            <v>2</v>
          </cell>
          <cell r="K4343">
            <v>2</v>
          </cell>
          <cell r="M4343" t="str">
            <v>IC</v>
          </cell>
          <cell r="N4343" t="str">
            <v>DFO</v>
          </cell>
          <cell r="P4343">
            <v>7</v>
          </cell>
          <cell r="Q4343">
            <v>1965</v>
          </cell>
          <cell r="R4343" t="str">
            <v>OP</v>
          </cell>
          <cell r="T4343" t="str">
            <v>N</v>
          </cell>
        </row>
        <row r="4344">
          <cell r="A4344" t="str">
            <v>SD</v>
          </cell>
          <cell r="B4344" t="str">
            <v>Pennington</v>
          </cell>
          <cell r="C4344">
            <v>19545</v>
          </cell>
          <cell r="D4344" t="str">
            <v>Black Hills Corp</v>
          </cell>
          <cell r="E4344">
            <v>3325</v>
          </cell>
          <cell r="F4344" t="str">
            <v>Ben French</v>
          </cell>
          <cell r="G4344">
            <v>22</v>
          </cell>
          <cell r="H4344" t="str">
            <v>4</v>
          </cell>
          <cell r="I4344">
            <v>2</v>
          </cell>
          <cell r="J4344">
            <v>2</v>
          </cell>
          <cell r="K4344">
            <v>2</v>
          </cell>
          <cell r="M4344" t="str">
            <v>IC</v>
          </cell>
          <cell r="N4344" t="str">
            <v>DFO</v>
          </cell>
          <cell r="P4344">
            <v>7</v>
          </cell>
          <cell r="Q4344">
            <v>1965</v>
          </cell>
          <cell r="R4344" t="str">
            <v>OP</v>
          </cell>
          <cell r="T4344" t="str">
            <v>N</v>
          </cell>
        </row>
        <row r="4345">
          <cell r="A4345" t="str">
            <v>SD</v>
          </cell>
          <cell r="B4345" t="str">
            <v>Pennington</v>
          </cell>
          <cell r="C4345">
            <v>19545</v>
          </cell>
          <cell r="D4345" t="str">
            <v>Black Hills Corp</v>
          </cell>
          <cell r="E4345">
            <v>3325</v>
          </cell>
          <cell r="F4345" t="str">
            <v>Ben French</v>
          </cell>
          <cell r="G4345">
            <v>22</v>
          </cell>
          <cell r="H4345" t="str">
            <v>5</v>
          </cell>
          <cell r="I4345">
            <v>2</v>
          </cell>
          <cell r="J4345">
            <v>2</v>
          </cell>
          <cell r="K4345">
            <v>2</v>
          </cell>
          <cell r="M4345" t="str">
            <v>IC</v>
          </cell>
          <cell r="N4345" t="str">
            <v>DFO</v>
          </cell>
          <cell r="P4345">
            <v>7</v>
          </cell>
          <cell r="Q4345">
            <v>1965</v>
          </cell>
          <cell r="R4345" t="str">
            <v>OP</v>
          </cell>
          <cell r="T4345" t="str">
            <v>N</v>
          </cell>
        </row>
        <row r="4346">
          <cell r="A4346" t="str">
            <v>SD</v>
          </cell>
          <cell r="B4346" t="str">
            <v>Grant</v>
          </cell>
          <cell r="C4346">
            <v>49988</v>
          </cell>
          <cell r="D4346" t="str">
            <v>Valley Queen Cheese Factory, Inc.</v>
          </cell>
          <cell r="E4346">
            <v>56274</v>
          </cell>
          <cell r="F4346" t="str">
            <v>Valley Queen Cheese</v>
          </cell>
          <cell r="G4346">
            <v>22</v>
          </cell>
          <cell r="H4346" t="str">
            <v>1</v>
          </cell>
          <cell r="I4346">
            <v>1.5</v>
          </cell>
          <cell r="J4346">
            <v>0.5</v>
          </cell>
          <cell r="K4346">
            <v>0.5</v>
          </cell>
          <cell r="M4346" t="str">
            <v>IC</v>
          </cell>
          <cell r="N4346" t="str">
            <v>DFO</v>
          </cell>
          <cell r="P4346">
            <v>4</v>
          </cell>
          <cell r="Q4346">
            <v>2002</v>
          </cell>
          <cell r="R4346" t="str">
            <v>BU</v>
          </cell>
          <cell r="T4346" t="str">
            <v>Y</v>
          </cell>
        </row>
        <row r="4347">
          <cell r="A4347" t="str">
            <v>SD</v>
          </cell>
          <cell r="B4347" t="str">
            <v>Grant</v>
          </cell>
          <cell r="C4347">
            <v>49988</v>
          </cell>
          <cell r="D4347" t="str">
            <v>Valley Queen Cheese Factory, Inc.</v>
          </cell>
          <cell r="E4347">
            <v>56274</v>
          </cell>
          <cell r="F4347" t="str">
            <v>Valley Queen Cheese</v>
          </cell>
          <cell r="G4347">
            <v>22</v>
          </cell>
          <cell r="H4347" t="str">
            <v>2</v>
          </cell>
          <cell r="I4347">
            <v>1.5</v>
          </cell>
          <cell r="J4347">
            <v>0.5</v>
          </cell>
          <cell r="K4347">
            <v>0.5</v>
          </cell>
          <cell r="M4347" t="str">
            <v>IC</v>
          </cell>
          <cell r="N4347" t="str">
            <v>DFO</v>
          </cell>
          <cell r="P4347">
            <v>4</v>
          </cell>
          <cell r="Q4347">
            <v>2002</v>
          </cell>
          <cell r="R4347" t="str">
            <v>BU</v>
          </cell>
          <cell r="T4347" t="str">
            <v>Y</v>
          </cell>
        </row>
        <row r="4348">
          <cell r="A4348" t="str">
            <v>SD</v>
          </cell>
          <cell r="B4348" t="str">
            <v>Grant</v>
          </cell>
          <cell r="C4348">
            <v>49988</v>
          </cell>
          <cell r="D4348" t="str">
            <v>Valley Queen Cheese Factory, Inc.</v>
          </cell>
          <cell r="E4348">
            <v>56274</v>
          </cell>
          <cell r="F4348" t="str">
            <v>Valley Queen Cheese</v>
          </cell>
          <cell r="G4348">
            <v>22</v>
          </cell>
          <cell r="H4348" t="str">
            <v>3</v>
          </cell>
          <cell r="I4348">
            <v>1.5</v>
          </cell>
          <cell r="J4348">
            <v>0.5</v>
          </cell>
          <cell r="K4348">
            <v>0.5</v>
          </cell>
          <cell r="M4348" t="str">
            <v>IC</v>
          </cell>
          <cell r="N4348" t="str">
            <v>DFO</v>
          </cell>
          <cell r="P4348">
            <v>5</v>
          </cell>
          <cell r="Q4348">
            <v>2004</v>
          </cell>
          <cell r="R4348" t="str">
            <v>BU</v>
          </cell>
          <cell r="T4348" t="str">
            <v>Y</v>
          </cell>
        </row>
        <row r="4349">
          <cell r="A4349" t="str">
            <v>SD</v>
          </cell>
          <cell r="B4349" t="str">
            <v>Grant</v>
          </cell>
          <cell r="C4349">
            <v>49989</v>
          </cell>
          <cell r="D4349" t="str">
            <v>State Auto Insurance, Inc.</v>
          </cell>
          <cell r="E4349">
            <v>56244</v>
          </cell>
          <cell r="F4349" t="str">
            <v>State Auto Insurance</v>
          </cell>
          <cell r="G4349">
            <v>522</v>
          </cell>
          <cell r="H4349" t="str">
            <v>1</v>
          </cell>
          <cell r="I4349">
            <v>1.7</v>
          </cell>
          <cell r="J4349">
            <v>1.7</v>
          </cell>
          <cell r="K4349">
            <v>1.7</v>
          </cell>
          <cell r="M4349" t="str">
            <v>IC</v>
          </cell>
          <cell r="N4349" t="str">
            <v>DFO</v>
          </cell>
          <cell r="P4349">
            <v>4</v>
          </cell>
          <cell r="Q4349">
            <v>2001</v>
          </cell>
          <cell r="R4349" t="str">
            <v>BU</v>
          </cell>
          <cell r="T4349" t="str">
            <v>Y</v>
          </cell>
        </row>
        <row r="4350">
          <cell r="A4350" t="str">
            <v>TN</v>
          </cell>
          <cell r="B4350" t="str">
            <v>Hardeman</v>
          </cell>
          <cell r="C4350">
            <v>1936</v>
          </cell>
          <cell r="D4350" t="str">
            <v>Bolivar City of</v>
          </cell>
          <cell r="E4350">
            <v>55929</v>
          </cell>
          <cell r="F4350" t="str">
            <v>Bolivar</v>
          </cell>
          <cell r="G4350">
            <v>22</v>
          </cell>
          <cell r="H4350" t="str">
            <v>1</v>
          </cell>
          <cell r="I4350">
            <v>2</v>
          </cell>
          <cell r="J4350">
            <v>1.8</v>
          </cell>
          <cell r="K4350">
            <v>1.8</v>
          </cell>
          <cell r="M4350" t="str">
            <v>IC</v>
          </cell>
          <cell r="N4350" t="str">
            <v>DFO</v>
          </cell>
          <cell r="P4350">
            <v>6</v>
          </cell>
          <cell r="Q4350">
            <v>2001</v>
          </cell>
          <cell r="R4350" t="str">
            <v>OP</v>
          </cell>
          <cell r="T4350" t="str">
            <v>N</v>
          </cell>
        </row>
        <row r="4351">
          <cell r="A4351" t="str">
            <v>TN</v>
          </cell>
          <cell r="B4351" t="str">
            <v>Hardeman</v>
          </cell>
          <cell r="C4351">
            <v>1936</v>
          </cell>
          <cell r="D4351" t="str">
            <v>Bolivar City of</v>
          </cell>
          <cell r="E4351">
            <v>55929</v>
          </cell>
          <cell r="F4351" t="str">
            <v>Bolivar</v>
          </cell>
          <cell r="G4351">
            <v>22</v>
          </cell>
          <cell r="H4351" t="str">
            <v>2</v>
          </cell>
          <cell r="I4351">
            <v>2</v>
          </cell>
          <cell r="J4351">
            <v>1.8</v>
          </cell>
          <cell r="K4351">
            <v>1.8</v>
          </cell>
          <cell r="M4351" t="str">
            <v>IC</v>
          </cell>
          <cell r="N4351" t="str">
            <v>DFO</v>
          </cell>
          <cell r="P4351">
            <v>6</v>
          </cell>
          <cell r="Q4351">
            <v>2001</v>
          </cell>
          <cell r="R4351" t="str">
            <v>OP</v>
          </cell>
          <cell r="T4351" t="str">
            <v>N</v>
          </cell>
        </row>
        <row r="4352">
          <cell r="A4352" t="str">
            <v>TN</v>
          </cell>
          <cell r="B4352" t="str">
            <v>Hardeman</v>
          </cell>
          <cell r="C4352">
            <v>1936</v>
          </cell>
          <cell r="D4352" t="str">
            <v>Bolivar City of</v>
          </cell>
          <cell r="E4352">
            <v>55929</v>
          </cell>
          <cell r="F4352" t="str">
            <v>Bolivar</v>
          </cell>
          <cell r="G4352">
            <v>22</v>
          </cell>
          <cell r="H4352" t="str">
            <v>3</v>
          </cell>
          <cell r="I4352">
            <v>2</v>
          </cell>
          <cell r="J4352">
            <v>1.8</v>
          </cell>
          <cell r="K4352">
            <v>1.8</v>
          </cell>
          <cell r="M4352" t="str">
            <v>IC</v>
          </cell>
          <cell r="N4352" t="str">
            <v>DFO</v>
          </cell>
          <cell r="P4352">
            <v>6</v>
          </cell>
          <cell r="Q4352">
            <v>2001</v>
          </cell>
          <cell r="R4352" t="str">
            <v>OP</v>
          </cell>
          <cell r="T4352" t="str">
            <v>N</v>
          </cell>
        </row>
        <row r="4353">
          <cell r="A4353" t="str">
            <v>TN</v>
          </cell>
          <cell r="B4353" t="str">
            <v>Hardeman</v>
          </cell>
          <cell r="C4353">
            <v>1936</v>
          </cell>
          <cell r="D4353" t="str">
            <v>Bolivar City of</v>
          </cell>
          <cell r="E4353">
            <v>55929</v>
          </cell>
          <cell r="F4353" t="str">
            <v>Bolivar</v>
          </cell>
          <cell r="G4353">
            <v>22</v>
          </cell>
          <cell r="H4353" t="str">
            <v>4</v>
          </cell>
          <cell r="I4353">
            <v>2</v>
          </cell>
          <cell r="J4353">
            <v>1.8</v>
          </cell>
          <cell r="K4353">
            <v>1.8</v>
          </cell>
          <cell r="M4353" t="str">
            <v>IC</v>
          </cell>
          <cell r="N4353" t="str">
            <v>DFO</v>
          </cell>
          <cell r="P4353">
            <v>6</v>
          </cell>
          <cell r="Q4353">
            <v>2001</v>
          </cell>
          <cell r="R4353" t="str">
            <v>OP</v>
          </cell>
          <cell r="T4353" t="str">
            <v>N</v>
          </cell>
        </row>
        <row r="4354">
          <cell r="A4354" t="str">
            <v>TN</v>
          </cell>
          <cell r="B4354" t="str">
            <v>Hardeman</v>
          </cell>
          <cell r="C4354">
            <v>1936</v>
          </cell>
          <cell r="D4354" t="str">
            <v>Bolivar City of</v>
          </cell>
          <cell r="E4354">
            <v>55929</v>
          </cell>
          <cell r="F4354" t="str">
            <v>Bolivar</v>
          </cell>
          <cell r="G4354">
            <v>22</v>
          </cell>
          <cell r="H4354" t="str">
            <v>5</v>
          </cell>
          <cell r="I4354">
            <v>2</v>
          </cell>
          <cell r="J4354">
            <v>1.8</v>
          </cell>
          <cell r="K4354">
            <v>1.8</v>
          </cell>
          <cell r="M4354" t="str">
            <v>IC</v>
          </cell>
          <cell r="N4354" t="str">
            <v>DFO</v>
          </cell>
          <cell r="P4354">
            <v>6</v>
          </cell>
          <cell r="Q4354">
            <v>2001</v>
          </cell>
          <cell r="R4354" t="str">
            <v>OP</v>
          </cell>
          <cell r="T4354" t="str">
            <v>N</v>
          </cell>
        </row>
        <row r="4355">
          <cell r="A4355" t="str">
            <v>TN</v>
          </cell>
          <cell r="B4355" t="str">
            <v>Hardeman</v>
          </cell>
          <cell r="C4355">
            <v>1936</v>
          </cell>
          <cell r="D4355" t="str">
            <v>Bolivar City of</v>
          </cell>
          <cell r="E4355">
            <v>55929</v>
          </cell>
          <cell r="F4355" t="str">
            <v>Bolivar</v>
          </cell>
          <cell r="G4355">
            <v>22</v>
          </cell>
          <cell r="H4355" t="str">
            <v>6</v>
          </cell>
          <cell r="I4355">
            <v>2</v>
          </cell>
          <cell r="J4355">
            <v>1.8</v>
          </cell>
          <cell r="K4355">
            <v>1.8</v>
          </cell>
          <cell r="M4355" t="str">
            <v>IC</v>
          </cell>
          <cell r="N4355" t="str">
            <v>DFO</v>
          </cell>
          <cell r="P4355">
            <v>6</v>
          </cell>
          <cell r="Q4355">
            <v>2001</v>
          </cell>
          <cell r="R4355" t="str">
            <v>OP</v>
          </cell>
          <cell r="T4355" t="str">
            <v>N</v>
          </cell>
        </row>
        <row r="4356">
          <cell r="A4356" t="str">
            <v>TN</v>
          </cell>
          <cell r="B4356" t="str">
            <v>Hardeman</v>
          </cell>
          <cell r="C4356">
            <v>1936</v>
          </cell>
          <cell r="D4356" t="str">
            <v>Bolivar City of</v>
          </cell>
          <cell r="E4356">
            <v>55929</v>
          </cell>
          <cell r="F4356" t="str">
            <v>Bolivar</v>
          </cell>
          <cell r="G4356">
            <v>22</v>
          </cell>
          <cell r="H4356" t="str">
            <v>7</v>
          </cell>
          <cell r="I4356">
            <v>2</v>
          </cell>
          <cell r="J4356">
            <v>1.8</v>
          </cell>
          <cell r="K4356">
            <v>1.8</v>
          </cell>
          <cell r="M4356" t="str">
            <v>IC</v>
          </cell>
          <cell r="N4356" t="str">
            <v>DFO</v>
          </cell>
          <cell r="P4356">
            <v>6</v>
          </cell>
          <cell r="Q4356">
            <v>2001</v>
          </cell>
          <cell r="R4356" t="str">
            <v>OP</v>
          </cell>
          <cell r="T4356" t="str">
            <v>N</v>
          </cell>
        </row>
        <row r="4357">
          <cell r="A4357" t="str">
            <v>TN</v>
          </cell>
          <cell r="B4357" t="str">
            <v>Hardeman</v>
          </cell>
          <cell r="C4357">
            <v>1936</v>
          </cell>
          <cell r="D4357" t="str">
            <v>Bolivar City of</v>
          </cell>
          <cell r="E4357">
            <v>55929</v>
          </cell>
          <cell r="F4357" t="str">
            <v>Bolivar</v>
          </cell>
          <cell r="G4357">
            <v>22</v>
          </cell>
          <cell r="H4357" t="str">
            <v>8</v>
          </cell>
          <cell r="I4357">
            <v>2</v>
          </cell>
          <cell r="J4357">
            <v>1.8</v>
          </cell>
          <cell r="K4357">
            <v>1.8</v>
          </cell>
          <cell r="M4357" t="str">
            <v>IC</v>
          </cell>
          <cell r="N4357" t="str">
            <v>DFO</v>
          </cell>
          <cell r="P4357">
            <v>6</v>
          </cell>
          <cell r="Q4357">
            <v>2001</v>
          </cell>
          <cell r="R4357" t="str">
            <v>OP</v>
          </cell>
          <cell r="T4357" t="str">
            <v>N</v>
          </cell>
        </row>
        <row r="4358">
          <cell r="A4358" t="str">
            <v>TN</v>
          </cell>
          <cell r="B4358" t="str">
            <v>Hardeman</v>
          </cell>
          <cell r="C4358">
            <v>1936</v>
          </cell>
          <cell r="D4358" t="str">
            <v>Bolivar City of</v>
          </cell>
          <cell r="E4358">
            <v>55929</v>
          </cell>
          <cell r="F4358" t="str">
            <v>Bolivar</v>
          </cell>
          <cell r="G4358">
            <v>22</v>
          </cell>
          <cell r="H4358" t="str">
            <v>9</v>
          </cell>
          <cell r="I4358">
            <v>2</v>
          </cell>
          <cell r="J4358">
            <v>1.8</v>
          </cell>
          <cell r="K4358">
            <v>1.8</v>
          </cell>
          <cell r="M4358" t="str">
            <v>IC</v>
          </cell>
          <cell r="N4358" t="str">
            <v>DFO</v>
          </cell>
          <cell r="P4358">
            <v>6</v>
          </cell>
          <cell r="Q4358">
            <v>2001</v>
          </cell>
          <cell r="R4358" t="str">
            <v>OP</v>
          </cell>
          <cell r="T4358" t="str">
            <v>N</v>
          </cell>
        </row>
        <row r="4359">
          <cell r="A4359" t="str">
            <v>TN</v>
          </cell>
          <cell r="B4359" t="str">
            <v>Hardeman</v>
          </cell>
          <cell r="C4359">
            <v>1936</v>
          </cell>
          <cell r="D4359" t="str">
            <v>Bolivar City of</v>
          </cell>
          <cell r="E4359">
            <v>55929</v>
          </cell>
          <cell r="F4359" t="str">
            <v>Bolivar</v>
          </cell>
          <cell r="G4359">
            <v>22</v>
          </cell>
          <cell r="H4359" t="str">
            <v>10</v>
          </cell>
          <cell r="I4359">
            <v>2</v>
          </cell>
          <cell r="J4359">
            <v>1.8</v>
          </cell>
          <cell r="K4359">
            <v>1.8</v>
          </cell>
          <cell r="M4359" t="str">
            <v>IC</v>
          </cell>
          <cell r="N4359" t="str">
            <v>DFO</v>
          </cell>
          <cell r="P4359">
            <v>6</v>
          </cell>
          <cell r="Q4359">
            <v>2001</v>
          </cell>
          <cell r="R4359" t="str">
            <v>OP</v>
          </cell>
          <cell r="T4359" t="str">
            <v>N</v>
          </cell>
        </row>
        <row r="4360">
          <cell r="A4360" t="str">
            <v>TN</v>
          </cell>
          <cell r="B4360" t="str">
            <v>Warren</v>
          </cell>
          <cell r="C4360">
            <v>12186</v>
          </cell>
          <cell r="D4360" t="str">
            <v>McMinnville City of</v>
          </cell>
          <cell r="E4360">
            <v>55928</v>
          </cell>
          <cell r="F4360" t="str">
            <v>McMinnville</v>
          </cell>
          <cell r="G4360">
            <v>22</v>
          </cell>
          <cell r="H4360" t="str">
            <v>1</v>
          </cell>
          <cell r="I4360">
            <v>2</v>
          </cell>
          <cell r="J4360">
            <v>1.8</v>
          </cell>
          <cell r="K4360">
            <v>1.8</v>
          </cell>
          <cell r="M4360" t="str">
            <v>IC</v>
          </cell>
          <cell r="N4360" t="str">
            <v>DFO</v>
          </cell>
          <cell r="P4360">
            <v>6</v>
          </cell>
          <cell r="Q4360">
            <v>2001</v>
          </cell>
          <cell r="R4360" t="str">
            <v>OP</v>
          </cell>
          <cell r="T4360" t="str">
            <v>N</v>
          </cell>
        </row>
        <row r="4361">
          <cell r="A4361" t="str">
            <v>TN</v>
          </cell>
          <cell r="B4361" t="str">
            <v>Warren</v>
          </cell>
          <cell r="C4361">
            <v>12186</v>
          </cell>
          <cell r="D4361" t="str">
            <v>McMinnville City of</v>
          </cell>
          <cell r="E4361">
            <v>55928</v>
          </cell>
          <cell r="F4361" t="str">
            <v>McMinnville</v>
          </cell>
          <cell r="G4361">
            <v>22</v>
          </cell>
          <cell r="H4361" t="str">
            <v>2</v>
          </cell>
          <cell r="I4361">
            <v>2</v>
          </cell>
          <cell r="J4361">
            <v>1.8</v>
          </cell>
          <cell r="K4361">
            <v>1.8</v>
          </cell>
          <cell r="M4361" t="str">
            <v>IC</v>
          </cell>
          <cell r="N4361" t="str">
            <v>DFO</v>
          </cell>
          <cell r="P4361">
            <v>6</v>
          </cell>
          <cell r="Q4361">
            <v>2001</v>
          </cell>
          <cell r="R4361" t="str">
            <v>OP</v>
          </cell>
          <cell r="T4361" t="str">
            <v>N</v>
          </cell>
        </row>
        <row r="4362">
          <cell r="A4362" t="str">
            <v>TN</v>
          </cell>
          <cell r="B4362" t="str">
            <v>Warren</v>
          </cell>
          <cell r="C4362">
            <v>12186</v>
          </cell>
          <cell r="D4362" t="str">
            <v>McMinnville City of</v>
          </cell>
          <cell r="E4362">
            <v>55928</v>
          </cell>
          <cell r="F4362" t="str">
            <v>McMinnville</v>
          </cell>
          <cell r="G4362">
            <v>22</v>
          </cell>
          <cell r="H4362" t="str">
            <v>3</v>
          </cell>
          <cell r="I4362">
            <v>2</v>
          </cell>
          <cell r="J4362">
            <v>1.8</v>
          </cell>
          <cell r="K4362">
            <v>1.8</v>
          </cell>
          <cell r="M4362" t="str">
            <v>IC</v>
          </cell>
          <cell r="N4362" t="str">
            <v>DFO</v>
          </cell>
          <cell r="P4362">
            <v>6</v>
          </cell>
          <cell r="Q4362">
            <v>2001</v>
          </cell>
          <cell r="R4362" t="str">
            <v>OP</v>
          </cell>
          <cell r="T4362" t="str">
            <v>N</v>
          </cell>
        </row>
        <row r="4363">
          <cell r="A4363" t="str">
            <v>TN</v>
          </cell>
          <cell r="B4363" t="str">
            <v>Warren</v>
          </cell>
          <cell r="C4363">
            <v>12186</v>
          </cell>
          <cell r="D4363" t="str">
            <v>McMinnville City of</v>
          </cell>
          <cell r="E4363">
            <v>55928</v>
          </cell>
          <cell r="F4363" t="str">
            <v>McMinnville</v>
          </cell>
          <cell r="G4363">
            <v>22</v>
          </cell>
          <cell r="H4363" t="str">
            <v>4</v>
          </cell>
          <cell r="I4363">
            <v>2</v>
          </cell>
          <cell r="J4363">
            <v>1.8</v>
          </cell>
          <cell r="K4363">
            <v>1.8</v>
          </cell>
          <cell r="M4363" t="str">
            <v>IC</v>
          </cell>
          <cell r="N4363" t="str">
            <v>DFO</v>
          </cell>
          <cell r="P4363">
            <v>6</v>
          </cell>
          <cell r="Q4363">
            <v>2001</v>
          </cell>
          <cell r="R4363" t="str">
            <v>OP</v>
          </cell>
          <cell r="T4363" t="str">
            <v>N</v>
          </cell>
        </row>
        <row r="4364">
          <cell r="A4364" t="str">
            <v>TN</v>
          </cell>
          <cell r="B4364" t="str">
            <v>Warren</v>
          </cell>
          <cell r="C4364">
            <v>12186</v>
          </cell>
          <cell r="D4364" t="str">
            <v>McMinnville City of</v>
          </cell>
          <cell r="E4364">
            <v>55928</v>
          </cell>
          <cell r="F4364" t="str">
            <v>McMinnville</v>
          </cell>
          <cell r="G4364">
            <v>22</v>
          </cell>
          <cell r="H4364" t="str">
            <v>5</v>
          </cell>
          <cell r="I4364">
            <v>2</v>
          </cell>
          <cell r="J4364">
            <v>1.8</v>
          </cell>
          <cell r="K4364">
            <v>1.8</v>
          </cell>
          <cell r="M4364" t="str">
            <v>IC</v>
          </cell>
          <cell r="N4364" t="str">
            <v>DFO</v>
          </cell>
          <cell r="P4364">
            <v>6</v>
          </cell>
          <cell r="Q4364">
            <v>2001</v>
          </cell>
          <cell r="R4364" t="str">
            <v>OP</v>
          </cell>
          <cell r="T4364" t="str">
            <v>N</v>
          </cell>
        </row>
        <row r="4365">
          <cell r="A4365" t="str">
            <v>TN</v>
          </cell>
          <cell r="B4365" t="str">
            <v>Warren</v>
          </cell>
          <cell r="C4365">
            <v>12186</v>
          </cell>
          <cell r="D4365" t="str">
            <v>McMinnville City of</v>
          </cell>
          <cell r="E4365">
            <v>55928</v>
          </cell>
          <cell r="F4365" t="str">
            <v>McMinnville</v>
          </cell>
          <cell r="G4365">
            <v>22</v>
          </cell>
          <cell r="H4365" t="str">
            <v>6</v>
          </cell>
          <cell r="I4365">
            <v>2</v>
          </cell>
          <cell r="J4365">
            <v>1.8</v>
          </cell>
          <cell r="K4365">
            <v>1.8</v>
          </cell>
          <cell r="M4365" t="str">
            <v>IC</v>
          </cell>
          <cell r="N4365" t="str">
            <v>DFO</v>
          </cell>
          <cell r="P4365">
            <v>6</v>
          </cell>
          <cell r="Q4365">
            <v>2001</v>
          </cell>
          <cell r="R4365" t="str">
            <v>OP</v>
          </cell>
          <cell r="T4365" t="str">
            <v>N</v>
          </cell>
        </row>
        <row r="4366">
          <cell r="A4366" t="str">
            <v>TN</v>
          </cell>
          <cell r="B4366" t="str">
            <v>Warren</v>
          </cell>
          <cell r="C4366">
            <v>12186</v>
          </cell>
          <cell r="D4366" t="str">
            <v>McMinnville City of</v>
          </cell>
          <cell r="E4366">
            <v>55928</v>
          </cell>
          <cell r="F4366" t="str">
            <v>McMinnville</v>
          </cell>
          <cell r="G4366">
            <v>22</v>
          </cell>
          <cell r="H4366" t="str">
            <v>7</v>
          </cell>
          <cell r="I4366">
            <v>2</v>
          </cell>
          <cell r="J4366">
            <v>1.8</v>
          </cell>
          <cell r="K4366">
            <v>1.8</v>
          </cell>
          <cell r="M4366" t="str">
            <v>IC</v>
          </cell>
          <cell r="N4366" t="str">
            <v>DFO</v>
          </cell>
          <cell r="P4366">
            <v>6</v>
          </cell>
          <cell r="Q4366">
            <v>2001</v>
          </cell>
          <cell r="R4366" t="str">
            <v>OP</v>
          </cell>
          <cell r="T4366" t="str">
            <v>N</v>
          </cell>
        </row>
        <row r="4367">
          <cell r="A4367" t="str">
            <v>TN</v>
          </cell>
          <cell r="B4367" t="str">
            <v>Warren</v>
          </cell>
          <cell r="C4367">
            <v>12186</v>
          </cell>
          <cell r="D4367" t="str">
            <v>McMinnville City of</v>
          </cell>
          <cell r="E4367">
            <v>55928</v>
          </cell>
          <cell r="F4367" t="str">
            <v>McMinnville</v>
          </cell>
          <cell r="G4367">
            <v>22</v>
          </cell>
          <cell r="H4367" t="str">
            <v>8</v>
          </cell>
          <cell r="I4367">
            <v>2</v>
          </cell>
          <cell r="J4367">
            <v>1.8</v>
          </cell>
          <cell r="K4367">
            <v>1.8</v>
          </cell>
          <cell r="M4367" t="str">
            <v>IC</v>
          </cell>
          <cell r="N4367" t="str">
            <v>DFO</v>
          </cell>
          <cell r="P4367">
            <v>6</v>
          </cell>
          <cell r="Q4367">
            <v>2001</v>
          </cell>
          <cell r="R4367" t="str">
            <v>OP</v>
          </cell>
          <cell r="T4367" t="str">
            <v>N</v>
          </cell>
        </row>
        <row r="4368">
          <cell r="A4368" t="str">
            <v>TN</v>
          </cell>
          <cell r="B4368" t="str">
            <v>Warren</v>
          </cell>
          <cell r="C4368">
            <v>12186</v>
          </cell>
          <cell r="D4368" t="str">
            <v>McMinnville City of</v>
          </cell>
          <cell r="E4368">
            <v>55928</v>
          </cell>
          <cell r="F4368" t="str">
            <v>McMinnville</v>
          </cell>
          <cell r="G4368">
            <v>22</v>
          </cell>
          <cell r="H4368" t="str">
            <v>9</v>
          </cell>
          <cell r="I4368">
            <v>2</v>
          </cell>
          <cell r="J4368">
            <v>1.8</v>
          </cell>
          <cell r="K4368">
            <v>1.8</v>
          </cell>
          <cell r="M4368" t="str">
            <v>IC</v>
          </cell>
          <cell r="N4368" t="str">
            <v>DFO</v>
          </cell>
          <cell r="P4368">
            <v>6</v>
          </cell>
          <cell r="Q4368">
            <v>2001</v>
          </cell>
          <cell r="R4368" t="str">
            <v>OP</v>
          </cell>
          <cell r="T4368" t="str">
            <v>N</v>
          </cell>
        </row>
        <row r="4369">
          <cell r="A4369" t="str">
            <v>TN</v>
          </cell>
          <cell r="B4369" t="str">
            <v>Warren</v>
          </cell>
          <cell r="C4369">
            <v>12186</v>
          </cell>
          <cell r="D4369" t="str">
            <v>McMinnville City of</v>
          </cell>
          <cell r="E4369">
            <v>55928</v>
          </cell>
          <cell r="F4369" t="str">
            <v>McMinnville</v>
          </cell>
          <cell r="G4369">
            <v>22</v>
          </cell>
          <cell r="H4369" t="str">
            <v>10</v>
          </cell>
          <cell r="I4369">
            <v>2</v>
          </cell>
          <cell r="J4369">
            <v>1.8</v>
          </cell>
          <cell r="K4369">
            <v>1.8</v>
          </cell>
          <cell r="M4369" t="str">
            <v>IC</v>
          </cell>
          <cell r="N4369" t="str">
            <v>DFO</v>
          </cell>
          <cell r="P4369">
            <v>6</v>
          </cell>
          <cell r="Q4369">
            <v>2001</v>
          </cell>
          <cell r="R4369" t="str">
            <v>OP</v>
          </cell>
          <cell r="T4369" t="str">
            <v>N</v>
          </cell>
        </row>
        <row r="4370">
          <cell r="A4370" t="str">
            <v>TN</v>
          </cell>
          <cell r="B4370" t="str">
            <v>Warren</v>
          </cell>
          <cell r="C4370">
            <v>12186</v>
          </cell>
          <cell r="D4370" t="str">
            <v>McMinnville City of</v>
          </cell>
          <cell r="E4370">
            <v>55928</v>
          </cell>
          <cell r="F4370" t="str">
            <v>McMinnville</v>
          </cell>
          <cell r="G4370">
            <v>22</v>
          </cell>
          <cell r="H4370" t="str">
            <v>11</v>
          </cell>
          <cell r="I4370">
            <v>2</v>
          </cell>
          <cell r="J4370">
            <v>1.8</v>
          </cell>
          <cell r="K4370">
            <v>1.8</v>
          </cell>
          <cell r="M4370" t="str">
            <v>IC</v>
          </cell>
          <cell r="N4370" t="str">
            <v>DFO</v>
          </cell>
          <cell r="P4370">
            <v>6</v>
          </cell>
          <cell r="Q4370">
            <v>2001</v>
          </cell>
          <cell r="R4370" t="str">
            <v>OP</v>
          </cell>
          <cell r="T4370" t="str">
            <v>N</v>
          </cell>
        </row>
        <row r="4371">
          <cell r="A4371" t="str">
            <v>TN</v>
          </cell>
          <cell r="B4371" t="str">
            <v>Hancock</v>
          </cell>
          <cell r="C4371">
            <v>15293</v>
          </cell>
          <cell r="D4371" t="str">
            <v>Powell Valley Electric Coop</v>
          </cell>
          <cell r="E4371">
            <v>7883</v>
          </cell>
          <cell r="F4371" t="str">
            <v>Powell Valley</v>
          </cell>
          <cell r="G4371">
            <v>22</v>
          </cell>
          <cell r="H4371" t="str">
            <v>1</v>
          </cell>
          <cell r="I4371">
            <v>2</v>
          </cell>
          <cell r="J4371">
            <v>1.8</v>
          </cell>
          <cell r="K4371">
            <v>1.8</v>
          </cell>
          <cell r="M4371" t="str">
            <v>IC</v>
          </cell>
          <cell r="N4371" t="str">
            <v>DFO</v>
          </cell>
          <cell r="P4371">
            <v>7</v>
          </cell>
          <cell r="Q4371">
            <v>2000</v>
          </cell>
          <cell r="R4371" t="str">
            <v>OP</v>
          </cell>
          <cell r="T4371" t="str">
            <v>N</v>
          </cell>
        </row>
        <row r="4372">
          <cell r="A4372" t="str">
            <v>TN</v>
          </cell>
          <cell r="B4372" t="str">
            <v>Hancock</v>
          </cell>
          <cell r="C4372">
            <v>15293</v>
          </cell>
          <cell r="D4372" t="str">
            <v>Powell Valley Electric Coop</v>
          </cell>
          <cell r="E4372">
            <v>7883</v>
          </cell>
          <cell r="F4372" t="str">
            <v>Powell Valley</v>
          </cell>
          <cell r="G4372">
            <v>22</v>
          </cell>
          <cell r="H4372" t="str">
            <v>2</v>
          </cell>
          <cell r="I4372">
            <v>2</v>
          </cell>
          <cell r="J4372">
            <v>1.8</v>
          </cell>
          <cell r="K4372">
            <v>1.8</v>
          </cell>
          <cell r="M4372" t="str">
            <v>IC</v>
          </cell>
          <cell r="N4372" t="str">
            <v>DFO</v>
          </cell>
          <cell r="P4372">
            <v>7</v>
          </cell>
          <cell r="Q4372">
            <v>2000</v>
          </cell>
          <cell r="R4372" t="str">
            <v>OP</v>
          </cell>
          <cell r="T4372" t="str">
            <v>N</v>
          </cell>
        </row>
        <row r="4373">
          <cell r="A4373" t="str">
            <v>TN</v>
          </cell>
          <cell r="B4373" t="str">
            <v>Hancock</v>
          </cell>
          <cell r="C4373">
            <v>15293</v>
          </cell>
          <cell r="D4373" t="str">
            <v>Powell Valley Electric Coop</v>
          </cell>
          <cell r="E4373">
            <v>7883</v>
          </cell>
          <cell r="F4373" t="str">
            <v>Powell Valley</v>
          </cell>
          <cell r="G4373">
            <v>22</v>
          </cell>
          <cell r="H4373" t="str">
            <v>3</v>
          </cell>
          <cell r="I4373">
            <v>2</v>
          </cell>
          <cell r="J4373">
            <v>1.8</v>
          </cell>
          <cell r="K4373">
            <v>1.8</v>
          </cell>
          <cell r="M4373" t="str">
            <v>IC</v>
          </cell>
          <cell r="N4373" t="str">
            <v>DFO</v>
          </cell>
          <cell r="P4373">
            <v>7</v>
          </cell>
          <cell r="Q4373">
            <v>2000</v>
          </cell>
          <cell r="R4373" t="str">
            <v>OP</v>
          </cell>
          <cell r="T4373" t="str">
            <v>N</v>
          </cell>
        </row>
        <row r="4374">
          <cell r="A4374" t="str">
            <v>TN</v>
          </cell>
          <cell r="B4374" t="str">
            <v>Hancock</v>
          </cell>
          <cell r="C4374">
            <v>15293</v>
          </cell>
          <cell r="D4374" t="str">
            <v>Powell Valley Electric Coop</v>
          </cell>
          <cell r="E4374">
            <v>7883</v>
          </cell>
          <cell r="F4374" t="str">
            <v>Powell Valley</v>
          </cell>
          <cell r="G4374">
            <v>22</v>
          </cell>
          <cell r="H4374" t="str">
            <v>4</v>
          </cell>
          <cell r="I4374">
            <v>2</v>
          </cell>
          <cell r="J4374">
            <v>1.8</v>
          </cell>
          <cell r="K4374">
            <v>1.8</v>
          </cell>
          <cell r="M4374" t="str">
            <v>IC</v>
          </cell>
          <cell r="N4374" t="str">
            <v>DFO</v>
          </cell>
          <cell r="P4374">
            <v>7</v>
          </cell>
          <cell r="Q4374">
            <v>2000</v>
          </cell>
          <cell r="R4374" t="str">
            <v>OP</v>
          </cell>
          <cell r="T4374" t="str">
            <v>N</v>
          </cell>
        </row>
        <row r="4375">
          <cell r="A4375" t="str">
            <v>TN</v>
          </cell>
          <cell r="B4375" t="str">
            <v>Hancock</v>
          </cell>
          <cell r="C4375">
            <v>15293</v>
          </cell>
          <cell r="D4375" t="str">
            <v>Powell Valley Electric Coop</v>
          </cell>
          <cell r="E4375">
            <v>7883</v>
          </cell>
          <cell r="F4375" t="str">
            <v>Powell Valley</v>
          </cell>
          <cell r="G4375">
            <v>22</v>
          </cell>
          <cell r="H4375" t="str">
            <v>5</v>
          </cell>
          <cell r="I4375">
            <v>2</v>
          </cell>
          <cell r="J4375">
            <v>1.8</v>
          </cell>
          <cell r="K4375">
            <v>1.8</v>
          </cell>
          <cell r="M4375" t="str">
            <v>IC</v>
          </cell>
          <cell r="N4375" t="str">
            <v>DFO</v>
          </cell>
          <cell r="P4375">
            <v>7</v>
          </cell>
          <cell r="Q4375">
            <v>2000</v>
          </cell>
          <cell r="R4375" t="str">
            <v>OP</v>
          </cell>
          <cell r="T4375" t="str">
            <v>N</v>
          </cell>
        </row>
        <row r="4376">
          <cell r="A4376" t="str">
            <v>TN</v>
          </cell>
          <cell r="B4376" t="str">
            <v>Hancock</v>
          </cell>
          <cell r="C4376">
            <v>15293</v>
          </cell>
          <cell r="D4376" t="str">
            <v>Powell Valley Electric Coop</v>
          </cell>
          <cell r="E4376">
            <v>7883</v>
          </cell>
          <cell r="F4376" t="str">
            <v>Powell Valley</v>
          </cell>
          <cell r="G4376">
            <v>22</v>
          </cell>
          <cell r="H4376" t="str">
            <v>6</v>
          </cell>
          <cell r="I4376">
            <v>2</v>
          </cell>
          <cell r="J4376">
            <v>1.8</v>
          </cell>
          <cell r="K4376">
            <v>1.8</v>
          </cell>
          <cell r="M4376" t="str">
            <v>IC</v>
          </cell>
          <cell r="N4376" t="str">
            <v>DFO</v>
          </cell>
          <cell r="P4376">
            <v>7</v>
          </cell>
          <cell r="Q4376">
            <v>2000</v>
          </cell>
          <cell r="R4376" t="str">
            <v>OP</v>
          </cell>
          <cell r="T4376" t="str">
            <v>N</v>
          </cell>
        </row>
        <row r="4377">
          <cell r="A4377" t="str">
            <v>TN</v>
          </cell>
          <cell r="B4377" t="str">
            <v>Hancock</v>
          </cell>
          <cell r="C4377">
            <v>15293</v>
          </cell>
          <cell r="D4377" t="str">
            <v>Powell Valley Electric Coop</v>
          </cell>
          <cell r="E4377">
            <v>7883</v>
          </cell>
          <cell r="F4377" t="str">
            <v>Powell Valley</v>
          </cell>
          <cell r="G4377">
            <v>22</v>
          </cell>
          <cell r="H4377" t="str">
            <v>7</v>
          </cell>
          <cell r="I4377">
            <v>2</v>
          </cell>
          <cell r="J4377">
            <v>1.8</v>
          </cell>
          <cell r="K4377">
            <v>1.8</v>
          </cell>
          <cell r="M4377" t="str">
            <v>IC</v>
          </cell>
          <cell r="N4377" t="str">
            <v>DFO</v>
          </cell>
          <cell r="P4377">
            <v>7</v>
          </cell>
          <cell r="Q4377">
            <v>2000</v>
          </cell>
          <cell r="R4377" t="str">
            <v>OP</v>
          </cell>
          <cell r="T4377" t="str">
            <v>N</v>
          </cell>
        </row>
        <row r="4378">
          <cell r="A4378" t="str">
            <v>TN</v>
          </cell>
          <cell r="B4378" t="str">
            <v>Hancock</v>
          </cell>
          <cell r="C4378">
            <v>15293</v>
          </cell>
          <cell r="D4378" t="str">
            <v>Powell Valley Electric Coop</v>
          </cell>
          <cell r="E4378">
            <v>7883</v>
          </cell>
          <cell r="F4378" t="str">
            <v>Powell Valley</v>
          </cell>
          <cell r="G4378">
            <v>22</v>
          </cell>
          <cell r="H4378" t="str">
            <v>8</v>
          </cell>
          <cell r="I4378">
            <v>2</v>
          </cell>
          <cell r="J4378">
            <v>1.8</v>
          </cell>
          <cell r="K4378">
            <v>1.8</v>
          </cell>
          <cell r="M4378" t="str">
            <v>IC</v>
          </cell>
          <cell r="N4378" t="str">
            <v>DFO</v>
          </cell>
          <cell r="P4378">
            <v>7</v>
          </cell>
          <cell r="Q4378">
            <v>2000</v>
          </cell>
          <cell r="R4378" t="str">
            <v>OP</v>
          </cell>
          <cell r="T4378" t="str">
            <v>N</v>
          </cell>
        </row>
        <row r="4379">
          <cell r="A4379" t="str">
            <v>TN</v>
          </cell>
          <cell r="B4379" t="str">
            <v>Hancock</v>
          </cell>
          <cell r="C4379">
            <v>15293</v>
          </cell>
          <cell r="D4379" t="str">
            <v>Powell Valley Electric Coop</v>
          </cell>
          <cell r="E4379">
            <v>7883</v>
          </cell>
          <cell r="F4379" t="str">
            <v>Powell Valley</v>
          </cell>
          <cell r="G4379">
            <v>22</v>
          </cell>
          <cell r="H4379" t="str">
            <v>9</v>
          </cell>
          <cell r="I4379">
            <v>2</v>
          </cell>
          <cell r="J4379">
            <v>1.8</v>
          </cell>
          <cell r="K4379">
            <v>1.8</v>
          </cell>
          <cell r="M4379" t="str">
            <v>IC</v>
          </cell>
          <cell r="N4379" t="str">
            <v>DFO</v>
          </cell>
          <cell r="P4379">
            <v>7</v>
          </cell>
          <cell r="Q4379">
            <v>2000</v>
          </cell>
          <cell r="R4379" t="str">
            <v>OP</v>
          </cell>
          <cell r="T4379" t="str">
            <v>N</v>
          </cell>
        </row>
        <row r="4380">
          <cell r="A4380" t="str">
            <v>TN</v>
          </cell>
          <cell r="B4380" t="str">
            <v>Hancock</v>
          </cell>
          <cell r="C4380">
            <v>15293</v>
          </cell>
          <cell r="D4380" t="str">
            <v>Powell Valley Electric Coop</v>
          </cell>
          <cell r="E4380">
            <v>7883</v>
          </cell>
          <cell r="F4380" t="str">
            <v>Powell Valley</v>
          </cell>
          <cell r="G4380">
            <v>22</v>
          </cell>
          <cell r="H4380" t="str">
            <v>10</v>
          </cell>
          <cell r="I4380">
            <v>2</v>
          </cell>
          <cell r="J4380">
            <v>1.8</v>
          </cell>
          <cell r="K4380">
            <v>1.8</v>
          </cell>
          <cell r="M4380" t="str">
            <v>IC</v>
          </cell>
          <cell r="N4380" t="str">
            <v>DFO</v>
          </cell>
          <cell r="P4380">
            <v>7</v>
          </cell>
          <cell r="Q4380">
            <v>2000</v>
          </cell>
          <cell r="R4380" t="str">
            <v>OP</v>
          </cell>
          <cell r="T4380" t="str">
            <v>N</v>
          </cell>
        </row>
        <row r="4381">
          <cell r="A4381" t="str">
            <v>TN</v>
          </cell>
          <cell r="B4381" t="str">
            <v>Hancock</v>
          </cell>
          <cell r="C4381">
            <v>15293</v>
          </cell>
          <cell r="D4381" t="str">
            <v>Powell Valley Electric Coop</v>
          </cell>
          <cell r="E4381">
            <v>7883</v>
          </cell>
          <cell r="F4381" t="str">
            <v>Powell Valley</v>
          </cell>
          <cell r="G4381">
            <v>22</v>
          </cell>
          <cell r="H4381" t="str">
            <v>11</v>
          </cell>
          <cell r="I4381">
            <v>2</v>
          </cell>
          <cell r="J4381">
            <v>1.8</v>
          </cell>
          <cell r="K4381">
            <v>1.8</v>
          </cell>
          <cell r="M4381" t="str">
            <v>IC</v>
          </cell>
          <cell r="N4381" t="str">
            <v>DFO</v>
          </cell>
          <cell r="P4381">
            <v>7</v>
          </cell>
          <cell r="Q4381">
            <v>2000</v>
          </cell>
          <cell r="R4381" t="str">
            <v>OP</v>
          </cell>
          <cell r="T4381" t="str">
            <v>N</v>
          </cell>
        </row>
        <row r="4382">
          <cell r="A4382" t="str">
            <v>TX</v>
          </cell>
          <cell r="B4382" t="str">
            <v>Cameron</v>
          </cell>
          <cell r="C4382">
            <v>2409</v>
          </cell>
          <cell r="D4382" t="str">
            <v>Brownsville Public Utils Board</v>
          </cell>
          <cell r="E4382">
            <v>3559</v>
          </cell>
          <cell r="F4382" t="str">
            <v>Silas Ray</v>
          </cell>
          <cell r="G4382">
            <v>22</v>
          </cell>
          <cell r="H4382" t="str">
            <v>DG-2</v>
          </cell>
          <cell r="I4382">
            <v>1.3</v>
          </cell>
          <cell r="J4382">
            <v>1</v>
          </cell>
          <cell r="K4382">
            <v>1</v>
          </cell>
          <cell r="M4382" t="str">
            <v>IC</v>
          </cell>
          <cell r="N4382" t="str">
            <v>DFO</v>
          </cell>
          <cell r="P4382">
            <v>11</v>
          </cell>
          <cell r="Q4382">
            <v>2001</v>
          </cell>
          <cell r="R4382" t="str">
            <v>SB</v>
          </cell>
          <cell r="T4382" t="str">
            <v>N</v>
          </cell>
        </row>
        <row r="4383">
          <cell r="A4383" t="str">
            <v>TX</v>
          </cell>
          <cell r="B4383" t="str">
            <v>Cameron</v>
          </cell>
          <cell r="C4383">
            <v>2409</v>
          </cell>
          <cell r="D4383" t="str">
            <v>Brownsville Public Utils Board</v>
          </cell>
          <cell r="E4383">
            <v>3559</v>
          </cell>
          <cell r="F4383" t="str">
            <v>Silas Ray</v>
          </cell>
          <cell r="G4383">
            <v>22</v>
          </cell>
          <cell r="H4383" t="str">
            <v>DG-3a</v>
          </cell>
          <cell r="I4383">
            <v>1.3</v>
          </cell>
          <cell r="J4383">
            <v>1</v>
          </cell>
          <cell r="K4383">
            <v>1</v>
          </cell>
          <cell r="M4383" t="str">
            <v>IC</v>
          </cell>
          <cell r="N4383" t="str">
            <v>DFO</v>
          </cell>
          <cell r="P4383">
            <v>11</v>
          </cell>
          <cell r="Q4383">
            <v>2001</v>
          </cell>
          <cell r="R4383" t="str">
            <v>SB</v>
          </cell>
          <cell r="T4383" t="str">
            <v>N</v>
          </cell>
        </row>
        <row r="4384">
          <cell r="A4384" t="str">
            <v>TX</v>
          </cell>
          <cell r="B4384" t="str">
            <v>Cameron</v>
          </cell>
          <cell r="C4384">
            <v>2409</v>
          </cell>
          <cell r="D4384" t="str">
            <v>Brownsville Public Utils Board</v>
          </cell>
          <cell r="E4384">
            <v>3559</v>
          </cell>
          <cell r="F4384" t="str">
            <v>Silas Ray</v>
          </cell>
          <cell r="G4384">
            <v>22</v>
          </cell>
          <cell r="H4384" t="str">
            <v>DG-3b</v>
          </cell>
          <cell r="I4384">
            <v>1.3</v>
          </cell>
          <cell r="J4384">
            <v>1</v>
          </cell>
          <cell r="K4384">
            <v>1</v>
          </cell>
          <cell r="M4384" t="str">
            <v>IC</v>
          </cell>
          <cell r="N4384" t="str">
            <v>DFO</v>
          </cell>
          <cell r="P4384">
            <v>11</v>
          </cell>
          <cell r="Q4384">
            <v>2001</v>
          </cell>
          <cell r="R4384" t="str">
            <v>SB</v>
          </cell>
          <cell r="T4384" t="str">
            <v>N</v>
          </cell>
        </row>
        <row r="4385">
          <cell r="A4385" t="str">
            <v>TX</v>
          </cell>
          <cell r="B4385" t="str">
            <v>Cameron</v>
          </cell>
          <cell r="C4385">
            <v>2409</v>
          </cell>
          <cell r="D4385" t="str">
            <v>Brownsville Public Utils Board</v>
          </cell>
          <cell r="E4385">
            <v>3559</v>
          </cell>
          <cell r="F4385" t="str">
            <v>Silas Ray</v>
          </cell>
          <cell r="G4385">
            <v>22</v>
          </cell>
          <cell r="H4385" t="str">
            <v>DG-4</v>
          </cell>
          <cell r="I4385">
            <v>1.3</v>
          </cell>
          <cell r="J4385">
            <v>1</v>
          </cell>
          <cell r="K4385">
            <v>1</v>
          </cell>
          <cell r="M4385" t="str">
            <v>IC</v>
          </cell>
          <cell r="N4385" t="str">
            <v>DFO</v>
          </cell>
          <cell r="P4385">
            <v>11</v>
          </cell>
          <cell r="Q4385">
            <v>2001</v>
          </cell>
          <cell r="R4385" t="str">
            <v>SB</v>
          </cell>
          <cell r="T4385" t="str">
            <v>N</v>
          </cell>
        </row>
        <row r="4386">
          <cell r="A4386" t="str">
            <v>TX</v>
          </cell>
          <cell r="B4386" t="str">
            <v>Cameron</v>
          </cell>
          <cell r="C4386">
            <v>2409</v>
          </cell>
          <cell r="D4386" t="str">
            <v>Brownsville Public Utils Board</v>
          </cell>
          <cell r="E4386">
            <v>3559</v>
          </cell>
          <cell r="F4386" t="str">
            <v>Silas Ray</v>
          </cell>
          <cell r="G4386">
            <v>22</v>
          </cell>
          <cell r="H4386" t="str">
            <v>DG-6a</v>
          </cell>
          <cell r="I4386">
            <v>1.3</v>
          </cell>
          <cell r="J4386">
            <v>1</v>
          </cell>
          <cell r="K4386">
            <v>1</v>
          </cell>
          <cell r="M4386" t="str">
            <v>IC</v>
          </cell>
          <cell r="N4386" t="str">
            <v>DFO</v>
          </cell>
          <cell r="P4386">
            <v>11</v>
          </cell>
          <cell r="Q4386">
            <v>2001</v>
          </cell>
          <cell r="R4386" t="str">
            <v>SB</v>
          </cell>
          <cell r="T4386" t="str">
            <v>N</v>
          </cell>
        </row>
        <row r="4387">
          <cell r="A4387" t="str">
            <v>TX</v>
          </cell>
          <cell r="B4387" t="str">
            <v>Cameron</v>
          </cell>
          <cell r="C4387">
            <v>2409</v>
          </cell>
          <cell r="D4387" t="str">
            <v>Brownsville Public Utils Board</v>
          </cell>
          <cell r="E4387">
            <v>3559</v>
          </cell>
          <cell r="F4387" t="str">
            <v>Silas Ray</v>
          </cell>
          <cell r="G4387">
            <v>22</v>
          </cell>
          <cell r="H4387" t="str">
            <v>DG-6b</v>
          </cell>
          <cell r="I4387">
            <v>1.3</v>
          </cell>
          <cell r="J4387">
            <v>1</v>
          </cell>
          <cell r="K4387">
            <v>1</v>
          </cell>
          <cell r="M4387" t="str">
            <v>IC</v>
          </cell>
          <cell r="N4387" t="str">
            <v>DFO</v>
          </cell>
          <cell r="P4387">
            <v>11</v>
          </cell>
          <cell r="Q4387">
            <v>2001</v>
          </cell>
          <cell r="R4387" t="str">
            <v>SB</v>
          </cell>
          <cell r="T4387" t="str">
            <v>N</v>
          </cell>
        </row>
        <row r="4388">
          <cell r="A4388" t="str">
            <v>TX</v>
          </cell>
          <cell r="B4388" t="str">
            <v>Cameron</v>
          </cell>
          <cell r="C4388">
            <v>2409</v>
          </cell>
          <cell r="D4388" t="str">
            <v>Brownsville Public Utils Board</v>
          </cell>
          <cell r="E4388">
            <v>3559</v>
          </cell>
          <cell r="F4388" t="str">
            <v>Silas Ray</v>
          </cell>
          <cell r="G4388">
            <v>22</v>
          </cell>
          <cell r="H4388" t="str">
            <v>DG-7a</v>
          </cell>
          <cell r="I4388">
            <v>1.3</v>
          </cell>
          <cell r="J4388">
            <v>1</v>
          </cell>
          <cell r="K4388">
            <v>1</v>
          </cell>
          <cell r="M4388" t="str">
            <v>IC</v>
          </cell>
          <cell r="N4388" t="str">
            <v>DFO</v>
          </cell>
          <cell r="P4388">
            <v>11</v>
          </cell>
          <cell r="Q4388">
            <v>2001</v>
          </cell>
          <cell r="R4388" t="str">
            <v>SB</v>
          </cell>
          <cell r="T4388" t="str">
            <v>N</v>
          </cell>
        </row>
        <row r="4389">
          <cell r="A4389" t="str">
            <v>TX</v>
          </cell>
          <cell r="B4389" t="str">
            <v>Cameron</v>
          </cell>
          <cell r="C4389">
            <v>2409</v>
          </cell>
          <cell r="D4389" t="str">
            <v>Brownsville Public Utils Board</v>
          </cell>
          <cell r="E4389">
            <v>3559</v>
          </cell>
          <cell r="F4389" t="str">
            <v>Silas Ray</v>
          </cell>
          <cell r="G4389">
            <v>22</v>
          </cell>
          <cell r="H4389" t="str">
            <v>DG-7b</v>
          </cell>
          <cell r="I4389">
            <v>1.3</v>
          </cell>
          <cell r="J4389">
            <v>1</v>
          </cell>
          <cell r="K4389">
            <v>1</v>
          </cell>
          <cell r="M4389" t="str">
            <v>IC</v>
          </cell>
          <cell r="N4389" t="str">
            <v>DFO</v>
          </cell>
          <cell r="P4389">
            <v>11</v>
          </cell>
          <cell r="Q4389">
            <v>2001</v>
          </cell>
          <cell r="R4389" t="str">
            <v>SB</v>
          </cell>
          <cell r="T4389" t="str">
            <v>N</v>
          </cell>
        </row>
        <row r="4390">
          <cell r="A4390" t="str">
            <v>TX</v>
          </cell>
          <cell r="B4390" t="str">
            <v>El Paso</v>
          </cell>
          <cell r="C4390">
            <v>10878</v>
          </cell>
          <cell r="D4390" t="str">
            <v>Leviton Manufacturing Inc</v>
          </cell>
          <cell r="E4390">
            <v>55637</v>
          </cell>
          <cell r="F4390" t="str">
            <v>Leviton Manufacturing</v>
          </cell>
          <cell r="G4390">
            <v>335</v>
          </cell>
          <cell r="H4390" t="str">
            <v>GEN1</v>
          </cell>
          <cell r="I4390">
            <v>1.8</v>
          </cell>
          <cell r="J4390">
            <v>1.76</v>
          </cell>
          <cell r="K4390">
            <v>1.78</v>
          </cell>
          <cell r="M4390" t="str">
            <v>IC</v>
          </cell>
          <cell r="N4390" t="str">
            <v>DFO</v>
          </cell>
          <cell r="P4390">
            <v>5</v>
          </cell>
          <cell r="Q4390">
            <v>2000</v>
          </cell>
          <cell r="R4390" t="str">
            <v>SB</v>
          </cell>
          <cell r="T4390" t="str">
            <v>Y</v>
          </cell>
        </row>
        <row r="4391">
          <cell r="A4391" t="str">
            <v>TX</v>
          </cell>
          <cell r="B4391" t="str">
            <v>El Paso</v>
          </cell>
          <cell r="C4391">
            <v>11146</v>
          </cell>
          <cell r="D4391" t="str">
            <v>Maytag Corp</v>
          </cell>
          <cell r="E4391">
            <v>55536</v>
          </cell>
          <cell r="F4391" t="str">
            <v>Hoover Company</v>
          </cell>
          <cell r="G4391">
            <v>335</v>
          </cell>
          <cell r="H4391" t="str">
            <v>0542</v>
          </cell>
          <cell r="I4391">
            <v>1.8</v>
          </cell>
          <cell r="J4391">
            <v>1.76</v>
          </cell>
          <cell r="K4391">
            <v>1.78</v>
          </cell>
          <cell r="M4391" t="str">
            <v>IC</v>
          </cell>
          <cell r="N4391" t="str">
            <v>DFO</v>
          </cell>
          <cell r="P4391">
            <v>6</v>
          </cell>
          <cell r="Q4391">
            <v>1997</v>
          </cell>
          <cell r="R4391" t="str">
            <v>SB</v>
          </cell>
          <cell r="T4391" t="str">
            <v>Y</v>
          </cell>
        </row>
        <row r="4392">
          <cell r="A4392" t="str">
            <v>TX</v>
          </cell>
          <cell r="B4392" t="str">
            <v>El Paso</v>
          </cell>
          <cell r="C4392">
            <v>11146</v>
          </cell>
          <cell r="D4392" t="str">
            <v>Maytag Corp</v>
          </cell>
          <cell r="E4392">
            <v>55536</v>
          </cell>
          <cell r="F4392" t="str">
            <v>Hoover Company</v>
          </cell>
          <cell r="G4392">
            <v>335</v>
          </cell>
          <cell r="H4392" t="str">
            <v>0543</v>
          </cell>
          <cell r="I4392">
            <v>1.8</v>
          </cell>
          <cell r="J4392">
            <v>1.76</v>
          </cell>
          <cell r="K4392">
            <v>1.78</v>
          </cell>
          <cell r="M4392" t="str">
            <v>IC</v>
          </cell>
          <cell r="N4392" t="str">
            <v>DFO</v>
          </cell>
          <cell r="P4392">
            <v>6</v>
          </cell>
          <cell r="Q4392">
            <v>1997</v>
          </cell>
          <cell r="R4392" t="str">
            <v>SB</v>
          </cell>
          <cell r="T4392" t="str">
            <v>Y</v>
          </cell>
        </row>
        <row r="4393">
          <cell r="A4393" t="str">
            <v>TX</v>
          </cell>
          <cell r="B4393" t="str">
            <v>El Paso</v>
          </cell>
          <cell r="C4393">
            <v>11146</v>
          </cell>
          <cell r="D4393" t="str">
            <v>Maytag Corp</v>
          </cell>
          <cell r="E4393">
            <v>55536</v>
          </cell>
          <cell r="F4393" t="str">
            <v>Hoover Company</v>
          </cell>
          <cell r="G4393">
            <v>335</v>
          </cell>
          <cell r="H4393" t="str">
            <v>0544</v>
          </cell>
          <cell r="I4393">
            <v>1.8</v>
          </cell>
          <cell r="J4393">
            <v>1.8</v>
          </cell>
          <cell r="K4393">
            <v>1.8</v>
          </cell>
          <cell r="M4393" t="str">
            <v>IC</v>
          </cell>
          <cell r="N4393" t="str">
            <v>DFO</v>
          </cell>
          <cell r="P4393">
            <v>4</v>
          </cell>
          <cell r="Q4393">
            <v>2002</v>
          </cell>
          <cell r="R4393" t="str">
            <v>SB</v>
          </cell>
          <cell r="T4393" t="str">
            <v>Y</v>
          </cell>
        </row>
        <row r="4394">
          <cell r="A4394" t="str">
            <v>TX</v>
          </cell>
          <cell r="B4394" t="str">
            <v>El Paso</v>
          </cell>
          <cell r="C4394">
            <v>11146</v>
          </cell>
          <cell r="D4394" t="str">
            <v>Maytag Corp</v>
          </cell>
          <cell r="E4394">
            <v>55536</v>
          </cell>
          <cell r="F4394" t="str">
            <v>Hoover Company</v>
          </cell>
          <cell r="G4394">
            <v>335</v>
          </cell>
          <cell r="H4394" t="str">
            <v>0545</v>
          </cell>
          <cell r="I4394">
            <v>1.8</v>
          </cell>
          <cell r="J4394">
            <v>1.8</v>
          </cell>
          <cell r="K4394">
            <v>1.8</v>
          </cell>
          <cell r="M4394" t="str">
            <v>IC</v>
          </cell>
          <cell r="N4394" t="str">
            <v>DFO</v>
          </cell>
          <cell r="P4394">
            <v>4</v>
          </cell>
          <cell r="Q4394">
            <v>2002</v>
          </cell>
          <cell r="R4394" t="str">
            <v>SB</v>
          </cell>
          <cell r="T4394" t="str">
            <v>Y</v>
          </cell>
        </row>
        <row r="4395">
          <cell r="A4395" t="str">
            <v>TX</v>
          </cell>
          <cell r="B4395" t="str">
            <v>Victoria</v>
          </cell>
          <cell r="C4395">
            <v>17583</v>
          </cell>
          <cell r="D4395" t="str">
            <v>South Texas Electric Coop Inc</v>
          </cell>
          <cell r="E4395">
            <v>3631</v>
          </cell>
          <cell r="F4395" t="str">
            <v>Sam Rayburn</v>
          </cell>
          <cell r="G4395">
            <v>22</v>
          </cell>
          <cell r="H4395" t="str">
            <v>4</v>
          </cell>
          <cell r="I4395">
            <v>1.6</v>
          </cell>
          <cell r="J4395">
            <v>1.6</v>
          </cell>
          <cell r="K4395">
            <v>1.6</v>
          </cell>
          <cell r="M4395" t="str">
            <v>IC</v>
          </cell>
          <cell r="N4395" t="str">
            <v>DFO</v>
          </cell>
          <cell r="P4395">
            <v>7</v>
          </cell>
          <cell r="Q4395">
            <v>1991</v>
          </cell>
          <cell r="R4395" t="str">
            <v>OP</v>
          </cell>
          <cell r="S4395">
            <v>0</v>
          </cell>
          <cell r="T4395" t="str">
            <v>N</v>
          </cell>
        </row>
        <row r="4396">
          <cell r="A4396" t="str">
            <v>TX</v>
          </cell>
          <cell r="B4396" t="str">
            <v>Victoria</v>
          </cell>
          <cell r="C4396">
            <v>17583</v>
          </cell>
          <cell r="D4396" t="str">
            <v>South Texas Electric Coop Inc</v>
          </cell>
          <cell r="E4396">
            <v>3631</v>
          </cell>
          <cell r="F4396" t="str">
            <v>Sam Rayburn</v>
          </cell>
          <cell r="G4396">
            <v>22</v>
          </cell>
          <cell r="H4396" t="str">
            <v>5</v>
          </cell>
          <cell r="I4396">
            <v>1.6</v>
          </cell>
          <cell r="J4396">
            <v>1.6</v>
          </cell>
          <cell r="K4396">
            <v>1.6</v>
          </cell>
          <cell r="M4396" t="str">
            <v>IC</v>
          </cell>
          <cell r="N4396" t="str">
            <v>DFO</v>
          </cell>
          <cell r="P4396">
            <v>10</v>
          </cell>
          <cell r="Q4396">
            <v>1991</v>
          </cell>
          <cell r="R4396" t="str">
            <v>OP</v>
          </cell>
          <cell r="S4396">
            <v>0</v>
          </cell>
          <cell r="T4396" t="str">
            <v>N</v>
          </cell>
        </row>
        <row r="4397">
          <cell r="A4397" t="str">
            <v>TX</v>
          </cell>
          <cell r="B4397" t="str">
            <v>Dallas</v>
          </cell>
          <cell r="C4397">
            <v>18050</v>
          </cell>
          <cell r="D4397" t="str">
            <v>State Farm Mutual Auto Ins Co</v>
          </cell>
          <cell r="E4397">
            <v>55390</v>
          </cell>
          <cell r="F4397" t="str">
            <v>State Farm Insur Support Center Central</v>
          </cell>
          <cell r="G4397">
            <v>521</v>
          </cell>
          <cell r="H4397" t="str">
            <v>2A</v>
          </cell>
          <cell r="I4397">
            <v>1.8</v>
          </cell>
          <cell r="J4397">
            <v>1.8</v>
          </cell>
          <cell r="K4397">
            <v>1.8</v>
          </cell>
          <cell r="M4397" t="str">
            <v>IC</v>
          </cell>
          <cell r="N4397" t="str">
            <v>DFO</v>
          </cell>
          <cell r="P4397">
            <v>1</v>
          </cell>
          <cell r="Q4397">
            <v>1998</v>
          </cell>
          <cell r="R4397" t="str">
            <v>SB</v>
          </cell>
          <cell r="T4397" t="str">
            <v>Y</v>
          </cell>
        </row>
        <row r="4398">
          <cell r="A4398" t="str">
            <v>TX</v>
          </cell>
          <cell r="B4398" t="str">
            <v>Dallas</v>
          </cell>
          <cell r="C4398">
            <v>18050</v>
          </cell>
          <cell r="D4398" t="str">
            <v>State Farm Mutual Auto Ins Co</v>
          </cell>
          <cell r="E4398">
            <v>55390</v>
          </cell>
          <cell r="F4398" t="str">
            <v>State Farm Insur Support Center Central</v>
          </cell>
          <cell r="G4398">
            <v>521</v>
          </cell>
          <cell r="H4398" t="str">
            <v>2B</v>
          </cell>
          <cell r="I4398">
            <v>1.8</v>
          </cell>
          <cell r="J4398">
            <v>1.8</v>
          </cell>
          <cell r="K4398">
            <v>1.8</v>
          </cell>
          <cell r="M4398" t="str">
            <v>IC</v>
          </cell>
          <cell r="N4398" t="str">
            <v>DFO</v>
          </cell>
          <cell r="P4398">
            <v>1</v>
          </cell>
          <cell r="Q4398">
            <v>1998</v>
          </cell>
          <cell r="R4398" t="str">
            <v>SB</v>
          </cell>
          <cell r="T4398" t="str">
            <v>Y</v>
          </cell>
        </row>
        <row r="4399">
          <cell r="A4399" t="str">
            <v>TX</v>
          </cell>
          <cell r="B4399" t="str">
            <v>Dallas</v>
          </cell>
          <cell r="C4399">
            <v>18050</v>
          </cell>
          <cell r="D4399" t="str">
            <v>State Farm Mutual Auto Ins Co</v>
          </cell>
          <cell r="E4399">
            <v>55390</v>
          </cell>
          <cell r="F4399" t="str">
            <v>State Farm Insur Support Center Central</v>
          </cell>
          <cell r="G4399">
            <v>521</v>
          </cell>
          <cell r="H4399" t="str">
            <v>3A</v>
          </cell>
          <cell r="I4399">
            <v>1.8</v>
          </cell>
          <cell r="J4399">
            <v>1.8</v>
          </cell>
          <cell r="K4399">
            <v>1.8</v>
          </cell>
          <cell r="M4399" t="str">
            <v>IC</v>
          </cell>
          <cell r="N4399" t="str">
            <v>DFO</v>
          </cell>
          <cell r="P4399">
            <v>1</v>
          </cell>
          <cell r="Q4399">
            <v>1998</v>
          </cell>
          <cell r="R4399" t="str">
            <v>SB</v>
          </cell>
          <cell r="T4399" t="str">
            <v>Y</v>
          </cell>
        </row>
        <row r="4400">
          <cell r="A4400" t="str">
            <v>TX</v>
          </cell>
          <cell r="B4400" t="str">
            <v>Dallas</v>
          </cell>
          <cell r="C4400">
            <v>18050</v>
          </cell>
          <cell r="D4400" t="str">
            <v>State Farm Mutual Auto Ins Co</v>
          </cell>
          <cell r="E4400">
            <v>55390</v>
          </cell>
          <cell r="F4400" t="str">
            <v>State Farm Insur Support Center Central</v>
          </cell>
          <cell r="G4400">
            <v>521</v>
          </cell>
          <cell r="H4400" t="str">
            <v>3B</v>
          </cell>
          <cell r="I4400">
            <v>1.8</v>
          </cell>
          <cell r="J4400">
            <v>1.8</v>
          </cell>
          <cell r="K4400">
            <v>1.8</v>
          </cell>
          <cell r="M4400" t="str">
            <v>IC</v>
          </cell>
          <cell r="N4400" t="str">
            <v>DFO</v>
          </cell>
          <cell r="P4400">
            <v>1</v>
          </cell>
          <cell r="Q4400">
            <v>1998</v>
          </cell>
          <cell r="R4400" t="str">
            <v>SB</v>
          </cell>
          <cell r="T4400" t="str">
            <v>Y</v>
          </cell>
        </row>
        <row r="4401">
          <cell r="A4401" t="str">
            <v>TX</v>
          </cell>
          <cell r="B4401" t="str">
            <v>Dallas</v>
          </cell>
          <cell r="C4401">
            <v>18050</v>
          </cell>
          <cell r="D4401" t="str">
            <v>State Farm Mutual Auto Ins Co</v>
          </cell>
          <cell r="E4401">
            <v>55390</v>
          </cell>
          <cell r="F4401" t="str">
            <v>State Farm Insur Support Center Central</v>
          </cell>
          <cell r="G4401">
            <v>521</v>
          </cell>
          <cell r="H4401" t="str">
            <v>4A</v>
          </cell>
          <cell r="I4401">
            <v>1.8</v>
          </cell>
          <cell r="J4401">
            <v>1.8</v>
          </cell>
          <cell r="K4401">
            <v>1.8</v>
          </cell>
          <cell r="M4401" t="str">
            <v>IC</v>
          </cell>
          <cell r="N4401" t="str">
            <v>DFO</v>
          </cell>
          <cell r="P4401">
            <v>1</v>
          </cell>
          <cell r="Q4401">
            <v>1998</v>
          </cell>
          <cell r="R4401" t="str">
            <v>SB</v>
          </cell>
          <cell r="T4401" t="str">
            <v>Y</v>
          </cell>
        </row>
        <row r="4402">
          <cell r="A4402" t="str">
            <v>TX</v>
          </cell>
          <cell r="B4402" t="str">
            <v>Dallas</v>
          </cell>
          <cell r="C4402">
            <v>18050</v>
          </cell>
          <cell r="D4402" t="str">
            <v>State Farm Mutual Auto Ins Co</v>
          </cell>
          <cell r="E4402">
            <v>55390</v>
          </cell>
          <cell r="F4402" t="str">
            <v>State Farm Insur Support Center Central</v>
          </cell>
          <cell r="G4402">
            <v>521</v>
          </cell>
          <cell r="H4402" t="str">
            <v>4B</v>
          </cell>
          <cell r="I4402">
            <v>1.8</v>
          </cell>
          <cell r="J4402">
            <v>1.8</v>
          </cell>
          <cell r="K4402">
            <v>1.8</v>
          </cell>
          <cell r="M4402" t="str">
            <v>IC</v>
          </cell>
          <cell r="N4402" t="str">
            <v>DFO</v>
          </cell>
          <cell r="P4402">
            <v>1</v>
          </cell>
          <cell r="Q4402">
            <v>1998</v>
          </cell>
          <cell r="R4402" t="str">
            <v>SB</v>
          </cell>
          <cell r="T4402" t="str">
            <v>Y</v>
          </cell>
        </row>
        <row r="4403">
          <cell r="A4403" t="str">
            <v>TX</v>
          </cell>
          <cell r="B4403" t="str">
            <v>McLennan</v>
          </cell>
          <cell r="C4403">
            <v>19323</v>
          </cell>
          <cell r="D4403" t="str">
            <v>TXU Generation Co LP</v>
          </cell>
          <cell r="E4403">
            <v>3502</v>
          </cell>
          <cell r="F4403" t="str">
            <v>Lake Creek</v>
          </cell>
          <cell r="G4403">
            <v>22</v>
          </cell>
          <cell r="H4403" t="str">
            <v>D1</v>
          </cell>
          <cell r="I4403">
            <v>2</v>
          </cell>
          <cell r="J4403">
            <v>2</v>
          </cell>
          <cell r="K4403">
            <v>2</v>
          </cell>
          <cell r="M4403" t="str">
            <v>IC</v>
          </cell>
          <cell r="N4403" t="str">
            <v>DFO</v>
          </cell>
          <cell r="P4403">
            <v>8</v>
          </cell>
          <cell r="Q4403">
            <v>1966</v>
          </cell>
          <cell r="R4403" t="str">
            <v>OP</v>
          </cell>
          <cell r="S4403">
            <v>0</v>
          </cell>
          <cell r="T4403" t="str">
            <v>Y</v>
          </cell>
        </row>
        <row r="4404">
          <cell r="A4404" t="str">
            <v>TX</v>
          </cell>
          <cell r="B4404" t="str">
            <v>McLennan</v>
          </cell>
          <cell r="C4404">
            <v>19323</v>
          </cell>
          <cell r="D4404" t="str">
            <v>TXU Generation Co LP</v>
          </cell>
          <cell r="E4404">
            <v>3502</v>
          </cell>
          <cell r="F4404" t="str">
            <v>Lake Creek</v>
          </cell>
          <cell r="G4404">
            <v>22</v>
          </cell>
          <cell r="H4404" t="str">
            <v>D2</v>
          </cell>
          <cell r="I4404">
            <v>2</v>
          </cell>
          <cell r="J4404">
            <v>2</v>
          </cell>
          <cell r="K4404">
            <v>2</v>
          </cell>
          <cell r="M4404" t="str">
            <v>IC</v>
          </cell>
          <cell r="N4404" t="str">
            <v>DFO</v>
          </cell>
          <cell r="P4404">
            <v>8</v>
          </cell>
          <cell r="Q4404">
            <v>1966</v>
          </cell>
          <cell r="R4404" t="str">
            <v>OP</v>
          </cell>
          <cell r="S4404">
            <v>0</v>
          </cell>
          <cell r="T4404" t="str">
            <v>Y</v>
          </cell>
        </row>
        <row r="4405">
          <cell r="A4405" t="str">
            <v>TX</v>
          </cell>
          <cell r="B4405" t="str">
            <v>McLennan</v>
          </cell>
          <cell r="C4405">
            <v>19323</v>
          </cell>
          <cell r="D4405" t="str">
            <v>TXU Generation Co LP</v>
          </cell>
          <cell r="E4405">
            <v>3502</v>
          </cell>
          <cell r="F4405" t="str">
            <v>Lake Creek</v>
          </cell>
          <cell r="G4405">
            <v>22</v>
          </cell>
          <cell r="H4405" t="str">
            <v>D3</v>
          </cell>
          <cell r="I4405">
            <v>2</v>
          </cell>
          <cell r="J4405">
            <v>2</v>
          </cell>
          <cell r="K4405">
            <v>2</v>
          </cell>
          <cell r="M4405" t="str">
            <v>IC</v>
          </cell>
          <cell r="N4405" t="str">
            <v>DFO</v>
          </cell>
          <cell r="P4405">
            <v>8</v>
          </cell>
          <cell r="Q4405">
            <v>1966</v>
          </cell>
          <cell r="R4405" t="str">
            <v>OP</v>
          </cell>
          <cell r="S4405">
            <v>0</v>
          </cell>
          <cell r="T4405" t="str">
            <v>Y</v>
          </cell>
        </row>
        <row r="4406">
          <cell r="A4406" t="str">
            <v>TX</v>
          </cell>
          <cell r="B4406" t="str">
            <v>Cherokee</v>
          </cell>
          <cell r="C4406">
            <v>19323</v>
          </cell>
          <cell r="D4406" t="str">
            <v>TXU Generation Co LP</v>
          </cell>
          <cell r="E4406">
            <v>3504</v>
          </cell>
          <cell r="F4406" t="str">
            <v>Stryker Creek</v>
          </cell>
          <cell r="G4406">
            <v>22</v>
          </cell>
          <cell r="H4406" t="str">
            <v>D1</v>
          </cell>
          <cell r="I4406">
            <v>2</v>
          </cell>
          <cell r="J4406">
            <v>2</v>
          </cell>
          <cell r="K4406">
            <v>2</v>
          </cell>
          <cell r="M4406" t="str">
            <v>IC</v>
          </cell>
          <cell r="N4406" t="str">
            <v>DFO</v>
          </cell>
          <cell r="P4406">
            <v>7</v>
          </cell>
          <cell r="Q4406">
            <v>1966</v>
          </cell>
          <cell r="R4406" t="str">
            <v>OP</v>
          </cell>
          <cell r="S4406">
            <v>0</v>
          </cell>
          <cell r="T4406" t="str">
            <v>Y</v>
          </cell>
        </row>
        <row r="4407">
          <cell r="A4407" t="str">
            <v>TX</v>
          </cell>
          <cell r="B4407" t="str">
            <v>Cherokee</v>
          </cell>
          <cell r="C4407">
            <v>19323</v>
          </cell>
          <cell r="D4407" t="str">
            <v>TXU Generation Co LP</v>
          </cell>
          <cell r="E4407">
            <v>3504</v>
          </cell>
          <cell r="F4407" t="str">
            <v>Stryker Creek</v>
          </cell>
          <cell r="G4407">
            <v>22</v>
          </cell>
          <cell r="H4407" t="str">
            <v>D2</v>
          </cell>
          <cell r="I4407">
            <v>2</v>
          </cell>
          <cell r="J4407">
            <v>2</v>
          </cell>
          <cell r="K4407">
            <v>2</v>
          </cell>
          <cell r="M4407" t="str">
            <v>IC</v>
          </cell>
          <cell r="N4407" t="str">
            <v>DFO</v>
          </cell>
          <cell r="P4407">
            <v>7</v>
          </cell>
          <cell r="Q4407">
            <v>1966</v>
          </cell>
          <cell r="R4407" t="str">
            <v>OP</v>
          </cell>
          <cell r="S4407">
            <v>0</v>
          </cell>
          <cell r="T4407" t="str">
            <v>Y</v>
          </cell>
        </row>
        <row r="4408">
          <cell r="A4408" t="str">
            <v>TX</v>
          </cell>
          <cell r="B4408" t="str">
            <v>Cherokee</v>
          </cell>
          <cell r="C4408">
            <v>19323</v>
          </cell>
          <cell r="D4408" t="str">
            <v>TXU Generation Co LP</v>
          </cell>
          <cell r="E4408">
            <v>3504</v>
          </cell>
          <cell r="F4408" t="str">
            <v>Stryker Creek</v>
          </cell>
          <cell r="G4408">
            <v>22</v>
          </cell>
          <cell r="H4408" t="str">
            <v>D3</v>
          </cell>
          <cell r="I4408">
            <v>2</v>
          </cell>
          <cell r="J4408">
            <v>2</v>
          </cell>
          <cell r="K4408">
            <v>2</v>
          </cell>
          <cell r="M4408" t="str">
            <v>IC</v>
          </cell>
          <cell r="N4408" t="str">
            <v>DFO</v>
          </cell>
          <cell r="P4408">
            <v>7</v>
          </cell>
          <cell r="Q4408">
            <v>1966</v>
          </cell>
          <cell r="R4408" t="str">
            <v>OP</v>
          </cell>
          <cell r="S4408">
            <v>0</v>
          </cell>
          <cell r="T4408" t="str">
            <v>Y</v>
          </cell>
        </row>
        <row r="4409">
          <cell r="A4409" t="str">
            <v>TX</v>
          </cell>
          <cell r="B4409" t="str">
            <v>Cherokee</v>
          </cell>
          <cell r="C4409">
            <v>19323</v>
          </cell>
          <cell r="D4409" t="str">
            <v>TXU Generation Co LP</v>
          </cell>
          <cell r="E4409">
            <v>3504</v>
          </cell>
          <cell r="F4409" t="str">
            <v>Stryker Creek</v>
          </cell>
          <cell r="G4409">
            <v>22</v>
          </cell>
          <cell r="H4409" t="str">
            <v>D4</v>
          </cell>
          <cell r="I4409">
            <v>2</v>
          </cell>
          <cell r="J4409">
            <v>2</v>
          </cell>
          <cell r="K4409">
            <v>2</v>
          </cell>
          <cell r="M4409" t="str">
            <v>IC</v>
          </cell>
          <cell r="N4409" t="str">
            <v>DFO</v>
          </cell>
          <cell r="P4409">
            <v>7</v>
          </cell>
          <cell r="Q4409">
            <v>1966</v>
          </cell>
          <cell r="R4409" t="str">
            <v>OP</v>
          </cell>
          <cell r="S4409">
            <v>0</v>
          </cell>
          <cell r="T4409" t="str">
            <v>Y</v>
          </cell>
        </row>
        <row r="4410">
          <cell r="A4410" t="str">
            <v>TX</v>
          </cell>
          <cell r="B4410" t="str">
            <v>Cherokee</v>
          </cell>
          <cell r="C4410">
            <v>19323</v>
          </cell>
          <cell r="D4410" t="str">
            <v>TXU Generation Co LP</v>
          </cell>
          <cell r="E4410">
            <v>3504</v>
          </cell>
          <cell r="F4410" t="str">
            <v>Stryker Creek</v>
          </cell>
          <cell r="G4410">
            <v>22</v>
          </cell>
          <cell r="H4410" t="str">
            <v>D5</v>
          </cell>
          <cell r="I4410">
            <v>2</v>
          </cell>
          <cell r="J4410">
            <v>2</v>
          </cell>
          <cell r="K4410">
            <v>2</v>
          </cell>
          <cell r="M4410" t="str">
            <v>IC</v>
          </cell>
          <cell r="N4410" t="str">
            <v>DFO</v>
          </cell>
          <cell r="P4410">
            <v>7</v>
          </cell>
          <cell r="Q4410">
            <v>1966</v>
          </cell>
          <cell r="R4410" t="str">
            <v>OP</v>
          </cell>
          <cell r="S4410">
            <v>0</v>
          </cell>
          <cell r="T4410" t="str">
            <v>Y</v>
          </cell>
        </row>
        <row r="4411">
          <cell r="A4411" t="str">
            <v>TX</v>
          </cell>
          <cell r="B4411" t="str">
            <v>Henderson</v>
          </cell>
          <cell r="C4411">
            <v>19323</v>
          </cell>
          <cell r="D4411" t="str">
            <v>TXU Generation Co LP</v>
          </cell>
          <cell r="E4411">
            <v>3507</v>
          </cell>
          <cell r="F4411" t="str">
            <v>Trinidad</v>
          </cell>
          <cell r="G4411">
            <v>22</v>
          </cell>
          <cell r="H4411" t="str">
            <v>D1</v>
          </cell>
          <cell r="I4411">
            <v>2</v>
          </cell>
          <cell r="J4411">
            <v>2</v>
          </cell>
          <cell r="K4411">
            <v>2</v>
          </cell>
          <cell r="M4411" t="str">
            <v>IC</v>
          </cell>
          <cell r="N4411" t="str">
            <v>DFO</v>
          </cell>
          <cell r="P4411">
            <v>8</v>
          </cell>
          <cell r="Q4411">
            <v>1966</v>
          </cell>
          <cell r="R4411" t="str">
            <v>OP</v>
          </cell>
          <cell r="S4411">
            <v>0</v>
          </cell>
          <cell r="T4411" t="str">
            <v>Y</v>
          </cell>
        </row>
        <row r="4412">
          <cell r="A4412" t="str">
            <v>TX</v>
          </cell>
          <cell r="B4412" t="str">
            <v>Henderson</v>
          </cell>
          <cell r="C4412">
            <v>19323</v>
          </cell>
          <cell r="D4412" t="str">
            <v>TXU Generation Co LP</v>
          </cell>
          <cell r="E4412">
            <v>3507</v>
          </cell>
          <cell r="F4412" t="str">
            <v>Trinidad</v>
          </cell>
          <cell r="G4412">
            <v>22</v>
          </cell>
          <cell r="H4412" t="str">
            <v>D2</v>
          </cell>
          <cell r="I4412">
            <v>2</v>
          </cell>
          <cell r="J4412">
            <v>2</v>
          </cell>
          <cell r="K4412">
            <v>2</v>
          </cell>
          <cell r="M4412" t="str">
            <v>IC</v>
          </cell>
          <cell r="N4412" t="str">
            <v>DFO</v>
          </cell>
          <cell r="P4412">
            <v>8</v>
          </cell>
          <cell r="Q4412">
            <v>1966</v>
          </cell>
          <cell r="R4412" t="str">
            <v>OP</v>
          </cell>
          <cell r="S4412">
            <v>0</v>
          </cell>
          <cell r="T4412" t="str">
            <v>Y</v>
          </cell>
        </row>
        <row r="4413">
          <cell r="A4413" t="str">
            <v>TX</v>
          </cell>
          <cell r="B4413" t="str">
            <v>Parker</v>
          </cell>
          <cell r="C4413">
            <v>20230</v>
          </cell>
          <cell r="D4413" t="str">
            <v>Weatherford Mun Utility System</v>
          </cell>
          <cell r="E4413">
            <v>3624</v>
          </cell>
          <cell r="F4413" t="str">
            <v>Weatherford</v>
          </cell>
          <cell r="G4413">
            <v>22</v>
          </cell>
          <cell r="H4413" t="str">
            <v>1</v>
          </cell>
          <cell r="I4413">
            <v>0.3</v>
          </cell>
          <cell r="J4413">
            <v>0.1</v>
          </cell>
          <cell r="K4413">
            <v>0.2</v>
          </cell>
          <cell r="M4413" t="str">
            <v>IC</v>
          </cell>
          <cell r="N4413" t="str">
            <v>DFO</v>
          </cell>
          <cell r="P4413">
            <v>6</v>
          </cell>
          <cell r="Q4413">
            <v>1940</v>
          </cell>
          <cell r="R4413" t="str">
            <v>SB</v>
          </cell>
          <cell r="T4413" t="str">
            <v>N</v>
          </cell>
        </row>
        <row r="4414">
          <cell r="A4414" t="str">
            <v>TX</v>
          </cell>
          <cell r="B4414" t="str">
            <v>Parker</v>
          </cell>
          <cell r="C4414">
            <v>20230</v>
          </cell>
          <cell r="D4414" t="str">
            <v>Weatherford Mun Utility System</v>
          </cell>
          <cell r="E4414">
            <v>3624</v>
          </cell>
          <cell r="F4414" t="str">
            <v>Weatherford</v>
          </cell>
          <cell r="G4414">
            <v>22</v>
          </cell>
          <cell r="H4414" t="str">
            <v>2</v>
          </cell>
          <cell r="I4414">
            <v>0.3</v>
          </cell>
          <cell r="J4414">
            <v>0.1</v>
          </cell>
          <cell r="K4414">
            <v>0.2</v>
          </cell>
          <cell r="M4414" t="str">
            <v>IC</v>
          </cell>
          <cell r="N4414" t="str">
            <v>DFO</v>
          </cell>
          <cell r="P4414">
            <v>6</v>
          </cell>
          <cell r="Q4414">
            <v>1940</v>
          </cell>
          <cell r="R4414" t="str">
            <v>SB</v>
          </cell>
          <cell r="T4414" t="str">
            <v>N</v>
          </cell>
        </row>
        <row r="4415">
          <cell r="A4415" t="str">
            <v>TX</v>
          </cell>
          <cell r="B4415" t="str">
            <v>Parker</v>
          </cell>
          <cell r="C4415">
            <v>20230</v>
          </cell>
          <cell r="D4415" t="str">
            <v>Weatherford Mun Utility System</v>
          </cell>
          <cell r="E4415">
            <v>3624</v>
          </cell>
          <cell r="F4415" t="str">
            <v>Weatherford</v>
          </cell>
          <cell r="G4415">
            <v>22</v>
          </cell>
          <cell r="H4415" t="str">
            <v>3</v>
          </cell>
          <cell r="I4415">
            <v>0.3</v>
          </cell>
          <cell r="J4415">
            <v>0.1</v>
          </cell>
          <cell r="K4415">
            <v>0.2</v>
          </cell>
          <cell r="M4415" t="str">
            <v>IC</v>
          </cell>
          <cell r="N4415" t="str">
            <v>DFO</v>
          </cell>
          <cell r="P4415">
            <v>6</v>
          </cell>
          <cell r="Q4415">
            <v>1940</v>
          </cell>
          <cell r="R4415" t="str">
            <v>SB</v>
          </cell>
          <cell r="T4415" t="str">
            <v>N</v>
          </cell>
        </row>
        <row r="4416">
          <cell r="A4416" t="str">
            <v>TX</v>
          </cell>
          <cell r="B4416" t="str">
            <v>Parker</v>
          </cell>
          <cell r="C4416">
            <v>20230</v>
          </cell>
          <cell r="D4416" t="str">
            <v>Weatherford Mun Utility System</v>
          </cell>
          <cell r="E4416">
            <v>3624</v>
          </cell>
          <cell r="F4416" t="str">
            <v>Weatherford</v>
          </cell>
          <cell r="G4416">
            <v>22</v>
          </cell>
          <cell r="H4416" t="str">
            <v>4</v>
          </cell>
          <cell r="I4416">
            <v>0.8</v>
          </cell>
          <cell r="J4416">
            <v>0.6</v>
          </cell>
          <cell r="K4416">
            <v>0.7</v>
          </cell>
          <cell r="M4416" t="str">
            <v>IC</v>
          </cell>
          <cell r="N4416" t="str">
            <v>DFO</v>
          </cell>
          <cell r="P4416">
            <v>9</v>
          </cell>
          <cell r="Q4416">
            <v>1945</v>
          </cell>
          <cell r="R4416" t="str">
            <v>SB</v>
          </cell>
          <cell r="T4416" t="str">
            <v>N</v>
          </cell>
        </row>
        <row r="4417">
          <cell r="A4417" t="str">
            <v>TX</v>
          </cell>
          <cell r="B4417" t="str">
            <v>Parker</v>
          </cell>
          <cell r="C4417">
            <v>20230</v>
          </cell>
          <cell r="D4417" t="str">
            <v>Weatherford Mun Utility System</v>
          </cell>
          <cell r="E4417">
            <v>3624</v>
          </cell>
          <cell r="F4417" t="str">
            <v>Weatherford</v>
          </cell>
          <cell r="G4417">
            <v>22</v>
          </cell>
          <cell r="H4417" t="str">
            <v>6</v>
          </cell>
          <cell r="I4417">
            <v>1.4</v>
          </cell>
          <cell r="J4417">
            <v>1.2</v>
          </cell>
          <cell r="K4417">
            <v>1.3</v>
          </cell>
          <cell r="M4417" t="str">
            <v>IC</v>
          </cell>
          <cell r="N4417" t="str">
            <v>DFO</v>
          </cell>
          <cell r="O4417" t="str">
            <v>NG</v>
          </cell>
          <cell r="P4417">
            <v>12</v>
          </cell>
          <cell r="Q4417">
            <v>1948</v>
          </cell>
          <cell r="R4417" t="str">
            <v>SB</v>
          </cell>
          <cell r="T4417" t="str">
            <v>N</v>
          </cell>
        </row>
        <row r="4418">
          <cell r="A4418" t="str">
            <v>TX</v>
          </cell>
          <cell r="B4418" t="str">
            <v>Presidio</v>
          </cell>
          <cell r="C4418">
            <v>20404</v>
          </cell>
          <cell r="D4418" t="str">
            <v>AEP Texas North Company</v>
          </cell>
          <cell r="E4418">
            <v>3525</v>
          </cell>
          <cell r="F4418" t="str">
            <v>Presidio</v>
          </cell>
          <cell r="G4418">
            <v>22</v>
          </cell>
          <cell r="H4418" t="str">
            <v>5</v>
          </cell>
          <cell r="I4418">
            <v>1.1000000000000001</v>
          </cell>
          <cell r="J4418">
            <v>1</v>
          </cell>
          <cell r="K4418">
            <v>1</v>
          </cell>
          <cell r="M4418" t="str">
            <v>IC</v>
          </cell>
          <cell r="N4418" t="str">
            <v>DFO</v>
          </cell>
          <cell r="P4418">
            <v>7</v>
          </cell>
          <cell r="Q4418">
            <v>1967</v>
          </cell>
          <cell r="R4418" t="str">
            <v>OS</v>
          </cell>
          <cell r="S4418">
            <v>0</v>
          </cell>
          <cell r="T4418" t="str">
            <v>N</v>
          </cell>
        </row>
        <row r="4419">
          <cell r="A4419" t="str">
            <v>TX</v>
          </cell>
          <cell r="B4419" t="str">
            <v>Presidio</v>
          </cell>
          <cell r="C4419">
            <v>20404</v>
          </cell>
          <cell r="D4419" t="str">
            <v>AEP Texas North Company</v>
          </cell>
          <cell r="E4419">
            <v>3525</v>
          </cell>
          <cell r="F4419" t="str">
            <v>Presidio</v>
          </cell>
          <cell r="G4419">
            <v>22</v>
          </cell>
          <cell r="H4419" t="str">
            <v>6</v>
          </cell>
          <cell r="I4419">
            <v>1.1000000000000001</v>
          </cell>
          <cell r="J4419">
            <v>1</v>
          </cell>
          <cell r="K4419">
            <v>1</v>
          </cell>
          <cell r="M4419" t="str">
            <v>IC</v>
          </cell>
          <cell r="N4419" t="str">
            <v>DFO</v>
          </cell>
          <cell r="P4419">
            <v>7</v>
          </cell>
          <cell r="Q4419">
            <v>1967</v>
          </cell>
          <cell r="R4419" t="str">
            <v>OS</v>
          </cell>
          <cell r="S4419">
            <v>0</v>
          </cell>
          <cell r="T4419" t="str">
            <v>N</v>
          </cell>
        </row>
        <row r="4420">
          <cell r="A4420" t="str">
            <v>TX</v>
          </cell>
          <cell r="B4420" t="str">
            <v>Wilbarger</v>
          </cell>
          <cell r="C4420">
            <v>20404</v>
          </cell>
          <cell r="D4420" t="str">
            <v>AEP Texas North Company</v>
          </cell>
          <cell r="E4420">
            <v>3623</v>
          </cell>
          <cell r="F4420" t="str">
            <v>Vernon</v>
          </cell>
          <cell r="G4420">
            <v>22</v>
          </cell>
          <cell r="H4420" t="str">
            <v>1</v>
          </cell>
          <cell r="I4420">
            <v>2.4</v>
          </cell>
          <cell r="J4420">
            <v>2</v>
          </cell>
          <cell r="K4420">
            <v>2</v>
          </cell>
          <cell r="M4420" t="str">
            <v>IC</v>
          </cell>
          <cell r="N4420" t="str">
            <v>DFO</v>
          </cell>
          <cell r="P4420">
            <v>0</v>
          </cell>
          <cell r="Q4420">
            <v>1963</v>
          </cell>
          <cell r="R4420" t="str">
            <v>OS</v>
          </cell>
          <cell r="S4420">
            <v>0</v>
          </cell>
          <cell r="T4420" t="str">
            <v>N</v>
          </cell>
        </row>
        <row r="4421">
          <cell r="A4421" t="str">
            <v>TX</v>
          </cell>
          <cell r="B4421" t="str">
            <v>Wilbarger</v>
          </cell>
          <cell r="C4421">
            <v>20404</v>
          </cell>
          <cell r="D4421" t="str">
            <v>AEP Texas North Company</v>
          </cell>
          <cell r="E4421">
            <v>3623</v>
          </cell>
          <cell r="F4421" t="str">
            <v>Vernon</v>
          </cell>
          <cell r="G4421">
            <v>22</v>
          </cell>
          <cell r="H4421" t="str">
            <v>2</v>
          </cell>
          <cell r="I4421">
            <v>1.3</v>
          </cell>
          <cell r="J4421">
            <v>1</v>
          </cell>
          <cell r="K4421">
            <v>1</v>
          </cell>
          <cell r="M4421" t="str">
            <v>IC</v>
          </cell>
          <cell r="N4421" t="str">
            <v>DFO</v>
          </cell>
          <cell r="P4421">
            <v>0</v>
          </cell>
          <cell r="Q4421">
            <v>1952</v>
          </cell>
          <cell r="R4421" t="str">
            <v>OS</v>
          </cell>
          <cell r="S4421">
            <v>0</v>
          </cell>
          <cell r="T4421" t="str">
            <v>N</v>
          </cell>
        </row>
        <row r="4422">
          <cell r="A4422" t="str">
            <v>TX</v>
          </cell>
          <cell r="B4422" t="str">
            <v>Wilbarger</v>
          </cell>
          <cell r="C4422">
            <v>20404</v>
          </cell>
          <cell r="D4422" t="str">
            <v>AEP Texas North Company</v>
          </cell>
          <cell r="E4422">
            <v>3623</v>
          </cell>
          <cell r="F4422" t="str">
            <v>Vernon</v>
          </cell>
          <cell r="G4422">
            <v>22</v>
          </cell>
          <cell r="H4422" t="str">
            <v>3</v>
          </cell>
          <cell r="I4422">
            <v>2</v>
          </cell>
          <cell r="J4422">
            <v>1.1000000000000001</v>
          </cell>
          <cell r="K4422">
            <v>1.1000000000000001</v>
          </cell>
          <cell r="M4422" t="str">
            <v>IC</v>
          </cell>
          <cell r="N4422" t="str">
            <v>DFO</v>
          </cell>
          <cell r="P4422">
            <v>0</v>
          </cell>
          <cell r="Q4422">
            <v>1961</v>
          </cell>
          <cell r="R4422" t="str">
            <v>OS</v>
          </cell>
          <cell r="T4422" t="str">
            <v>N</v>
          </cell>
        </row>
        <row r="4423">
          <cell r="A4423" t="str">
            <v>TX</v>
          </cell>
          <cell r="B4423" t="str">
            <v>Wilbarger</v>
          </cell>
          <cell r="C4423">
            <v>20404</v>
          </cell>
          <cell r="D4423" t="str">
            <v>AEP Texas North Company</v>
          </cell>
          <cell r="E4423">
            <v>3623</v>
          </cell>
          <cell r="F4423" t="str">
            <v>Vernon</v>
          </cell>
          <cell r="G4423">
            <v>22</v>
          </cell>
          <cell r="H4423" t="str">
            <v>4</v>
          </cell>
          <cell r="I4423">
            <v>4.0999999999999996</v>
          </cell>
          <cell r="J4423">
            <v>4</v>
          </cell>
          <cell r="K4423">
            <v>4</v>
          </cell>
          <cell r="M4423" t="str">
            <v>IC</v>
          </cell>
          <cell r="N4423" t="str">
            <v>DFO</v>
          </cell>
          <cell r="P4423">
            <v>0</v>
          </cell>
          <cell r="Q4423">
            <v>1968</v>
          </cell>
          <cell r="R4423" t="str">
            <v>OS</v>
          </cell>
          <cell r="S4423">
            <v>0</v>
          </cell>
          <cell r="T4423" t="str">
            <v>N</v>
          </cell>
        </row>
        <row r="4424">
          <cell r="A4424" t="str">
            <v>TX</v>
          </cell>
          <cell r="B4424" t="str">
            <v>Wilbarger</v>
          </cell>
          <cell r="C4424">
            <v>20404</v>
          </cell>
          <cell r="D4424" t="str">
            <v>AEP Texas North Company</v>
          </cell>
          <cell r="E4424">
            <v>3623</v>
          </cell>
          <cell r="F4424" t="str">
            <v>Vernon</v>
          </cell>
          <cell r="G4424">
            <v>22</v>
          </cell>
          <cell r="H4424" t="str">
            <v>7</v>
          </cell>
          <cell r="I4424">
            <v>1.3</v>
          </cell>
          <cell r="J4424">
            <v>1</v>
          </cell>
          <cell r="K4424">
            <v>1</v>
          </cell>
          <cell r="M4424" t="str">
            <v>IC</v>
          </cell>
          <cell r="N4424" t="str">
            <v>DFO</v>
          </cell>
          <cell r="P4424">
            <v>0</v>
          </cell>
          <cell r="Q4424">
            <v>1953</v>
          </cell>
          <cell r="R4424" t="str">
            <v>OS</v>
          </cell>
          <cell r="S4424">
            <v>0</v>
          </cell>
          <cell r="T4424" t="str">
            <v>N</v>
          </cell>
        </row>
        <row r="4425">
          <cell r="A4425" t="str">
            <v>TX</v>
          </cell>
          <cell r="B4425" t="str">
            <v>Wichita</v>
          </cell>
          <cell r="C4425">
            <v>50036</v>
          </cell>
          <cell r="D4425" t="str">
            <v>PPG Industries Inc Works 4</v>
          </cell>
          <cell r="E4425">
            <v>54364</v>
          </cell>
          <cell r="F4425" t="str">
            <v>PPG Industries Works 4</v>
          </cell>
          <cell r="G4425">
            <v>327</v>
          </cell>
          <cell r="H4425" t="str">
            <v>L1G</v>
          </cell>
          <cell r="I4425">
            <v>2</v>
          </cell>
          <cell r="J4425">
            <v>2</v>
          </cell>
          <cell r="K4425">
            <v>2</v>
          </cell>
          <cell r="M4425" t="str">
            <v>IC</v>
          </cell>
          <cell r="N4425" t="str">
            <v>DFO</v>
          </cell>
          <cell r="P4425">
            <v>6</v>
          </cell>
          <cell r="Q4425">
            <v>1975</v>
          </cell>
          <cell r="R4425" t="str">
            <v>BU</v>
          </cell>
          <cell r="S4425">
            <v>0</v>
          </cell>
          <cell r="T4425" t="str">
            <v>Y</v>
          </cell>
        </row>
        <row r="4426">
          <cell r="A4426" t="str">
            <v>TX</v>
          </cell>
          <cell r="B4426" t="str">
            <v>Wichita</v>
          </cell>
          <cell r="C4426">
            <v>50036</v>
          </cell>
          <cell r="D4426" t="str">
            <v>PPG Industries Inc Works 4</v>
          </cell>
          <cell r="E4426">
            <v>54364</v>
          </cell>
          <cell r="F4426" t="str">
            <v>PPG Industries Works 4</v>
          </cell>
          <cell r="G4426">
            <v>327</v>
          </cell>
          <cell r="H4426" t="str">
            <v>L1PG</v>
          </cell>
          <cell r="I4426">
            <v>0.9</v>
          </cell>
          <cell r="J4426">
            <v>0.9</v>
          </cell>
          <cell r="K4426">
            <v>0.9</v>
          </cell>
          <cell r="M4426" t="str">
            <v>IC</v>
          </cell>
          <cell r="N4426" t="str">
            <v>DFO</v>
          </cell>
          <cell r="P4426">
            <v>10</v>
          </cell>
          <cell r="Q4426">
            <v>1980</v>
          </cell>
          <cell r="R4426" t="str">
            <v>BU</v>
          </cell>
          <cell r="T4426" t="str">
            <v>Y</v>
          </cell>
        </row>
        <row r="4427">
          <cell r="A4427" t="str">
            <v>TX</v>
          </cell>
          <cell r="B4427" t="str">
            <v>Wichita</v>
          </cell>
          <cell r="C4427">
            <v>50036</v>
          </cell>
          <cell r="D4427" t="str">
            <v>PPG Industries Inc Works 4</v>
          </cell>
          <cell r="E4427">
            <v>54364</v>
          </cell>
          <cell r="F4427" t="str">
            <v>PPG Industries Works 4</v>
          </cell>
          <cell r="G4427">
            <v>327</v>
          </cell>
          <cell r="H4427" t="str">
            <v>L2G</v>
          </cell>
          <cell r="I4427">
            <v>2</v>
          </cell>
          <cell r="J4427">
            <v>2</v>
          </cell>
          <cell r="K4427">
            <v>2</v>
          </cell>
          <cell r="M4427" t="str">
            <v>IC</v>
          </cell>
          <cell r="N4427" t="str">
            <v>DFO</v>
          </cell>
          <cell r="P4427">
            <v>6</v>
          </cell>
          <cell r="Q4427">
            <v>1974</v>
          </cell>
          <cell r="R4427" t="str">
            <v>BU</v>
          </cell>
          <cell r="S4427">
            <v>0</v>
          </cell>
          <cell r="T4427" t="str">
            <v>Y</v>
          </cell>
        </row>
        <row r="4428">
          <cell r="A4428" t="str">
            <v>TX</v>
          </cell>
          <cell r="B4428" t="str">
            <v>Wichita</v>
          </cell>
          <cell r="C4428">
            <v>50036</v>
          </cell>
          <cell r="D4428" t="str">
            <v>PPG Industries Inc Works 4</v>
          </cell>
          <cell r="E4428">
            <v>54364</v>
          </cell>
          <cell r="F4428" t="str">
            <v>PPG Industries Works 4</v>
          </cell>
          <cell r="G4428">
            <v>327</v>
          </cell>
          <cell r="H4428" t="str">
            <v>L2PG</v>
          </cell>
          <cell r="I4428">
            <v>1.1000000000000001</v>
          </cell>
          <cell r="J4428">
            <v>1.1000000000000001</v>
          </cell>
          <cell r="K4428">
            <v>1.1000000000000001</v>
          </cell>
          <cell r="M4428" t="str">
            <v>IC</v>
          </cell>
          <cell r="N4428" t="str">
            <v>DFO</v>
          </cell>
          <cell r="P4428">
            <v>10</v>
          </cell>
          <cell r="Q4428">
            <v>1980</v>
          </cell>
          <cell r="R4428" t="str">
            <v>BU</v>
          </cell>
          <cell r="S4428">
            <v>0</v>
          </cell>
          <cell r="T4428" t="str">
            <v>Y</v>
          </cell>
        </row>
        <row r="4429">
          <cell r="A4429" t="str">
            <v>UT</v>
          </cell>
          <cell r="B4429" t="str">
            <v>Davis</v>
          </cell>
          <cell r="C4429">
            <v>2010</v>
          </cell>
          <cell r="D4429" t="str">
            <v>Bountiful City City of</v>
          </cell>
          <cell r="E4429">
            <v>3665</v>
          </cell>
          <cell r="F4429" t="str">
            <v>Bountiful City</v>
          </cell>
          <cell r="G4429">
            <v>22</v>
          </cell>
          <cell r="H4429" t="str">
            <v>7</v>
          </cell>
          <cell r="I4429">
            <v>0.1</v>
          </cell>
          <cell r="J4429">
            <v>0.1</v>
          </cell>
          <cell r="K4429">
            <v>0.1</v>
          </cell>
          <cell r="M4429" t="str">
            <v>IC</v>
          </cell>
          <cell r="N4429" t="str">
            <v>DFO</v>
          </cell>
          <cell r="P4429">
            <v>8</v>
          </cell>
          <cell r="Q4429">
            <v>1936</v>
          </cell>
          <cell r="R4429" t="str">
            <v>OS</v>
          </cell>
          <cell r="T4429" t="str">
            <v>N</v>
          </cell>
        </row>
        <row r="4430">
          <cell r="A4430" t="str">
            <v>UT</v>
          </cell>
          <cell r="B4430" t="str">
            <v>Utah</v>
          </cell>
          <cell r="C4430">
            <v>15444</v>
          </cell>
          <cell r="D4430" t="str">
            <v>Provo City Corp</v>
          </cell>
          <cell r="E4430">
            <v>3686</v>
          </cell>
          <cell r="F4430" t="str">
            <v>Provo</v>
          </cell>
          <cell r="G4430">
            <v>22</v>
          </cell>
          <cell r="H4430" t="str">
            <v>5</v>
          </cell>
          <cell r="I4430">
            <v>2.5</v>
          </cell>
          <cell r="J4430">
            <v>2.5</v>
          </cell>
          <cell r="K4430">
            <v>2.5</v>
          </cell>
          <cell r="M4430" t="str">
            <v>IC</v>
          </cell>
          <cell r="N4430" t="str">
            <v>DFO</v>
          </cell>
          <cell r="O4430" t="str">
            <v>NG</v>
          </cell>
          <cell r="P4430">
            <v>5</v>
          </cell>
          <cell r="Q4430">
            <v>1980</v>
          </cell>
          <cell r="R4430" t="str">
            <v>OP</v>
          </cell>
          <cell r="T4430" t="str">
            <v>N</v>
          </cell>
        </row>
        <row r="4431">
          <cell r="A4431" t="str">
            <v>UT</v>
          </cell>
          <cell r="B4431" t="str">
            <v>Utah</v>
          </cell>
          <cell r="C4431">
            <v>15444</v>
          </cell>
          <cell r="D4431" t="str">
            <v>Provo City Corp</v>
          </cell>
          <cell r="E4431">
            <v>3686</v>
          </cell>
          <cell r="F4431" t="str">
            <v>Provo</v>
          </cell>
          <cell r="G4431">
            <v>22</v>
          </cell>
          <cell r="H4431" t="str">
            <v>6</v>
          </cell>
          <cell r="I4431">
            <v>2.5</v>
          </cell>
          <cell r="J4431">
            <v>2.5</v>
          </cell>
          <cell r="K4431">
            <v>2.5</v>
          </cell>
          <cell r="M4431" t="str">
            <v>IC</v>
          </cell>
          <cell r="N4431" t="str">
            <v>DFO</v>
          </cell>
          <cell r="O4431" t="str">
            <v>NG</v>
          </cell>
          <cell r="P4431">
            <v>5</v>
          </cell>
          <cell r="Q4431">
            <v>1980</v>
          </cell>
          <cell r="R4431" t="str">
            <v>OP</v>
          </cell>
          <cell r="T4431" t="str">
            <v>N</v>
          </cell>
        </row>
        <row r="4432">
          <cell r="A4432" t="str">
            <v>UT</v>
          </cell>
          <cell r="B4432" t="str">
            <v>Utah</v>
          </cell>
          <cell r="C4432">
            <v>15444</v>
          </cell>
          <cell r="D4432" t="str">
            <v>Provo City Corp</v>
          </cell>
          <cell r="E4432">
            <v>3686</v>
          </cell>
          <cell r="F4432" t="str">
            <v>Provo</v>
          </cell>
          <cell r="G4432">
            <v>22</v>
          </cell>
          <cell r="H4432" t="str">
            <v>7</v>
          </cell>
          <cell r="I4432">
            <v>2.5</v>
          </cell>
          <cell r="J4432">
            <v>2.5</v>
          </cell>
          <cell r="K4432">
            <v>2.5</v>
          </cell>
          <cell r="M4432" t="str">
            <v>IC</v>
          </cell>
          <cell r="N4432" t="str">
            <v>DFO</v>
          </cell>
          <cell r="O4432" t="str">
            <v>NG</v>
          </cell>
          <cell r="P4432">
            <v>5</v>
          </cell>
          <cell r="Q4432">
            <v>1980</v>
          </cell>
          <cell r="R4432" t="str">
            <v>OP</v>
          </cell>
          <cell r="T4432" t="str">
            <v>N</v>
          </cell>
        </row>
        <row r="4433">
          <cell r="A4433" t="str">
            <v>UT</v>
          </cell>
          <cell r="B4433" t="str">
            <v>Utah</v>
          </cell>
          <cell r="C4433">
            <v>15444</v>
          </cell>
          <cell r="D4433" t="str">
            <v>Provo City Corp</v>
          </cell>
          <cell r="E4433">
            <v>3686</v>
          </cell>
          <cell r="F4433" t="str">
            <v>Provo</v>
          </cell>
          <cell r="G4433">
            <v>22</v>
          </cell>
          <cell r="H4433" t="str">
            <v>8</v>
          </cell>
          <cell r="I4433">
            <v>2.5</v>
          </cell>
          <cell r="J4433">
            <v>2.5</v>
          </cell>
          <cell r="K4433">
            <v>2.5</v>
          </cell>
          <cell r="M4433" t="str">
            <v>IC</v>
          </cell>
          <cell r="N4433" t="str">
            <v>DFO</v>
          </cell>
          <cell r="O4433" t="str">
            <v>NG</v>
          </cell>
          <cell r="P4433">
            <v>5</v>
          </cell>
          <cell r="Q4433">
            <v>1980</v>
          </cell>
          <cell r="R4433" t="str">
            <v>OP</v>
          </cell>
          <cell r="T4433" t="str">
            <v>N</v>
          </cell>
        </row>
        <row r="4434">
          <cell r="A4434" t="str">
            <v>UT</v>
          </cell>
          <cell r="B4434" t="str">
            <v>Washington</v>
          </cell>
          <cell r="C4434">
            <v>17874</v>
          </cell>
          <cell r="D4434" t="str">
            <v>St George City of</v>
          </cell>
          <cell r="E4434">
            <v>7080</v>
          </cell>
          <cell r="F4434" t="str">
            <v>St George Red Rock</v>
          </cell>
          <cell r="G4434">
            <v>22</v>
          </cell>
          <cell r="H4434" t="str">
            <v>1</v>
          </cell>
          <cell r="I4434">
            <v>7</v>
          </cell>
          <cell r="J4434">
            <v>7</v>
          </cell>
          <cell r="K4434">
            <v>7</v>
          </cell>
          <cell r="M4434" t="str">
            <v>IC</v>
          </cell>
          <cell r="N4434" t="str">
            <v>DFO</v>
          </cell>
          <cell r="P4434">
            <v>5</v>
          </cell>
          <cell r="Q4434">
            <v>1987</v>
          </cell>
          <cell r="R4434" t="str">
            <v>SB</v>
          </cell>
          <cell r="T4434" t="str">
            <v>N</v>
          </cell>
        </row>
        <row r="4435">
          <cell r="A4435" t="str">
            <v>UT</v>
          </cell>
          <cell r="B4435" t="str">
            <v>Washington</v>
          </cell>
          <cell r="C4435">
            <v>17874</v>
          </cell>
          <cell r="D4435" t="str">
            <v>St George City of</v>
          </cell>
          <cell r="E4435">
            <v>7080</v>
          </cell>
          <cell r="F4435" t="str">
            <v>St George Red Rock</v>
          </cell>
          <cell r="G4435">
            <v>22</v>
          </cell>
          <cell r="H4435" t="str">
            <v>2</v>
          </cell>
          <cell r="I4435">
            <v>7</v>
          </cell>
          <cell r="J4435">
            <v>7</v>
          </cell>
          <cell r="K4435">
            <v>7</v>
          </cell>
          <cell r="M4435" t="str">
            <v>IC</v>
          </cell>
          <cell r="N4435" t="str">
            <v>DFO</v>
          </cell>
          <cell r="P4435">
            <v>5</v>
          </cell>
          <cell r="Q4435">
            <v>1987</v>
          </cell>
          <cell r="R4435" t="str">
            <v>SB</v>
          </cell>
          <cell r="T4435" t="str">
            <v>N</v>
          </cell>
        </row>
        <row r="4436">
          <cell r="A4436" t="str">
            <v>UT</v>
          </cell>
          <cell r="B4436" t="str">
            <v>Washington</v>
          </cell>
          <cell r="C4436">
            <v>17874</v>
          </cell>
          <cell r="D4436" t="str">
            <v>St George City of</v>
          </cell>
          <cell r="E4436">
            <v>7767</v>
          </cell>
          <cell r="F4436" t="str">
            <v>Bloomington Power Plant</v>
          </cell>
          <cell r="G4436">
            <v>22</v>
          </cell>
          <cell r="H4436" t="str">
            <v>1</v>
          </cell>
          <cell r="I4436">
            <v>1.7</v>
          </cell>
          <cell r="J4436">
            <v>1.5</v>
          </cell>
          <cell r="K4436">
            <v>1.5</v>
          </cell>
          <cell r="M4436" t="str">
            <v>IC</v>
          </cell>
          <cell r="N4436" t="str">
            <v>DFO</v>
          </cell>
          <cell r="P4436">
            <v>3</v>
          </cell>
          <cell r="Q4436">
            <v>1999</v>
          </cell>
          <cell r="R4436" t="str">
            <v>OP</v>
          </cell>
          <cell r="T4436" t="str">
            <v>N</v>
          </cell>
        </row>
        <row r="4437">
          <cell r="A4437" t="str">
            <v>UT</v>
          </cell>
          <cell r="B4437" t="str">
            <v>Washington</v>
          </cell>
          <cell r="C4437">
            <v>17874</v>
          </cell>
          <cell r="D4437" t="str">
            <v>St George City of</v>
          </cell>
          <cell r="E4437">
            <v>7767</v>
          </cell>
          <cell r="F4437" t="str">
            <v>Bloomington Power Plant</v>
          </cell>
          <cell r="G4437">
            <v>22</v>
          </cell>
          <cell r="H4437" t="str">
            <v>2</v>
          </cell>
          <cell r="I4437">
            <v>1.7</v>
          </cell>
          <cell r="J4437">
            <v>1.5</v>
          </cell>
          <cell r="K4437">
            <v>1.5</v>
          </cell>
          <cell r="M4437" t="str">
            <v>IC</v>
          </cell>
          <cell r="N4437" t="str">
            <v>DFO</v>
          </cell>
          <cell r="P4437">
            <v>3</v>
          </cell>
          <cell r="Q4437">
            <v>1999</v>
          </cell>
          <cell r="R4437" t="str">
            <v>OP</v>
          </cell>
          <cell r="T4437" t="str">
            <v>N</v>
          </cell>
        </row>
        <row r="4438">
          <cell r="A4438" t="str">
            <v>UT</v>
          </cell>
          <cell r="B4438" t="str">
            <v>Washington</v>
          </cell>
          <cell r="C4438">
            <v>17874</v>
          </cell>
          <cell r="D4438" t="str">
            <v>St George City of</v>
          </cell>
          <cell r="E4438">
            <v>7767</v>
          </cell>
          <cell r="F4438" t="str">
            <v>Bloomington Power Plant</v>
          </cell>
          <cell r="G4438">
            <v>22</v>
          </cell>
          <cell r="H4438" t="str">
            <v>3</v>
          </cell>
          <cell r="I4438">
            <v>1.7</v>
          </cell>
          <cell r="J4438">
            <v>1.5</v>
          </cell>
          <cell r="K4438">
            <v>1.5</v>
          </cell>
          <cell r="M4438" t="str">
            <v>IC</v>
          </cell>
          <cell r="N4438" t="str">
            <v>DFO</v>
          </cell>
          <cell r="P4438">
            <v>3</v>
          </cell>
          <cell r="Q4438">
            <v>1999</v>
          </cell>
          <cell r="R4438" t="str">
            <v>OP</v>
          </cell>
          <cell r="T4438" t="str">
            <v>N</v>
          </cell>
        </row>
        <row r="4439">
          <cell r="A4439" t="str">
            <v>UT</v>
          </cell>
          <cell r="B4439" t="str">
            <v>Washington</v>
          </cell>
          <cell r="C4439">
            <v>17874</v>
          </cell>
          <cell r="D4439" t="str">
            <v>St George City of</v>
          </cell>
          <cell r="E4439">
            <v>7767</v>
          </cell>
          <cell r="F4439" t="str">
            <v>Bloomington Power Plant</v>
          </cell>
          <cell r="G4439">
            <v>22</v>
          </cell>
          <cell r="H4439" t="str">
            <v>4</v>
          </cell>
          <cell r="I4439">
            <v>1.7</v>
          </cell>
          <cell r="J4439">
            <v>1.5</v>
          </cell>
          <cell r="K4439">
            <v>1.5</v>
          </cell>
          <cell r="M4439" t="str">
            <v>IC</v>
          </cell>
          <cell r="N4439" t="str">
            <v>DFO</v>
          </cell>
          <cell r="P4439">
            <v>3</v>
          </cell>
          <cell r="Q4439">
            <v>1999</v>
          </cell>
          <cell r="R4439" t="str">
            <v>OP</v>
          </cell>
          <cell r="T4439" t="str">
            <v>N</v>
          </cell>
        </row>
        <row r="4440">
          <cell r="A4440" t="str">
            <v>UT</v>
          </cell>
          <cell r="B4440" t="str">
            <v>Washington</v>
          </cell>
          <cell r="C4440">
            <v>17874</v>
          </cell>
          <cell r="D4440" t="str">
            <v>St George City of</v>
          </cell>
          <cell r="E4440">
            <v>7767</v>
          </cell>
          <cell r="F4440" t="str">
            <v>Bloomington Power Plant</v>
          </cell>
          <cell r="G4440">
            <v>22</v>
          </cell>
          <cell r="H4440" t="str">
            <v>5</v>
          </cell>
          <cell r="I4440">
            <v>1.7</v>
          </cell>
          <cell r="J4440">
            <v>1.5</v>
          </cell>
          <cell r="K4440">
            <v>1.5</v>
          </cell>
          <cell r="M4440" t="str">
            <v>IC</v>
          </cell>
          <cell r="N4440" t="str">
            <v>DFO</v>
          </cell>
          <cell r="P4440">
            <v>3</v>
          </cell>
          <cell r="Q4440">
            <v>1999</v>
          </cell>
          <cell r="R4440" t="str">
            <v>OP</v>
          </cell>
          <cell r="T4440" t="str">
            <v>N</v>
          </cell>
        </row>
        <row r="4441">
          <cell r="A4441" t="str">
            <v>UT</v>
          </cell>
          <cell r="B4441" t="str">
            <v>Washington</v>
          </cell>
          <cell r="C4441">
            <v>17874</v>
          </cell>
          <cell r="D4441" t="str">
            <v>St George City of</v>
          </cell>
          <cell r="E4441">
            <v>7767</v>
          </cell>
          <cell r="F4441" t="str">
            <v>Bloomington Power Plant</v>
          </cell>
          <cell r="G4441">
            <v>22</v>
          </cell>
          <cell r="H4441" t="str">
            <v>6</v>
          </cell>
          <cell r="I4441">
            <v>1.7</v>
          </cell>
          <cell r="J4441">
            <v>1.5</v>
          </cell>
          <cell r="K4441">
            <v>1.5</v>
          </cell>
          <cell r="M4441" t="str">
            <v>IC</v>
          </cell>
          <cell r="N4441" t="str">
            <v>DFO</v>
          </cell>
          <cell r="P4441">
            <v>3</v>
          </cell>
          <cell r="Q4441">
            <v>1999</v>
          </cell>
          <cell r="R4441" t="str">
            <v>OP</v>
          </cell>
          <cell r="T4441" t="str">
            <v>N</v>
          </cell>
        </row>
        <row r="4442">
          <cell r="A4442" t="str">
            <v>UT</v>
          </cell>
          <cell r="B4442" t="str">
            <v>Washington</v>
          </cell>
          <cell r="C4442">
            <v>17874</v>
          </cell>
          <cell r="D4442" t="str">
            <v>St George City of</v>
          </cell>
          <cell r="E4442">
            <v>7767</v>
          </cell>
          <cell r="F4442" t="str">
            <v>Bloomington Power Plant</v>
          </cell>
          <cell r="G4442">
            <v>22</v>
          </cell>
          <cell r="H4442" t="str">
            <v>7</v>
          </cell>
          <cell r="I4442">
            <v>1.7</v>
          </cell>
          <cell r="J4442">
            <v>1.5</v>
          </cell>
          <cell r="K4442">
            <v>1.5</v>
          </cell>
          <cell r="M4442" t="str">
            <v>IC</v>
          </cell>
          <cell r="N4442" t="str">
            <v>DFO</v>
          </cell>
          <cell r="P4442">
            <v>3</v>
          </cell>
          <cell r="Q4442">
            <v>1999</v>
          </cell>
          <cell r="R4442" t="str">
            <v>OP</v>
          </cell>
          <cell r="T4442" t="str">
            <v>N</v>
          </cell>
        </row>
        <row r="4443">
          <cell r="A4443" t="str">
            <v>VA</v>
          </cell>
          <cell r="B4443" t="str">
            <v>Accomack</v>
          </cell>
          <cell r="C4443">
            <v>84</v>
          </cell>
          <cell r="D4443" t="str">
            <v>A &amp; N Electric Coop</v>
          </cell>
          <cell r="E4443">
            <v>6390</v>
          </cell>
          <cell r="F4443" t="str">
            <v>Tangier</v>
          </cell>
          <cell r="G4443">
            <v>22</v>
          </cell>
          <cell r="H4443" t="str">
            <v>3</v>
          </cell>
          <cell r="I4443">
            <v>0.7</v>
          </cell>
          <cell r="J4443">
            <v>0.6</v>
          </cell>
          <cell r="K4443">
            <v>0.6</v>
          </cell>
          <cell r="M4443" t="str">
            <v>IC</v>
          </cell>
          <cell r="N4443" t="str">
            <v>DFO</v>
          </cell>
          <cell r="P4443">
            <v>5</v>
          </cell>
          <cell r="Q4443">
            <v>1974</v>
          </cell>
          <cell r="R4443" t="str">
            <v>OP</v>
          </cell>
          <cell r="T4443" t="str">
            <v>N</v>
          </cell>
        </row>
        <row r="4444">
          <cell r="A4444" t="str">
            <v>VA</v>
          </cell>
          <cell r="B4444" t="str">
            <v>Accomack</v>
          </cell>
          <cell r="C4444">
            <v>84</v>
          </cell>
          <cell r="D4444" t="str">
            <v>A &amp; N Electric Coop</v>
          </cell>
          <cell r="E4444">
            <v>6390</v>
          </cell>
          <cell r="F4444" t="str">
            <v>Tangier</v>
          </cell>
          <cell r="G4444">
            <v>22</v>
          </cell>
          <cell r="H4444" t="str">
            <v>4</v>
          </cell>
          <cell r="I4444">
            <v>1</v>
          </cell>
          <cell r="J4444">
            <v>0.8</v>
          </cell>
          <cell r="K4444">
            <v>0.8</v>
          </cell>
          <cell r="M4444" t="str">
            <v>IC</v>
          </cell>
          <cell r="N4444" t="str">
            <v>DFO</v>
          </cell>
          <cell r="P4444">
            <v>9</v>
          </cell>
          <cell r="Q4444">
            <v>1974</v>
          </cell>
          <cell r="R4444" t="str">
            <v>OP</v>
          </cell>
          <cell r="T4444" t="str">
            <v>N</v>
          </cell>
        </row>
        <row r="4445">
          <cell r="A4445" t="str">
            <v>VA</v>
          </cell>
          <cell r="B4445" t="str">
            <v>Accomack</v>
          </cell>
          <cell r="C4445">
            <v>84</v>
          </cell>
          <cell r="D4445" t="str">
            <v>A &amp; N Electric Coop</v>
          </cell>
          <cell r="E4445">
            <v>6390</v>
          </cell>
          <cell r="F4445" t="str">
            <v>Tangier</v>
          </cell>
          <cell r="G4445">
            <v>22</v>
          </cell>
          <cell r="H4445" t="str">
            <v>5</v>
          </cell>
          <cell r="I4445">
            <v>1.2</v>
          </cell>
          <cell r="J4445">
            <v>1.2</v>
          </cell>
          <cell r="K4445">
            <v>1.2</v>
          </cell>
          <cell r="M4445" t="str">
            <v>IC</v>
          </cell>
          <cell r="N4445" t="str">
            <v>DFO</v>
          </cell>
          <cell r="P4445">
            <v>12</v>
          </cell>
          <cell r="Q4445">
            <v>1993</v>
          </cell>
          <cell r="R4445" t="str">
            <v>OP</v>
          </cell>
          <cell r="T4445" t="str">
            <v>N</v>
          </cell>
        </row>
        <row r="4446">
          <cell r="A4446" t="str">
            <v>VA</v>
          </cell>
          <cell r="B4446" t="str">
            <v>Accomack</v>
          </cell>
          <cell r="C4446">
            <v>84</v>
          </cell>
          <cell r="D4446" t="str">
            <v>A &amp; N Electric Coop</v>
          </cell>
          <cell r="E4446">
            <v>6390</v>
          </cell>
          <cell r="F4446" t="str">
            <v>Tangier</v>
          </cell>
          <cell r="G4446">
            <v>22</v>
          </cell>
          <cell r="H4446" t="str">
            <v>6</v>
          </cell>
          <cell r="I4446">
            <v>1.2</v>
          </cell>
          <cell r="J4446">
            <v>1.2</v>
          </cell>
          <cell r="K4446">
            <v>1.2</v>
          </cell>
          <cell r="M4446" t="str">
            <v>IC</v>
          </cell>
          <cell r="N4446" t="str">
            <v>DFO</v>
          </cell>
          <cell r="P4446">
            <v>12</v>
          </cell>
          <cell r="Q4446">
            <v>1993</v>
          </cell>
          <cell r="R4446" t="str">
            <v>OP</v>
          </cell>
          <cell r="T4446" t="str">
            <v>N</v>
          </cell>
        </row>
        <row r="4447">
          <cell r="A4447" t="str">
            <v>VA</v>
          </cell>
          <cell r="B4447" t="str">
            <v>Northampton</v>
          </cell>
          <cell r="C4447">
            <v>4252</v>
          </cell>
          <cell r="D4447" t="str">
            <v>Conectiv Delmarva Gen Inc</v>
          </cell>
          <cell r="E4447">
            <v>3782</v>
          </cell>
          <cell r="F4447" t="str">
            <v>Bayview</v>
          </cell>
          <cell r="G4447">
            <v>22</v>
          </cell>
          <cell r="H4447" t="str">
            <v>BAYV</v>
          </cell>
          <cell r="I4447">
            <v>2</v>
          </cell>
          <cell r="J4447">
            <v>2</v>
          </cell>
          <cell r="K4447">
            <v>2</v>
          </cell>
          <cell r="M4447" t="str">
            <v>IC</v>
          </cell>
          <cell r="N4447" t="str">
            <v>DFO</v>
          </cell>
          <cell r="P4447">
            <v>10</v>
          </cell>
          <cell r="Q4447">
            <v>1963</v>
          </cell>
          <cell r="R4447" t="str">
            <v>SB</v>
          </cell>
          <cell r="T4447" t="str">
            <v>Y</v>
          </cell>
        </row>
        <row r="4448">
          <cell r="A4448" t="str">
            <v>VA</v>
          </cell>
          <cell r="B4448" t="str">
            <v>Northampton</v>
          </cell>
          <cell r="C4448">
            <v>4252</v>
          </cell>
          <cell r="D4448" t="str">
            <v>Conectiv Delmarva Gen Inc</v>
          </cell>
          <cell r="E4448">
            <v>3782</v>
          </cell>
          <cell r="F4448" t="str">
            <v>Bayview</v>
          </cell>
          <cell r="G4448">
            <v>22</v>
          </cell>
          <cell r="H4448" t="str">
            <v>BYV2</v>
          </cell>
          <cell r="I4448">
            <v>2</v>
          </cell>
          <cell r="J4448">
            <v>2</v>
          </cell>
          <cell r="K4448">
            <v>2</v>
          </cell>
          <cell r="M4448" t="str">
            <v>IC</v>
          </cell>
          <cell r="N4448" t="str">
            <v>DFO</v>
          </cell>
          <cell r="P4448">
            <v>10</v>
          </cell>
          <cell r="Q4448">
            <v>1963</v>
          </cell>
          <cell r="R4448" t="str">
            <v>SB</v>
          </cell>
          <cell r="T4448" t="str">
            <v>Y</v>
          </cell>
        </row>
        <row r="4449">
          <cell r="A4449" t="str">
            <v>VA</v>
          </cell>
          <cell r="B4449" t="str">
            <v>Northampton</v>
          </cell>
          <cell r="C4449">
            <v>4252</v>
          </cell>
          <cell r="D4449" t="str">
            <v>Conectiv Delmarva Gen Inc</v>
          </cell>
          <cell r="E4449">
            <v>3782</v>
          </cell>
          <cell r="F4449" t="str">
            <v>Bayview</v>
          </cell>
          <cell r="G4449">
            <v>22</v>
          </cell>
          <cell r="H4449" t="str">
            <v>BYV3</v>
          </cell>
          <cell r="I4449">
            <v>2</v>
          </cell>
          <cell r="J4449">
            <v>2</v>
          </cell>
          <cell r="K4449">
            <v>2</v>
          </cell>
          <cell r="M4449" t="str">
            <v>IC</v>
          </cell>
          <cell r="N4449" t="str">
            <v>DFO</v>
          </cell>
          <cell r="P4449">
            <v>10</v>
          </cell>
          <cell r="Q4449">
            <v>1963</v>
          </cell>
          <cell r="R4449" t="str">
            <v>SB</v>
          </cell>
          <cell r="T4449" t="str">
            <v>Y</v>
          </cell>
        </row>
        <row r="4450">
          <cell r="A4450" t="str">
            <v>VA</v>
          </cell>
          <cell r="B4450" t="str">
            <v>Northampton</v>
          </cell>
          <cell r="C4450">
            <v>4252</v>
          </cell>
          <cell r="D4450" t="str">
            <v>Conectiv Delmarva Gen Inc</v>
          </cell>
          <cell r="E4450">
            <v>3782</v>
          </cell>
          <cell r="F4450" t="str">
            <v>Bayview</v>
          </cell>
          <cell r="G4450">
            <v>22</v>
          </cell>
          <cell r="H4450" t="str">
            <v>BYV4</v>
          </cell>
          <cell r="I4450">
            <v>2</v>
          </cell>
          <cell r="J4450">
            <v>2</v>
          </cell>
          <cell r="K4450">
            <v>2</v>
          </cell>
          <cell r="M4450" t="str">
            <v>IC</v>
          </cell>
          <cell r="N4450" t="str">
            <v>DFO</v>
          </cell>
          <cell r="P4450">
            <v>10</v>
          </cell>
          <cell r="Q4450">
            <v>1963</v>
          </cell>
          <cell r="R4450" t="str">
            <v>SB</v>
          </cell>
          <cell r="T4450" t="str">
            <v>Y</v>
          </cell>
        </row>
        <row r="4451">
          <cell r="A4451" t="str">
            <v>VA</v>
          </cell>
          <cell r="B4451" t="str">
            <v>Northampton</v>
          </cell>
          <cell r="C4451">
            <v>4252</v>
          </cell>
          <cell r="D4451" t="str">
            <v>Conectiv Delmarva Gen Inc</v>
          </cell>
          <cell r="E4451">
            <v>3782</v>
          </cell>
          <cell r="F4451" t="str">
            <v>Bayview</v>
          </cell>
          <cell r="G4451">
            <v>22</v>
          </cell>
          <cell r="H4451" t="str">
            <v>BYV5</v>
          </cell>
          <cell r="I4451">
            <v>2</v>
          </cell>
          <cell r="J4451">
            <v>2</v>
          </cell>
          <cell r="K4451">
            <v>2</v>
          </cell>
          <cell r="M4451" t="str">
            <v>IC</v>
          </cell>
          <cell r="N4451" t="str">
            <v>DFO</v>
          </cell>
          <cell r="P4451">
            <v>10</v>
          </cell>
          <cell r="Q4451">
            <v>1963</v>
          </cell>
          <cell r="R4451" t="str">
            <v>SB</v>
          </cell>
          <cell r="T4451" t="str">
            <v>Y</v>
          </cell>
        </row>
        <row r="4452">
          <cell r="A4452" t="str">
            <v>VA</v>
          </cell>
          <cell r="B4452" t="str">
            <v>Northampton</v>
          </cell>
          <cell r="C4452">
            <v>4252</v>
          </cell>
          <cell r="D4452" t="str">
            <v>Conectiv Delmarva Gen Inc</v>
          </cell>
          <cell r="E4452">
            <v>3782</v>
          </cell>
          <cell r="F4452" t="str">
            <v>Bayview</v>
          </cell>
          <cell r="G4452">
            <v>22</v>
          </cell>
          <cell r="H4452" t="str">
            <v>BYV6</v>
          </cell>
          <cell r="I4452">
            <v>2</v>
          </cell>
          <cell r="J4452">
            <v>2</v>
          </cell>
          <cell r="K4452">
            <v>2</v>
          </cell>
          <cell r="M4452" t="str">
            <v>IC</v>
          </cell>
          <cell r="N4452" t="str">
            <v>DFO</v>
          </cell>
          <cell r="P4452">
            <v>10</v>
          </cell>
          <cell r="Q4452">
            <v>1963</v>
          </cell>
          <cell r="R4452" t="str">
            <v>SB</v>
          </cell>
          <cell r="T4452" t="str">
            <v>Y</v>
          </cell>
        </row>
        <row r="4453">
          <cell r="A4453" t="str">
            <v>VA</v>
          </cell>
          <cell r="B4453" t="str">
            <v>Culpeper</v>
          </cell>
          <cell r="C4453">
            <v>4619</v>
          </cell>
          <cell r="D4453" t="str">
            <v>Culpeper Town of</v>
          </cell>
          <cell r="E4453">
            <v>3823</v>
          </cell>
          <cell r="F4453" t="str">
            <v>West Spring Street</v>
          </cell>
          <cell r="G4453">
            <v>22</v>
          </cell>
          <cell r="H4453" t="str">
            <v>4</v>
          </cell>
          <cell r="I4453">
            <v>1.5</v>
          </cell>
          <cell r="J4453">
            <v>1.3</v>
          </cell>
          <cell r="K4453">
            <v>1.3</v>
          </cell>
          <cell r="M4453" t="str">
            <v>IC</v>
          </cell>
          <cell r="N4453" t="str">
            <v>DFO</v>
          </cell>
          <cell r="O4453" t="str">
            <v>NG</v>
          </cell>
          <cell r="P4453">
            <v>1</v>
          </cell>
          <cell r="Q4453">
            <v>1962</v>
          </cell>
          <cell r="R4453" t="str">
            <v>BU</v>
          </cell>
          <cell r="T4453" t="str">
            <v>N</v>
          </cell>
        </row>
        <row r="4454">
          <cell r="A4454" t="str">
            <v>VA</v>
          </cell>
          <cell r="B4454" t="str">
            <v>Culpeper</v>
          </cell>
          <cell r="C4454">
            <v>4619</v>
          </cell>
          <cell r="D4454" t="str">
            <v>Culpeper Town of</v>
          </cell>
          <cell r="E4454">
            <v>3823</v>
          </cell>
          <cell r="F4454" t="str">
            <v>West Spring Street</v>
          </cell>
          <cell r="G4454">
            <v>22</v>
          </cell>
          <cell r="H4454" t="str">
            <v>5</v>
          </cell>
          <cell r="I4454">
            <v>1.2</v>
          </cell>
          <cell r="J4454">
            <v>0.7</v>
          </cell>
          <cell r="K4454">
            <v>0.9</v>
          </cell>
          <cell r="M4454" t="str">
            <v>IC</v>
          </cell>
          <cell r="N4454" t="str">
            <v>DFO</v>
          </cell>
          <cell r="O4454" t="str">
            <v>NG</v>
          </cell>
          <cell r="P4454">
            <v>6</v>
          </cell>
          <cell r="Q4454">
            <v>1959</v>
          </cell>
          <cell r="R4454" t="str">
            <v>BU</v>
          </cell>
          <cell r="T4454" t="str">
            <v>N</v>
          </cell>
        </row>
        <row r="4455">
          <cell r="A4455" t="str">
            <v>VA</v>
          </cell>
          <cell r="B4455" t="str">
            <v>Culpeper</v>
          </cell>
          <cell r="C4455">
            <v>4619</v>
          </cell>
          <cell r="D4455" t="str">
            <v>Culpeper Town of</v>
          </cell>
          <cell r="E4455">
            <v>3823</v>
          </cell>
          <cell r="F4455" t="str">
            <v>West Spring Street</v>
          </cell>
          <cell r="G4455">
            <v>22</v>
          </cell>
          <cell r="H4455" t="str">
            <v>7</v>
          </cell>
          <cell r="I4455">
            <v>1.5</v>
          </cell>
          <cell r="J4455">
            <v>1.5</v>
          </cell>
          <cell r="K4455">
            <v>1.5</v>
          </cell>
          <cell r="M4455" t="str">
            <v>IC</v>
          </cell>
          <cell r="N4455" t="str">
            <v>DFO</v>
          </cell>
          <cell r="P4455">
            <v>2</v>
          </cell>
          <cell r="Q4455">
            <v>1997</v>
          </cell>
          <cell r="R4455" t="str">
            <v>BU</v>
          </cell>
          <cell r="T4455" t="str">
            <v>N</v>
          </cell>
        </row>
        <row r="4456">
          <cell r="A4456" t="str">
            <v>VA</v>
          </cell>
          <cell r="B4456" t="str">
            <v>Culpeper</v>
          </cell>
          <cell r="C4456">
            <v>4619</v>
          </cell>
          <cell r="D4456" t="str">
            <v>Culpeper Town of</v>
          </cell>
          <cell r="E4456">
            <v>3823</v>
          </cell>
          <cell r="F4456" t="str">
            <v>West Spring Street</v>
          </cell>
          <cell r="G4456">
            <v>22</v>
          </cell>
          <cell r="H4456" t="str">
            <v>2A</v>
          </cell>
          <cell r="I4456">
            <v>2</v>
          </cell>
          <cell r="J4456">
            <v>2</v>
          </cell>
          <cell r="K4456">
            <v>2</v>
          </cell>
          <cell r="M4456" t="str">
            <v>IC</v>
          </cell>
          <cell r="N4456" t="str">
            <v>DFO</v>
          </cell>
          <cell r="P4456">
            <v>6</v>
          </cell>
          <cell r="Q4456">
            <v>1989</v>
          </cell>
          <cell r="R4456" t="str">
            <v>BU</v>
          </cell>
          <cell r="T4456" t="str">
            <v>N</v>
          </cell>
        </row>
        <row r="4457">
          <cell r="A4457" t="str">
            <v>VA</v>
          </cell>
          <cell r="B4457" t="str">
            <v>Culpeper</v>
          </cell>
          <cell r="C4457">
            <v>4619</v>
          </cell>
          <cell r="D4457" t="str">
            <v>Culpeper Town of</v>
          </cell>
          <cell r="E4457">
            <v>56367</v>
          </cell>
          <cell r="F4457" t="str">
            <v>Electric Avenue</v>
          </cell>
          <cell r="G4457">
            <v>22</v>
          </cell>
          <cell r="H4457" t="str">
            <v>1</v>
          </cell>
          <cell r="I4457">
            <v>1.8</v>
          </cell>
          <cell r="J4457">
            <v>1.8</v>
          </cell>
          <cell r="K4457">
            <v>1.8</v>
          </cell>
          <cell r="M4457" t="str">
            <v>IC</v>
          </cell>
          <cell r="N4457" t="str">
            <v>DFO</v>
          </cell>
          <cell r="P4457">
            <v>12</v>
          </cell>
          <cell r="Q4457">
            <v>2004</v>
          </cell>
          <cell r="R4457" t="str">
            <v>BU</v>
          </cell>
          <cell r="T4457" t="str">
            <v>N</v>
          </cell>
        </row>
        <row r="4458">
          <cell r="A4458" t="str">
            <v>VA</v>
          </cell>
          <cell r="B4458" t="str">
            <v>Culpeper</v>
          </cell>
          <cell r="C4458">
            <v>4619</v>
          </cell>
          <cell r="D4458" t="str">
            <v>Culpeper Town of</v>
          </cell>
          <cell r="E4458">
            <v>56367</v>
          </cell>
          <cell r="F4458" t="str">
            <v>Electric Avenue</v>
          </cell>
          <cell r="G4458">
            <v>22</v>
          </cell>
          <cell r="H4458" t="str">
            <v>2</v>
          </cell>
          <cell r="I4458">
            <v>1.8</v>
          </cell>
          <cell r="J4458">
            <v>1.8</v>
          </cell>
          <cell r="K4458">
            <v>1.8</v>
          </cell>
          <cell r="M4458" t="str">
            <v>IC</v>
          </cell>
          <cell r="N4458" t="str">
            <v>DFO</v>
          </cell>
          <cell r="P4458">
            <v>12</v>
          </cell>
          <cell r="Q4458">
            <v>2004</v>
          </cell>
          <cell r="R4458" t="str">
            <v>BU</v>
          </cell>
          <cell r="T4458" t="str">
            <v>N</v>
          </cell>
        </row>
        <row r="4459">
          <cell r="A4459" t="str">
            <v>VA</v>
          </cell>
          <cell r="B4459" t="str">
            <v>Culpeper</v>
          </cell>
          <cell r="C4459">
            <v>4619</v>
          </cell>
          <cell r="D4459" t="str">
            <v>Culpeper Town of</v>
          </cell>
          <cell r="E4459">
            <v>56367</v>
          </cell>
          <cell r="F4459" t="str">
            <v>Electric Avenue</v>
          </cell>
          <cell r="G4459">
            <v>22</v>
          </cell>
          <cell r="H4459" t="str">
            <v>3</v>
          </cell>
          <cell r="I4459">
            <v>1.8</v>
          </cell>
          <cell r="J4459">
            <v>1.8</v>
          </cell>
          <cell r="K4459">
            <v>1.8</v>
          </cell>
          <cell r="M4459" t="str">
            <v>IC</v>
          </cell>
          <cell r="N4459" t="str">
            <v>DFO</v>
          </cell>
          <cell r="P4459">
            <v>12</v>
          </cell>
          <cell r="Q4459">
            <v>2004</v>
          </cell>
          <cell r="R4459" t="str">
            <v>BU</v>
          </cell>
          <cell r="T4459" t="str">
            <v>N</v>
          </cell>
        </row>
        <row r="4460">
          <cell r="A4460" t="str">
            <v>VA</v>
          </cell>
          <cell r="B4460" t="str">
            <v>Pittsylvania</v>
          </cell>
          <cell r="C4460">
            <v>4794</v>
          </cell>
          <cell r="D4460" t="str">
            <v>Danville City of</v>
          </cell>
          <cell r="E4460">
            <v>56363</v>
          </cell>
          <cell r="F4460" t="str">
            <v>New Design</v>
          </cell>
          <cell r="G4460">
            <v>22</v>
          </cell>
          <cell r="H4460" t="str">
            <v>GEN 1</v>
          </cell>
          <cell r="I4460">
            <v>1.8</v>
          </cell>
          <cell r="J4460">
            <v>1.2</v>
          </cell>
          <cell r="K4460">
            <v>1.2</v>
          </cell>
          <cell r="M4460" t="str">
            <v>IC</v>
          </cell>
          <cell r="N4460" t="str">
            <v>DFO</v>
          </cell>
          <cell r="P4460">
            <v>7</v>
          </cell>
          <cell r="Q4460">
            <v>2005</v>
          </cell>
          <cell r="R4460" t="str">
            <v>SB</v>
          </cell>
          <cell r="T4460" t="str">
            <v>N</v>
          </cell>
        </row>
        <row r="4461">
          <cell r="A4461" t="str">
            <v>VA</v>
          </cell>
          <cell r="B4461" t="str">
            <v>Pittsylvania</v>
          </cell>
          <cell r="C4461">
            <v>4794</v>
          </cell>
          <cell r="D4461" t="str">
            <v>Danville City of</v>
          </cell>
          <cell r="E4461">
            <v>56364</v>
          </cell>
          <cell r="F4461" t="str">
            <v>Kentuck</v>
          </cell>
          <cell r="G4461">
            <v>22</v>
          </cell>
          <cell r="H4461" t="str">
            <v>GEN 1</v>
          </cell>
          <cell r="I4461">
            <v>1.8</v>
          </cell>
          <cell r="J4461">
            <v>1.2</v>
          </cell>
          <cell r="K4461">
            <v>1.2</v>
          </cell>
          <cell r="M4461" t="str">
            <v>IC</v>
          </cell>
          <cell r="N4461" t="str">
            <v>DFO</v>
          </cell>
          <cell r="P4461">
            <v>7</v>
          </cell>
          <cell r="Q4461">
            <v>2005</v>
          </cell>
          <cell r="R4461" t="str">
            <v>SB</v>
          </cell>
          <cell r="T4461" t="str">
            <v>N</v>
          </cell>
        </row>
        <row r="4462">
          <cell r="A4462" t="str">
            <v>VA</v>
          </cell>
          <cell r="B4462" t="str">
            <v>Pittsylvania</v>
          </cell>
          <cell r="C4462">
            <v>4794</v>
          </cell>
          <cell r="D4462" t="str">
            <v>Danville City of</v>
          </cell>
          <cell r="E4462">
            <v>56365</v>
          </cell>
          <cell r="F4462" t="str">
            <v>Westover</v>
          </cell>
          <cell r="G4462">
            <v>22</v>
          </cell>
          <cell r="H4462" t="str">
            <v>GEN1</v>
          </cell>
          <cell r="I4462">
            <v>1.8</v>
          </cell>
          <cell r="J4462">
            <v>1.2</v>
          </cell>
          <cell r="K4462">
            <v>1.2</v>
          </cell>
          <cell r="M4462" t="str">
            <v>IC</v>
          </cell>
          <cell r="N4462" t="str">
            <v>DFO</v>
          </cell>
          <cell r="P4462">
            <v>7</v>
          </cell>
          <cell r="Q4462">
            <v>2005</v>
          </cell>
          <cell r="R4462" t="str">
            <v>SB</v>
          </cell>
          <cell r="T4462" t="str">
            <v>N</v>
          </cell>
        </row>
        <row r="4463">
          <cell r="A4463" t="str">
            <v>VA</v>
          </cell>
          <cell r="B4463" t="str">
            <v>Southampton</v>
          </cell>
          <cell r="C4463">
            <v>6715</v>
          </cell>
          <cell r="D4463" t="str">
            <v>Franklin City of</v>
          </cell>
          <cell r="E4463">
            <v>55953</v>
          </cell>
          <cell r="F4463" t="str">
            <v>Pretlow</v>
          </cell>
          <cell r="G4463">
            <v>22</v>
          </cell>
          <cell r="H4463" t="str">
            <v>1</v>
          </cell>
          <cell r="I4463">
            <v>1.6</v>
          </cell>
          <cell r="J4463">
            <v>1.56</v>
          </cell>
          <cell r="K4463">
            <v>1.58</v>
          </cell>
          <cell r="M4463" t="str">
            <v>IC</v>
          </cell>
          <cell r="N4463" t="str">
            <v>DFO</v>
          </cell>
          <cell r="P4463">
            <v>4</v>
          </cell>
          <cell r="Q4463">
            <v>2001</v>
          </cell>
          <cell r="R4463" t="str">
            <v>OP</v>
          </cell>
          <cell r="T4463" t="str">
            <v>N</v>
          </cell>
        </row>
        <row r="4464">
          <cell r="A4464" t="str">
            <v>VA</v>
          </cell>
          <cell r="B4464" t="str">
            <v>Southampton</v>
          </cell>
          <cell r="C4464">
            <v>6715</v>
          </cell>
          <cell r="D4464" t="str">
            <v>Franklin City of</v>
          </cell>
          <cell r="E4464">
            <v>55953</v>
          </cell>
          <cell r="F4464" t="str">
            <v>Pretlow</v>
          </cell>
          <cell r="G4464">
            <v>22</v>
          </cell>
          <cell r="H4464" t="str">
            <v>2</v>
          </cell>
          <cell r="I4464">
            <v>1.6</v>
          </cell>
          <cell r="J4464">
            <v>1.56</v>
          </cell>
          <cell r="K4464">
            <v>1.58</v>
          </cell>
          <cell r="M4464" t="str">
            <v>IC</v>
          </cell>
          <cell r="N4464" t="str">
            <v>DFO</v>
          </cell>
          <cell r="P4464">
            <v>4</v>
          </cell>
          <cell r="Q4464">
            <v>2001</v>
          </cell>
          <cell r="R4464" t="str">
            <v>OP</v>
          </cell>
          <cell r="T4464" t="str">
            <v>N</v>
          </cell>
        </row>
        <row r="4465">
          <cell r="A4465" t="str">
            <v>VA</v>
          </cell>
          <cell r="B4465" t="str">
            <v>Southampton</v>
          </cell>
          <cell r="C4465">
            <v>6715</v>
          </cell>
          <cell r="D4465" t="str">
            <v>Franklin City of</v>
          </cell>
          <cell r="E4465">
            <v>55954</v>
          </cell>
          <cell r="F4465" t="str">
            <v>Downtown</v>
          </cell>
          <cell r="G4465">
            <v>22</v>
          </cell>
          <cell r="H4465" t="str">
            <v>1</v>
          </cell>
          <cell r="I4465">
            <v>1.6</v>
          </cell>
          <cell r="J4465">
            <v>1.56</v>
          </cell>
          <cell r="K4465">
            <v>1.58</v>
          </cell>
          <cell r="M4465" t="str">
            <v>IC</v>
          </cell>
          <cell r="N4465" t="str">
            <v>DFO</v>
          </cell>
          <cell r="P4465">
            <v>11</v>
          </cell>
          <cell r="Q4465">
            <v>1992</v>
          </cell>
          <cell r="R4465" t="str">
            <v>OP</v>
          </cell>
          <cell r="T4465" t="str">
            <v>N</v>
          </cell>
        </row>
        <row r="4466">
          <cell r="A4466" t="str">
            <v>VA</v>
          </cell>
          <cell r="B4466" t="str">
            <v>Southampton</v>
          </cell>
          <cell r="C4466">
            <v>6715</v>
          </cell>
          <cell r="D4466" t="str">
            <v>Franklin City of</v>
          </cell>
          <cell r="E4466">
            <v>55954</v>
          </cell>
          <cell r="F4466" t="str">
            <v>Downtown</v>
          </cell>
          <cell r="G4466">
            <v>22</v>
          </cell>
          <cell r="H4466" t="str">
            <v>2</v>
          </cell>
          <cell r="I4466">
            <v>1.6</v>
          </cell>
          <cell r="J4466">
            <v>1.56</v>
          </cell>
          <cell r="K4466">
            <v>1.58</v>
          </cell>
          <cell r="M4466" t="str">
            <v>IC</v>
          </cell>
          <cell r="N4466" t="str">
            <v>DFO</v>
          </cell>
          <cell r="P4466">
            <v>11</v>
          </cell>
          <cell r="Q4466">
            <v>1992</v>
          </cell>
          <cell r="R4466" t="str">
            <v>OP</v>
          </cell>
          <cell r="T4466" t="str">
            <v>N</v>
          </cell>
        </row>
        <row r="4467">
          <cell r="A4467" t="str">
            <v>VA</v>
          </cell>
          <cell r="B4467" t="str">
            <v>Rockingham</v>
          </cell>
          <cell r="C4467">
            <v>8198</v>
          </cell>
          <cell r="D4467" t="str">
            <v>Harrisonburg Electric Commission</v>
          </cell>
          <cell r="E4467">
            <v>56004</v>
          </cell>
          <cell r="F4467" t="str">
            <v>Mount Clinton</v>
          </cell>
          <cell r="G4467">
            <v>22</v>
          </cell>
          <cell r="H4467" t="str">
            <v>D-2</v>
          </cell>
          <cell r="I4467">
            <v>2</v>
          </cell>
          <cell r="J4467">
            <v>2</v>
          </cell>
          <cell r="K4467">
            <v>2</v>
          </cell>
          <cell r="M4467" t="str">
            <v>IC</v>
          </cell>
          <cell r="N4467" t="str">
            <v>DFO</v>
          </cell>
          <cell r="P4467">
            <v>9</v>
          </cell>
          <cell r="Q4467">
            <v>2002</v>
          </cell>
          <cell r="R4467" t="str">
            <v>OP</v>
          </cell>
          <cell r="T4467" t="str">
            <v>N</v>
          </cell>
        </row>
        <row r="4468">
          <cell r="A4468" t="str">
            <v>VA</v>
          </cell>
          <cell r="B4468" t="str">
            <v>Rockingham</v>
          </cell>
          <cell r="C4468">
            <v>8198</v>
          </cell>
          <cell r="D4468" t="str">
            <v>Harrisonburg Electric Commission</v>
          </cell>
          <cell r="E4468">
            <v>56004</v>
          </cell>
          <cell r="F4468" t="str">
            <v>Mount Clinton</v>
          </cell>
          <cell r="G4468">
            <v>22</v>
          </cell>
          <cell r="H4468" t="str">
            <v>D-3</v>
          </cell>
          <cell r="I4468">
            <v>2</v>
          </cell>
          <cell r="J4468">
            <v>2</v>
          </cell>
          <cell r="K4468">
            <v>2</v>
          </cell>
          <cell r="M4468" t="str">
            <v>IC</v>
          </cell>
          <cell r="N4468" t="str">
            <v>DFO</v>
          </cell>
          <cell r="P4468">
            <v>9</v>
          </cell>
          <cell r="Q4468">
            <v>2002</v>
          </cell>
          <cell r="R4468" t="str">
            <v>OP</v>
          </cell>
          <cell r="T4468" t="str">
            <v>N</v>
          </cell>
        </row>
        <row r="4469">
          <cell r="A4469" t="str">
            <v>VA</v>
          </cell>
          <cell r="B4469" t="str">
            <v>Rockingham</v>
          </cell>
          <cell r="C4469">
            <v>8198</v>
          </cell>
          <cell r="D4469" t="str">
            <v>Harrisonburg Electric Commission</v>
          </cell>
          <cell r="E4469">
            <v>56004</v>
          </cell>
          <cell r="F4469" t="str">
            <v>Mount Clinton</v>
          </cell>
          <cell r="G4469">
            <v>22</v>
          </cell>
          <cell r="H4469" t="str">
            <v>D-5</v>
          </cell>
          <cell r="I4469">
            <v>2</v>
          </cell>
          <cell r="J4469">
            <v>2</v>
          </cell>
          <cell r="K4469">
            <v>2</v>
          </cell>
          <cell r="M4469" t="str">
            <v>IC</v>
          </cell>
          <cell r="N4469" t="str">
            <v>DFO</v>
          </cell>
          <cell r="P4469">
            <v>4</v>
          </cell>
          <cell r="Q4469">
            <v>2004</v>
          </cell>
          <cell r="R4469" t="str">
            <v>OP</v>
          </cell>
          <cell r="T4469" t="str">
            <v>N</v>
          </cell>
        </row>
        <row r="4470">
          <cell r="A4470" t="str">
            <v>VA</v>
          </cell>
          <cell r="B4470" t="str">
            <v>Rockingham</v>
          </cell>
          <cell r="C4470">
            <v>8198</v>
          </cell>
          <cell r="D4470" t="str">
            <v>Harrisonburg Electric Commission</v>
          </cell>
          <cell r="E4470">
            <v>56005</v>
          </cell>
          <cell r="F4470" t="str">
            <v>Pleasant Valley</v>
          </cell>
          <cell r="G4470">
            <v>22</v>
          </cell>
          <cell r="H4470" t="str">
            <v>D-4</v>
          </cell>
          <cell r="I4470">
            <v>2</v>
          </cell>
          <cell r="J4470">
            <v>2</v>
          </cell>
          <cell r="K4470">
            <v>2</v>
          </cell>
          <cell r="M4470" t="str">
            <v>IC</v>
          </cell>
          <cell r="N4470" t="str">
            <v>DFO</v>
          </cell>
          <cell r="P4470">
            <v>9</v>
          </cell>
          <cell r="Q4470">
            <v>2002</v>
          </cell>
          <cell r="R4470" t="str">
            <v>OP</v>
          </cell>
          <cell r="T4470" t="str">
            <v>N</v>
          </cell>
        </row>
        <row r="4471">
          <cell r="A4471" t="str">
            <v>VA</v>
          </cell>
          <cell r="B4471" t="str">
            <v>Prince William</v>
          </cell>
          <cell r="C4471">
            <v>11560</v>
          </cell>
          <cell r="D4471" t="str">
            <v>Manassas City of</v>
          </cell>
          <cell r="E4471">
            <v>7438</v>
          </cell>
          <cell r="F4471" t="str">
            <v>Church Street Plant</v>
          </cell>
          <cell r="G4471">
            <v>22</v>
          </cell>
          <cell r="H4471" t="str">
            <v>C1</v>
          </cell>
          <cell r="I4471">
            <v>1</v>
          </cell>
          <cell r="J4471">
            <v>1</v>
          </cell>
          <cell r="K4471">
            <v>1</v>
          </cell>
          <cell r="M4471" t="str">
            <v>IC</v>
          </cell>
          <cell r="N4471" t="str">
            <v>DFO</v>
          </cell>
          <cell r="P4471">
            <v>10</v>
          </cell>
          <cell r="Q4471">
            <v>1979</v>
          </cell>
          <cell r="R4471" t="str">
            <v>OP</v>
          </cell>
          <cell r="T4471" t="str">
            <v>N</v>
          </cell>
        </row>
        <row r="4472">
          <cell r="A4472" t="str">
            <v>VA</v>
          </cell>
          <cell r="B4472" t="str">
            <v>Prince William</v>
          </cell>
          <cell r="C4472">
            <v>11560</v>
          </cell>
          <cell r="D4472" t="str">
            <v>Manassas City of</v>
          </cell>
          <cell r="E4472">
            <v>7438</v>
          </cell>
          <cell r="F4472" t="str">
            <v>Church Street Plant</v>
          </cell>
          <cell r="G4472">
            <v>22</v>
          </cell>
          <cell r="H4472" t="str">
            <v>C2</v>
          </cell>
          <cell r="I4472">
            <v>1</v>
          </cell>
          <cell r="J4472">
            <v>1</v>
          </cell>
          <cell r="K4472">
            <v>1</v>
          </cell>
          <cell r="M4472" t="str">
            <v>IC</v>
          </cell>
          <cell r="N4472" t="str">
            <v>DFO</v>
          </cell>
          <cell r="P4472">
            <v>10</v>
          </cell>
          <cell r="Q4472">
            <v>1979</v>
          </cell>
          <cell r="R4472" t="str">
            <v>OP</v>
          </cell>
          <cell r="T4472" t="str">
            <v>N</v>
          </cell>
        </row>
        <row r="4473">
          <cell r="A4473" t="str">
            <v>VA</v>
          </cell>
          <cell r="B4473" t="str">
            <v>Prince William</v>
          </cell>
          <cell r="C4473">
            <v>11560</v>
          </cell>
          <cell r="D4473" t="str">
            <v>Manassas City of</v>
          </cell>
          <cell r="E4473">
            <v>7438</v>
          </cell>
          <cell r="F4473" t="str">
            <v>Church Street Plant</v>
          </cell>
          <cell r="G4473">
            <v>22</v>
          </cell>
          <cell r="H4473" t="str">
            <v>C3A</v>
          </cell>
          <cell r="I4473">
            <v>1.1000000000000001</v>
          </cell>
          <cell r="J4473">
            <v>1</v>
          </cell>
          <cell r="K4473">
            <v>1</v>
          </cell>
          <cell r="M4473" t="str">
            <v>IC</v>
          </cell>
          <cell r="N4473" t="str">
            <v>DFO</v>
          </cell>
          <cell r="P4473">
            <v>6</v>
          </cell>
          <cell r="Q4473">
            <v>1996</v>
          </cell>
          <cell r="R4473" t="str">
            <v>OP</v>
          </cell>
          <cell r="T4473" t="str">
            <v>N</v>
          </cell>
        </row>
        <row r="4474">
          <cell r="A4474" t="str">
            <v>VA</v>
          </cell>
          <cell r="B4474" t="str">
            <v>Prince William</v>
          </cell>
          <cell r="C4474">
            <v>11560</v>
          </cell>
          <cell r="D4474" t="str">
            <v>Manassas City of</v>
          </cell>
          <cell r="E4474">
            <v>7438</v>
          </cell>
          <cell r="F4474" t="str">
            <v>Church Street Plant</v>
          </cell>
          <cell r="G4474">
            <v>22</v>
          </cell>
          <cell r="H4474" t="str">
            <v>C4</v>
          </cell>
          <cell r="I4474">
            <v>1</v>
          </cell>
          <cell r="J4474">
            <v>1</v>
          </cell>
          <cell r="K4474">
            <v>1</v>
          </cell>
          <cell r="M4474" t="str">
            <v>IC</v>
          </cell>
          <cell r="N4474" t="str">
            <v>DFO</v>
          </cell>
          <cell r="P4474">
            <v>10</v>
          </cell>
          <cell r="Q4474">
            <v>1979</v>
          </cell>
          <cell r="R4474" t="str">
            <v>OP</v>
          </cell>
          <cell r="T4474" t="str">
            <v>N</v>
          </cell>
        </row>
        <row r="4475">
          <cell r="A4475" t="str">
            <v>VA</v>
          </cell>
          <cell r="B4475" t="str">
            <v>Prince William</v>
          </cell>
          <cell r="C4475">
            <v>11560</v>
          </cell>
          <cell r="D4475" t="str">
            <v>Manassas City of</v>
          </cell>
          <cell r="E4475">
            <v>7438</v>
          </cell>
          <cell r="F4475" t="str">
            <v>Church Street Plant</v>
          </cell>
          <cell r="G4475">
            <v>22</v>
          </cell>
          <cell r="H4475" t="str">
            <v>C5</v>
          </cell>
          <cell r="I4475">
            <v>1.6</v>
          </cell>
          <cell r="J4475">
            <v>1.5</v>
          </cell>
          <cell r="K4475">
            <v>1.5</v>
          </cell>
          <cell r="M4475" t="str">
            <v>IC</v>
          </cell>
          <cell r="N4475" t="str">
            <v>DFO</v>
          </cell>
          <cell r="P4475">
            <v>2</v>
          </cell>
          <cell r="Q4475">
            <v>1987</v>
          </cell>
          <cell r="R4475" t="str">
            <v>OP</v>
          </cell>
          <cell r="T4475" t="str">
            <v>N</v>
          </cell>
        </row>
        <row r="4476">
          <cell r="A4476" t="str">
            <v>VA</v>
          </cell>
          <cell r="B4476" t="str">
            <v>Prince William</v>
          </cell>
          <cell r="C4476">
            <v>11560</v>
          </cell>
          <cell r="D4476" t="str">
            <v>Manassas City of</v>
          </cell>
          <cell r="E4476">
            <v>7438</v>
          </cell>
          <cell r="F4476" t="str">
            <v>Church Street Plant</v>
          </cell>
          <cell r="G4476">
            <v>22</v>
          </cell>
          <cell r="H4476" t="str">
            <v>C6</v>
          </cell>
          <cell r="I4476">
            <v>1.6</v>
          </cell>
          <cell r="J4476">
            <v>1.5</v>
          </cell>
          <cell r="K4476">
            <v>1.5</v>
          </cell>
          <cell r="M4476" t="str">
            <v>IC</v>
          </cell>
          <cell r="N4476" t="str">
            <v>DFO</v>
          </cell>
          <cell r="P4476">
            <v>2</v>
          </cell>
          <cell r="Q4476">
            <v>1987</v>
          </cell>
          <cell r="R4476" t="str">
            <v>OP</v>
          </cell>
          <cell r="T4476" t="str">
            <v>N</v>
          </cell>
        </row>
        <row r="4477">
          <cell r="A4477" t="str">
            <v>VA</v>
          </cell>
          <cell r="B4477" t="str">
            <v>Prince William</v>
          </cell>
          <cell r="C4477">
            <v>11560</v>
          </cell>
          <cell r="D4477" t="str">
            <v>Manassas City of</v>
          </cell>
          <cell r="E4477">
            <v>7439</v>
          </cell>
          <cell r="F4477" t="str">
            <v>Godwin Drive Plant</v>
          </cell>
          <cell r="G4477">
            <v>22</v>
          </cell>
          <cell r="H4477" t="str">
            <v>C10</v>
          </cell>
          <cell r="I4477">
            <v>1.5</v>
          </cell>
          <cell r="J4477">
            <v>1.5</v>
          </cell>
          <cell r="K4477">
            <v>1.5</v>
          </cell>
          <cell r="M4477" t="str">
            <v>IC</v>
          </cell>
          <cell r="N4477" t="str">
            <v>DFO</v>
          </cell>
          <cell r="P4477">
            <v>11</v>
          </cell>
          <cell r="Q4477">
            <v>1992</v>
          </cell>
          <cell r="R4477" t="str">
            <v>OP</v>
          </cell>
          <cell r="T4477" t="str">
            <v>N</v>
          </cell>
        </row>
        <row r="4478">
          <cell r="A4478" t="str">
            <v>VA</v>
          </cell>
          <cell r="B4478" t="str">
            <v>Prince William</v>
          </cell>
          <cell r="C4478">
            <v>11560</v>
          </cell>
          <cell r="D4478" t="str">
            <v>Manassas City of</v>
          </cell>
          <cell r="E4478">
            <v>7439</v>
          </cell>
          <cell r="F4478" t="str">
            <v>Godwin Drive Plant</v>
          </cell>
          <cell r="G4478">
            <v>22</v>
          </cell>
          <cell r="H4478" t="str">
            <v>C7</v>
          </cell>
          <cell r="I4478">
            <v>1.6</v>
          </cell>
          <cell r="J4478">
            <v>1.5</v>
          </cell>
          <cell r="K4478">
            <v>1.5</v>
          </cell>
          <cell r="M4478" t="str">
            <v>IC</v>
          </cell>
          <cell r="N4478" t="str">
            <v>DFO</v>
          </cell>
          <cell r="P4478">
            <v>5</v>
          </cell>
          <cell r="Q4478">
            <v>1990</v>
          </cell>
          <cell r="R4478" t="str">
            <v>OP</v>
          </cell>
          <cell r="T4478" t="str">
            <v>N</v>
          </cell>
        </row>
        <row r="4479">
          <cell r="A4479" t="str">
            <v>VA</v>
          </cell>
          <cell r="B4479" t="str">
            <v>Prince William</v>
          </cell>
          <cell r="C4479">
            <v>11560</v>
          </cell>
          <cell r="D4479" t="str">
            <v>Manassas City of</v>
          </cell>
          <cell r="E4479">
            <v>7439</v>
          </cell>
          <cell r="F4479" t="str">
            <v>Godwin Drive Plant</v>
          </cell>
          <cell r="G4479">
            <v>22</v>
          </cell>
          <cell r="H4479" t="str">
            <v>C8</v>
          </cell>
          <cell r="I4479">
            <v>1.6</v>
          </cell>
          <cell r="J4479">
            <v>1.5</v>
          </cell>
          <cell r="K4479">
            <v>1.5</v>
          </cell>
          <cell r="M4479" t="str">
            <v>IC</v>
          </cell>
          <cell r="N4479" t="str">
            <v>DFO</v>
          </cell>
          <cell r="P4479">
            <v>5</v>
          </cell>
          <cell r="Q4479">
            <v>1990</v>
          </cell>
          <cell r="R4479" t="str">
            <v>OP</v>
          </cell>
          <cell r="T4479" t="str">
            <v>N</v>
          </cell>
        </row>
        <row r="4480">
          <cell r="A4480" t="str">
            <v>VA</v>
          </cell>
          <cell r="B4480" t="str">
            <v>Prince William</v>
          </cell>
          <cell r="C4480">
            <v>11560</v>
          </cell>
          <cell r="D4480" t="str">
            <v>Manassas City of</v>
          </cell>
          <cell r="E4480">
            <v>7439</v>
          </cell>
          <cell r="F4480" t="str">
            <v>Godwin Drive Plant</v>
          </cell>
          <cell r="G4480">
            <v>22</v>
          </cell>
          <cell r="H4480" t="str">
            <v>C9</v>
          </cell>
          <cell r="I4480">
            <v>1.6</v>
          </cell>
          <cell r="J4480">
            <v>1.5</v>
          </cell>
          <cell r="K4480">
            <v>1.5</v>
          </cell>
          <cell r="M4480" t="str">
            <v>IC</v>
          </cell>
          <cell r="N4480" t="str">
            <v>DFO</v>
          </cell>
          <cell r="P4480">
            <v>11</v>
          </cell>
          <cell r="Q4480">
            <v>1992</v>
          </cell>
          <cell r="R4480" t="str">
            <v>OP</v>
          </cell>
          <cell r="T4480" t="str">
            <v>N</v>
          </cell>
        </row>
        <row r="4481">
          <cell r="A4481" t="str">
            <v>VA</v>
          </cell>
          <cell r="B4481" t="str">
            <v>Prince William</v>
          </cell>
          <cell r="C4481">
            <v>11560</v>
          </cell>
          <cell r="D4481" t="str">
            <v>Manassas City of</v>
          </cell>
          <cell r="E4481">
            <v>7440</v>
          </cell>
          <cell r="F4481" t="str">
            <v>VMEA 1 Credit Gen</v>
          </cell>
          <cell r="G4481">
            <v>22</v>
          </cell>
          <cell r="H4481" t="str">
            <v>V10</v>
          </cell>
          <cell r="I4481">
            <v>1.6</v>
          </cell>
          <cell r="J4481">
            <v>1.5</v>
          </cell>
          <cell r="K4481">
            <v>1.5</v>
          </cell>
          <cell r="M4481" t="str">
            <v>IC</v>
          </cell>
          <cell r="N4481" t="str">
            <v>DFO</v>
          </cell>
          <cell r="P4481">
            <v>5</v>
          </cell>
          <cell r="Q4481">
            <v>1990</v>
          </cell>
          <cell r="R4481" t="str">
            <v>OP</v>
          </cell>
          <cell r="T4481" t="str">
            <v>N</v>
          </cell>
        </row>
        <row r="4482">
          <cell r="A4482" t="str">
            <v>VA</v>
          </cell>
          <cell r="B4482" t="str">
            <v>Prince William</v>
          </cell>
          <cell r="C4482">
            <v>11560</v>
          </cell>
          <cell r="D4482" t="str">
            <v>Manassas City of</v>
          </cell>
          <cell r="E4482">
            <v>7440</v>
          </cell>
          <cell r="F4482" t="str">
            <v>VMEA 1 Credit Gen</v>
          </cell>
          <cell r="G4482">
            <v>22</v>
          </cell>
          <cell r="H4482" t="str">
            <v>V3</v>
          </cell>
          <cell r="I4482">
            <v>1.6</v>
          </cell>
          <cell r="J4482">
            <v>1.5</v>
          </cell>
          <cell r="K4482">
            <v>1.5</v>
          </cell>
          <cell r="M4482" t="str">
            <v>IC</v>
          </cell>
          <cell r="N4482" t="str">
            <v>DFO</v>
          </cell>
          <cell r="P4482">
            <v>5</v>
          </cell>
          <cell r="Q4482">
            <v>1990</v>
          </cell>
          <cell r="R4482" t="str">
            <v>OP</v>
          </cell>
          <cell r="T4482" t="str">
            <v>N</v>
          </cell>
        </row>
        <row r="4483">
          <cell r="A4483" t="str">
            <v>VA</v>
          </cell>
          <cell r="B4483" t="str">
            <v>Prince William</v>
          </cell>
          <cell r="C4483">
            <v>11560</v>
          </cell>
          <cell r="D4483" t="str">
            <v>Manassas City of</v>
          </cell>
          <cell r="E4483">
            <v>7440</v>
          </cell>
          <cell r="F4483" t="str">
            <v>VMEA 1 Credit Gen</v>
          </cell>
          <cell r="G4483">
            <v>22</v>
          </cell>
          <cell r="H4483" t="str">
            <v>V4</v>
          </cell>
          <cell r="I4483">
            <v>1.6</v>
          </cell>
          <cell r="J4483">
            <v>1.5</v>
          </cell>
          <cell r="K4483">
            <v>1.5</v>
          </cell>
          <cell r="M4483" t="str">
            <v>IC</v>
          </cell>
          <cell r="N4483" t="str">
            <v>DFO</v>
          </cell>
          <cell r="P4483">
            <v>5</v>
          </cell>
          <cell r="Q4483">
            <v>1990</v>
          </cell>
          <cell r="R4483" t="str">
            <v>OP</v>
          </cell>
          <cell r="T4483" t="str">
            <v>N</v>
          </cell>
        </row>
        <row r="4484">
          <cell r="A4484" t="str">
            <v>VA</v>
          </cell>
          <cell r="B4484" t="str">
            <v>Prince William</v>
          </cell>
          <cell r="C4484">
            <v>11560</v>
          </cell>
          <cell r="D4484" t="str">
            <v>Manassas City of</v>
          </cell>
          <cell r="E4484">
            <v>7440</v>
          </cell>
          <cell r="F4484" t="str">
            <v>VMEA 1 Credit Gen</v>
          </cell>
          <cell r="G4484">
            <v>22</v>
          </cell>
          <cell r="H4484" t="str">
            <v>V5</v>
          </cell>
          <cell r="I4484">
            <v>1.6</v>
          </cell>
          <cell r="J4484">
            <v>1.5</v>
          </cell>
          <cell r="K4484">
            <v>1.5</v>
          </cell>
          <cell r="M4484" t="str">
            <v>IC</v>
          </cell>
          <cell r="N4484" t="str">
            <v>DFO</v>
          </cell>
          <cell r="P4484">
            <v>5</v>
          </cell>
          <cell r="Q4484">
            <v>1990</v>
          </cell>
          <cell r="R4484" t="str">
            <v>OP</v>
          </cell>
          <cell r="T4484" t="str">
            <v>N</v>
          </cell>
        </row>
        <row r="4485">
          <cell r="A4485" t="str">
            <v>VA</v>
          </cell>
          <cell r="B4485" t="str">
            <v>Prince William</v>
          </cell>
          <cell r="C4485">
            <v>11560</v>
          </cell>
          <cell r="D4485" t="str">
            <v>Manassas City of</v>
          </cell>
          <cell r="E4485">
            <v>7440</v>
          </cell>
          <cell r="F4485" t="str">
            <v>VMEA 1 Credit Gen</v>
          </cell>
          <cell r="G4485">
            <v>22</v>
          </cell>
          <cell r="H4485" t="str">
            <v>V6</v>
          </cell>
          <cell r="I4485">
            <v>1.6</v>
          </cell>
          <cell r="J4485">
            <v>1.5</v>
          </cell>
          <cell r="K4485">
            <v>1.5</v>
          </cell>
          <cell r="M4485" t="str">
            <v>IC</v>
          </cell>
          <cell r="N4485" t="str">
            <v>DFO</v>
          </cell>
          <cell r="P4485">
            <v>5</v>
          </cell>
          <cell r="Q4485">
            <v>1990</v>
          </cell>
          <cell r="R4485" t="str">
            <v>OP</v>
          </cell>
          <cell r="T4485" t="str">
            <v>N</v>
          </cell>
        </row>
        <row r="4486">
          <cell r="A4486" t="str">
            <v>VA</v>
          </cell>
          <cell r="B4486" t="str">
            <v>Prince William</v>
          </cell>
          <cell r="C4486">
            <v>11560</v>
          </cell>
          <cell r="D4486" t="str">
            <v>Manassas City of</v>
          </cell>
          <cell r="E4486">
            <v>7440</v>
          </cell>
          <cell r="F4486" t="str">
            <v>VMEA 1 Credit Gen</v>
          </cell>
          <cell r="G4486">
            <v>22</v>
          </cell>
          <cell r="H4486" t="str">
            <v>V7</v>
          </cell>
          <cell r="I4486">
            <v>1.6</v>
          </cell>
          <cell r="J4486">
            <v>1.5</v>
          </cell>
          <cell r="K4486">
            <v>1.5</v>
          </cell>
          <cell r="M4486" t="str">
            <v>IC</v>
          </cell>
          <cell r="N4486" t="str">
            <v>DFO</v>
          </cell>
          <cell r="P4486">
            <v>5</v>
          </cell>
          <cell r="Q4486">
            <v>1990</v>
          </cell>
          <cell r="R4486" t="str">
            <v>OP</v>
          </cell>
          <cell r="T4486" t="str">
            <v>N</v>
          </cell>
        </row>
        <row r="4487">
          <cell r="A4487" t="str">
            <v>VA</v>
          </cell>
          <cell r="B4487" t="str">
            <v>Prince William</v>
          </cell>
          <cell r="C4487">
            <v>11560</v>
          </cell>
          <cell r="D4487" t="str">
            <v>Manassas City of</v>
          </cell>
          <cell r="E4487">
            <v>7440</v>
          </cell>
          <cell r="F4487" t="str">
            <v>VMEA 1 Credit Gen</v>
          </cell>
          <cell r="G4487">
            <v>22</v>
          </cell>
          <cell r="H4487" t="str">
            <v>V8</v>
          </cell>
          <cell r="I4487">
            <v>1.6</v>
          </cell>
          <cell r="J4487">
            <v>1.5</v>
          </cell>
          <cell r="K4487">
            <v>1.5</v>
          </cell>
          <cell r="M4487" t="str">
            <v>IC</v>
          </cell>
          <cell r="N4487" t="str">
            <v>DFO</v>
          </cell>
          <cell r="P4487">
            <v>5</v>
          </cell>
          <cell r="Q4487">
            <v>1990</v>
          </cell>
          <cell r="R4487" t="str">
            <v>OP</v>
          </cell>
          <cell r="T4487" t="str">
            <v>N</v>
          </cell>
        </row>
        <row r="4488">
          <cell r="A4488" t="str">
            <v>VA</v>
          </cell>
          <cell r="B4488" t="str">
            <v>Prince William</v>
          </cell>
          <cell r="C4488">
            <v>11560</v>
          </cell>
          <cell r="D4488" t="str">
            <v>Manassas City of</v>
          </cell>
          <cell r="E4488">
            <v>7440</v>
          </cell>
          <cell r="F4488" t="str">
            <v>VMEA 1 Credit Gen</v>
          </cell>
          <cell r="G4488">
            <v>22</v>
          </cell>
          <cell r="H4488" t="str">
            <v>V9</v>
          </cell>
          <cell r="I4488">
            <v>1.6</v>
          </cell>
          <cell r="J4488">
            <v>1.5</v>
          </cell>
          <cell r="K4488">
            <v>1.5</v>
          </cell>
          <cell r="M4488" t="str">
            <v>IC</v>
          </cell>
          <cell r="N4488" t="str">
            <v>DFO</v>
          </cell>
          <cell r="P4488">
            <v>5</v>
          </cell>
          <cell r="Q4488">
            <v>1990</v>
          </cell>
          <cell r="R4488" t="str">
            <v>OP</v>
          </cell>
          <cell r="T4488" t="str">
            <v>N</v>
          </cell>
        </row>
        <row r="4489">
          <cell r="A4489" t="str">
            <v>VA</v>
          </cell>
          <cell r="B4489" t="str">
            <v>Prince William</v>
          </cell>
          <cell r="C4489">
            <v>11560</v>
          </cell>
          <cell r="D4489" t="str">
            <v>Manassas City of</v>
          </cell>
          <cell r="E4489">
            <v>7441</v>
          </cell>
          <cell r="F4489" t="str">
            <v>VMEA Peaking Gen</v>
          </cell>
          <cell r="G4489">
            <v>22</v>
          </cell>
          <cell r="H4489" t="str">
            <v>V1</v>
          </cell>
          <cell r="I4489">
            <v>1.6</v>
          </cell>
          <cell r="J4489">
            <v>1.5</v>
          </cell>
          <cell r="K4489">
            <v>1.5</v>
          </cell>
          <cell r="M4489" t="str">
            <v>IC</v>
          </cell>
          <cell r="N4489" t="str">
            <v>DFO</v>
          </cell>
          <cell r="P4489">
            <v>11</v>
          </cell>
          <cell r="Q4489">
            <v>1992</v>
          </cell>
          <cell r="R4489" t="str">
            <v>OP</v>
          </cell>
          <cell r="T4489" t="str">
            <v>N</v>
          </cell>
        </row>
        <row r="4490">
          <cell r="A4490" t="str">
            <v>VA</v>
          </cell>
          <cell r="B4490" t="str">
            <v>Prince William</v>
          </cell>
          <cell r="C4490">
            <v>11560</v>
          </cell>
          <cell r="D4490" t="str">
            <v>Manassas City of</v>
          </cell>
          <cell r="E4490">
            <v>7441</v>
          </cell>
          <cell r="F4490" t="str">
            <v>VMEA Peaking Gen</v>
          </cell>
          <cell r="G4490">
            <v>22</v>
          </cell>
          <cell r="H4490" t="str">
            <v>V11</v>
          </cell>
          <cell r="I4490">
            <v>1.6</v>
          </cell>
          <cell r="J4490">
            <v>1.5</v>
          </cell>
          <cell r="K4490">
            <v>1.5</v>
          </cell>
          <cell r="M4490" t="str">
            <v>IC</v>
          </cell>
          <cell r="N4490" t="str">
            <v>DFO</v>
          </cell>
          <cell r="P4490">
            <v>7</v>
          </cell>
          <cell r="Q4490">
            <v>1993</v>
          </cell>
          <cell r="R4490" t="str">
            <v>OP</v>
          </cell>
          <cell r="T4490" t="str">
            <v>N</v>
          </cell>
        </row>
        <row r="4491">
          <cell r="A4491" t="str">
            <v>VA</v>
          </cell>
          <cell r="B4491" t="str">
            <v>Prince William</v>
          </cell>
          <cell r="C4491">
            <v>11560</v>
          </cell>
          <cell r="D4491" t="str">
            <v>Manassas City of</v>
          </cell>
          <cell r="E4491">
            <v>7441</v>
          </cell>
          <cell r="F4491" t="str">
            <v>VMEA Peaking Gen</v>
          </cell>
          <cell r="G4491">
            <v>22</v>
          </cell>
          <cell r="H4491" t="str">
            <v>V12</v>
          </cell>
          <cell r="I4491">
            <v>1.6</v>
          </cell>
          <cell r="J4491">
            <v>1.5</v>
          </cell>
          <cell r="K4491">
            <v>1.5</v>
          </cell>
          <cell r="M4491" t="str">
            <v>IC</v>
          </cell>
          <cell r="N4491" t="str">
            <v>DFO</v>
          </cell>
          <cell r="P4491">
            <v>7</v>
          </cell>
          <cell r="Q4491">
            <v>1993</v>
          </cell>
          <cell r="R4491" t="str">
            <v>OP</v>
          </cell>
          <cell r="T4491" t="str">
            <v>N</v>
          </cell>
        </row>
        <row r="4492">
          <cell r="A4492" t="str">
            <v>VA</v>
          </cell>
          <cell r="B4492" t="str">
            <v>Prince William</v>
          </cell>
          <cell r="C4492">
            <v>11560</v>
          </cell>
          <cell r="D4492" t="str">
            <v>Manassas City of</v>
          </cell>
          <cell r="E4492">
            <v>7441</v>
          </cell>
          <cell r="F4492" t="str">
            <v>VMEA Peaking Gen</v>
          </cell>
          <cell r="G4492">
            <v>22</v>
          </cell>
          <cell r="H4492" t="str">
            <v>V2</v>
          </cell>
          <cell r="I4492">
            <v>1.6</v>
          </cell>
          <cell r="J4492">
            <v>1.5</v>
          </cell>
          <cell r="K4492">
            <v>1.5</v>
          </cell>
          <cell r="M4492" t="str">
            <v>IC</v>
          </cell>
          <cell r="N4492" t="str">
            <v>DFO</v>
          </cell>
          <cell r="P4492">
            <v>11</v>
          </cell>
          <cell r="Q4492">
            <v>1992</v>
          </cell>
          <cell r="R4492" t="str">
            <v>OP</v>
          </cell>
          <cell r="T4492" t="str">
            <v>N</v>
          </cell>
        </row>
        <row r="4493">
          <cell r="A4493" t="str">
            <v>VA</v>
          </cell>
          <cell r="B4493" t="str">
            <v>Prince William</v>
          </cell>
          <cell r="C4493">
            <v>11560</v>
          </cell>
          <cell r="D4493" t="str">
            <v>Manassas City of</v>
          </cell>
          <cell r="E4493">
            <v>7797</v>
          </cell>
          <cell r="F4493" t="str">
            <v>Dominion/Lo Mar</v>
          </cell>
          <cell r="G4493">
            <v>22</v>
          </cell>
          <cell r="H4493" t="str">
            <v>DOM2</v>
          </cell>
          <cell r="I4493">
            <v>1.8</v>
          </cell>
          <cell r="J4493">
            <v>1.7</v>
          </cell>
          <cell r="K4493">
            <v>1.7</v>
          </cell>
          <cell r="M4493" t="str">
            <v>IC</v>
          </cell>
          <cell r="N4493" t="str">
            <v>DFO</v>
          </cell>
          <cell r="P4493">
            <v>8</v>
          </cell>
          <cell r="Q4493">
            <v>1997</v>
          </cell>
          <cell r="R4493" t="str">
            <v>OP</v>
          </cell>
          <cell r="T4493" t="str">
            <v>N</v>
          </cell>
        </row>
        <row r="4494">
          <cell r="A4494" t="str">
            <v>VA</v>
          </cell>
          <cell r="B4494" t="str">
            <v>Prince William</v>
          </cell>
          <cell r="C4494">
            <v>11560</v>
          </cell>
          <cell r="D4494" t="str">
            <v>Manassas City of</v>
          </cell>
          <cell r="E4494">
            <v>7797</v>
          </cell>
          <cell r="F4494" t="str">
            <v>Dominion/Lo Mar</v>
          </cell>
          <cell r="G4494">
            <v>22</v>
          </cell>
          <cell r="H4494" t="str">
            <v>LOM1</v>
          </cell>
          <cell r="I4494">
            <v>1.8</v>
          </cell>
          <cell r="J4494">
            <v>1.7</v>
          </cell>
          <cell r="K4494">
            <v>1.7</v>
          </cell>
          <cell r="M4494" t="str">
            <v>IC</v>
          </cell>
          <cell r="N4494" t="str">
            <v>DFO</v>
          </cell>
          <cell r="P4494">
            <v>8</v>
          </cell>
          <cell r="Q4494">
            <v>1997</v>
          </cell>
          <cell r="R4494" t="str">
            <v>OP</v>
          </cell>
          <cell r="T4494" t="str">
            <v>N</v>
          </cell>
        </row>
        <row r="4495">
          <cell r="A4495" t="str">
            <v>VA</v>
          </cell>
          <cell r="B4495" t="str">
            <v>Prince William</v>
          </cell>
          <cell r="C4495">
            <v>11560</v>
          </cell>
          <cell r="D4495" t="str">
            <v>Manassas City of</v>
          </cell>
          <cell r="E4495">
            <v>7797</v>
          </cell>
          <cell r="F4495" t="str">
            <v>Dominion/Lo Mar</v>
          </cell>
          <cell r="G4495">
            <v>22</v>
          </cell>
          <cell r="H4495" t="str">
            <v>LOM2</v>
          </cell>
          <cell r="I4495">
            <v>1.8</v>
          </cell>
          <cell r="J4495">
            <v>1.7</v>
          </cell>
          <cell r="K4495">
            <v>1.7</v>
          </cell>
          <cell r="M4495" t="str">
            <v>IC</v>
          </cell>
          <cell r="N4495" t="str">
            <v>DFO</v>
          </cell>
          <cell r="P4495">
            <v>8</v>
          </cell>
          <cell r="Q4495">
            <v>1997</v>
          </cell>
          <cell r="R4495" t="str">
            <v>OP</v>
          </cell>
          <cell r="T4495" t="str">
            <v>N</v>
          </cell>
        </row>
        <row r="4496">
          <cell r="A4496" t="str">
            <v>VA</v>
          </cell>
          <cell r="B4496" t="str">
            <v>Prince William</v>
          </cell>
          <cell r="C4496">
            <v>11560</v>
          </cell>
          <cell r="D4496" t="str">
            <v>Manassas City of</v>
          </cell>
          <cell r="E4496">
            <v>7797</v>
          </cell>
          <cell r="F4496" t="str">
            <v>Dominion/Lo Mar</v>
          </cell>
          <cell r="G4496">
            <v>22</v>
          </cell>
          <cell r="H4496" t="str">
            <v>LOM3</v>
          </cell>
          <cell r="I4496">
            <v>1.8</v>
          </cell>
          <cell r="J4496">
            <v>1.7</v>
          </cell>
          <cell r="K4496">
            <v>1.7</v>
          </cell>
          <cell r="M4496" t="str">
            <v>IC</v>
          </cell>
          <cell r="N4496" t="str">
            <v>DFO</v>
          </cell>
          <cell r="P4496">
            <v>8</v>
          </cell>
          <cell r="Q4496">
            <v>1997</v>
          </cell>
          <cell r="R4496" t="str">
            <v>OP</v>
          </cell>
          <cell r="T4496" t="str">
            <v>N</v>
          </cell>
        </row>
        <row r="4497">
          <cell r="A4497" t="str">
            <v>VA</v>
          </cell>
          <cell r="B4497" t="str">
            <v>Prince William</v>
          </cell>
          <cell r="C4497">
            <v>11560</v>
          </cell>
          <cell r="D4497" t="str">
            <v>Manassas City of</v>
          </cell>
          <cell r="E4497">
            <v>7798</v>
          </cell>
          <cell r="F4497" t="str">
            <v>Gateway Gen</v>
          </cell>
          <cell r="G4497">
            <v>22</v>
          </cell>
          <cell r="H4497" t="str">
            <v>1</v>
          </cell>
          <cell r="I4497">
            <v>1.8</v>
          </cell>
          <cell r="J4497">
            <v>1.7</v>
          </cell>
          <cell r="K4497">
            <v>1.7</v>
          </cell>
          <cell r="M4497" t="str">
            <v>IC</v>
          </cell>
          <cell r="N4497" t="str">
            <v>DFO</v>
          </cell>
          <cell r="P4497">
            <v>3</v>
          </cell>
          <cell r="Q4497">
            <v>1996</v>
          </cell>
          <cell r="R4497" t="str">
            <v>OP</v>
          </cell>
          <cell r="T4497" t="str">
            <v>N</v>
          </cell>
        </row>
        <row r="4498">
          <cell r="A4498" t="str">
            <v>VA</v>
          </cell>
          <cell r="B4498" t="str">
            <v>Salem</v>
          </cell>
          <cell r="C4498">
            <v>16558</v>
          </cell>
          <cell r="D4498" t="str">
            <v>Salem City of</v>
          </cell>
          <cell r="E4498">
            <v>56288</v>
          </cell>
          <cell r="F4498" t="str">
            <v>Salem Water Plant</v>
          </cell>
          <cell r="G4498">
            <v>22131</v>
          </cell>
          <cell r="H4498" t="str">
            <v>1</v>
          </cell>
          <cell r="I4498">
            <v>2</v>
          </cell>
          <cell r="J4498">
            <v>2</v>
          </cell>
          <cell r="K4498">
            <v>2</v>
          </cell>
          <cell r="M4498" t="str">
            <v>IC</v>
          </cell>
          <cell r="N4498" t="str">
            <v>DFO</v>
          </cell>
          <cell r="P4498">
            <v>8</v>
          </cell>
          <cell r="Q4498">
            <v>2003</v>
          </cell>
          <cell r="R4498" t="str">
            <v>SB</v>
          </cell>
          <cell r="T4498" t="str">
            <v>N</v>
          </cell>
        </row>
        <row r="4499">
          <cell r="A4499" t="str">
            <v>VA</v>
          </cell>
          <cell r="B4499" t="str">
            <v>Salem</v>
          </cell>
          <cell r="C4499">
            <v>16558</v>
          </cell>
          <cell r="D4499" t="str">
            <v>Salem City of</v>
          </cell>
          <cell r="E4499">
            <v>56289</v>
          </cell>
          <cell r="F4499" t="str">
            <v>Salem Street Dept</v>
          </cell>
          <cell r="G4499">
            <v>336</v>
          </cell>
          <cell r="H4499" t="str">
            <v>1</v>
          </cell>
          <cell r="I4499">
            <v>1.8</v>
          </cell>
          <cell r="J4499">
            <v>2</v>
          </cell>
          <cell r="K4499">
            <v>2</v>
          </cell>
          <cell r="M4499" t="str">
            <v>IC</v>
          </cell>
          <cell r="N4499" t="str">
            <v>DFO</v>
          </cell>
          <cell r="P4499">
            <v>7</v>
          </cell>
          <cell r="Q4499">
            <v>2005</v>
          </cell>
          <cell r="R4499" t="str">
            <v>SB</v>
          </cell>
          <cell r="T4499" t="str">
            <v>N</v>
          </cell>
        </row>
        <row r="4500">
          <cell r="A4500" t="str">
            <v>VA</v>
          </cell>
          <cell r="B4500" t="str">
            <v>Richmond</v>
          </cell>
          <cell r="C4500">
            <v>21020</v>
          </cell>
          <cell r="D4500" t="str">
            <v>Wythe Park Power Inc</v>
          </cell>
          <cell r="E4500">
            <v>54047</v>
          </cell>
          <cell r="F4500" t="str">
            <v>Wythe Park Power 3 Richmond Plant</v>
          </cell>
          <cell r="G4500">
            <v>22</v>
          </cell>
          <cell r="H4500" t="str">
            <v>EXIS</v>
          </cell>
          <cell r="I4500">
            <v>3</v>
          </cell>
          <cell r="J4500">
            <v>3</v>
          </cell>
          <cell r="K4500">
            <v>3</v>
          </cell>
          <cell r="M4500" t="str">
            <v>IC</v>
          </cell>
          <cell r="N4500" t="str">
            <v>DFO</v>
          </cell>
          <cell r="O4500" t="str">
            <v>WO</v>
          </cell>
          <cell r="P4500">
            <v>7</v>
          </cell>
          <cell r="Q4500">
            <v>1991</v>
          </cell>
          <cell r="R4500" t="str">
            <v>OP</v>
          </cell>
          <cell r="S4500">
            <v>0</v>
          </cell>
          <cell r="T4500" t="str">
            <v>Y</v>
          </cell>
        </row>
        <row r="4501">
          <cell r="A4501" t="str">
            <v>VA</v>
          </cell>
          <cell r="B4501" t="str">
            <v>Accomack</v>
          </cell>
          <cell r="C4501">
            <v>40229</v>
          </cell>
          <cell r="D4501" t="str">
            <v>Old Dominion Electric Coop</v>
          </cell>
          <cell r="E4501">
            <v>7939</v>
          </cell>
          <cell r="F4501" t="str">
            <v>Diesel Group 1</v>
          </cell>
          <cell r="G4501">
            <v>22</v>
          </cell>
          <cell r="H4501" t="str">
            <v>1</v>
          </cell>
          <cell r="I4501">
            <v>12</v>
          </cell>
          <cell r="J4501">
            <v>12</v>
          </cell>
          <cell r="K4501">
            <v>12</v>
          </cell>
          <cell r="M4501" t="str">
            <v>IC</v>
          </cell>
          <cell r="N4501" t="str">
            <v>DFO</v>
          </cell>
          <cell r="P4501">
            <v>7</v>
          </cell>
          <cell r="Q4501">
            <v>2002</v>
          </cell>
          <cell r="R4501" t="str">
            <v>SB</v>
          </cell>
          <cell r="S4501">
            <v>0</v>
          </cell>
          <cell r="T4501" t="str">
            <v>N</v>
          </cell>
        </row>
        <row r="4502">
          <cell r="A4502" t="str">
            <v>VA</v>
          </cell>
          <cell r="B4502" t="str">
            <v>Amelia</v>
          </cell>
          <cell r="C4502">
            <v>40229</v>
          </cell>
          <cell r="D4502" t="str">
            <v>Old Dominion Electric Coop</v>
          </cell>
          <cell r="E4502">
            <v>7940</v>
          </cell>
          <cell r="F4502" t="str">
            <v>Diesel Group 2</v>
          </cell>
          <cell r="G4502">
            <v>22</v>
          </cell>
          <cell r="H4502" t="str">
            <v>1</v>
          </cell>
          <cell r="I4502">
            <v>4</v>
          </cell>
          <cell r="J4502">
            <v>4</v>
          </cell>
          <cell r="K4502">
            <v>4</v>
          </cell>
          <cell r="M4502" t="str">
            <v>IC</v>
          </cell>
          <cell r="N4502" t="str">
            <v>DFO</v>
          </cell>
          <cell r="P4502">
            <v>12</v>
          </cell>
          <cell r="Q4502">
            <v>2002</v>
          </cell>
          <cell r="R4502" t="str">
            <v>SB</v>
          </cell>
          <cell r="S4502">
            <v>0</v>
          </cell>
          <cell r="T4502" t="str">
            <v>N</v>
          </cell>
        </row>
        <row r="4503">
          <cell r="A4503" t="str">
            <v>VA</v>
          </cell>
          <cell r="B4503" t="str">
            <v>Southampton</v>
          </cell>
          <cell r="C4503">
            <v>40229</v>
          </cell>
          <cell r="D4503" t="str">
            <v>Old Dominion Electric Coop</v>
          </cell>
          <cell r="E4503">
            <v>7941</v>
          </cell>
          <cell r="F4503" t="str">
            <v>Diesel Group 3</v>
          </cell>
          <cell r="G4503">
            <v>22</v>
          </cell>
          <cell r="H4503" t="str">
            <v>1</v>
          </cell>
          <cell r="I4503">
            <v>4</v>
          </cell>
          <cell r="J4503">
            <v>4</v>
          </cell>
          <cell r="K4503">
            <v>4</v>
          </cell>
          <cell r="M4503" t="str">
            <v>IC</v>
          </cell>
          <cell r="N4503" t="str">
            <v>DFO</v>
          </cell>
          <cell r="P4503">
            <v>11</v>
          </cell>
          <cell r="Q4503">
            <v>2002</v>
          </cell>
          <cell r="R4503" t="str">
            <v>SB</v>
          </cell>
          <cell r="S4503">
            <v>0</v>
          </cell>
          <cell r="T4503" t="str">
            <v>N</v>
          </cell>
        </row>
        <row r="4504">
          <cell r="A4504" t="str">
            <v>VT</v>
          </cell>
          <cell r="B4504" t="str">
            <v>Orleans</v>
          </cell>
          <cell r="C4504">
            <v>1299</v>
          </cell>
          <cell r="D4504" t="str">
            <v>Barton Village Inc</v>
          </cell>
          <cell r="E4504">
            <v>3753</v>
          </cell>
          <cell r="F4504" t="str">
            <v>West Charleston</v>
          </cell>
          <cell r="G4504">
            <v>22</v>
          </cell>
          <cell r="H4504" t="str">
            <v>IC3</v>
          </cell>
          <cell r="I4504">
            <v>1.4</v>
          </cell>
          <cell r="J4504">
            <v>0.9</v>
          </cell>
          <cell r="K4504">
            <v>0.9</v>
          </cell>
          <cell r="M4504" t="str">
            <v>IC</v>
          </cell>
          <cell r="N4504" t="str">
            <v>DFO</v>
          </cell>
          <cell r="P4504">
            <v>7</v>
          </cell>
          <cell r="Q4504">
            <v>1956</v>
          </cell>
          <cell r="R4504" t="str">
            <v>OP</v>
          </cell>
          <cell r="S4504">
            <v>0</v>
          </cell>
          <cell r="T4504" t="str">
            <v>N</v>
          </cell>
        </row>
        <row r="4505">
          <cell r="A4505" t="str">
            <v>VT</v>
          </cell>
          <cell r="B4505" t="str">
            <v>Franklin</v>
          </cell>
          <cell r="C4505">
            <v>3292</v>
          </cell>
          <cell r="D4505" t="str">
            <v>Central Vermont Pub Serv Corp</v>
          </cell>
          <cell r="E4505">
            <v>3726</v>
          </cell>
          <cell r="F4505" t="str">
            <v>St Albans</v>
          </cell>
          <cell r="G4505">
            <v>22</v>
          </cell>
          <cell r="H4505" t="str">
            <v>IC1</v>
          </cell>
          <cell r="I4505">
            <v>1.3</v>
          </cell>
          <cell r="J4505">
            <v>1.1100000000000001</v>
          </cell>
          <cell r="K4505">
            <v>1.18</v>
          </cell>
          <cell r="M4505" t="str">
            <v>IC</v>
          </cell>
          <cell r="N4505" t="str">
            <v>DFO</v>
          </cell>
          <cell r="P4505">
            <v>2</v>
          </cell>
          <cell r="Q4505">
            <v>1950</v>
          </cell>
          <cell r="R4505" t="str">
            <v>OP</v>
          </cell>
          <cell r="S4505">
            <v>0</v>
          </cell>
          <cell r="T4505" t="str">
            <v>N</v>
          </cell>
        </row>
        <row r="4506">
          <cell r="A4506" t="str">
            <v>VT</v>
          </cell>
          <cell r="B4506" t="str">
            <v>Franklin</v>
          </cell>
          <cell r="C4506">
            <v>3292</v>
          </cell>
          <cell r="D4506" t="str">
            <v>Central Vermont Pub Serv Corp</v>
          </cell>
          <cell r="E4506">
            <v>3726</v>
          </cell>
          <cell r="F4506" t="str">
            <v>St Albans</v>
          </cell>
          <cell r="G4506">
            <v>22</v>
          </cell>
          <cell r="H4506" t="str">
            <v>IC2</v>
          </cell>
          <cell r="I4506">
            <v>1.3</v>
          </cell>
          <cell r="J4506">
            <v>1.1100000000000001</v>
          </cell>
          <cell r="K4506">
            <v>1.18</v>
          </cell>
          <cell r="M4506" t="str">
            <v>IC</v>
          </cell>
          <cell r="N4506" t="str">
            <v>DFO</v>
          </cell>
          <cell r="P4506">
            <v>2</v>
          </cell>
          <cell r="Q4506">
            <v>1950</v>
          </cell>
          <cell r="R4506" t="str">
            <v>OP</v>
          </cell>
          <cell r="S4506">
            <v>0</v>
          </cell>
          <cell r="T4506" t="str">
            <v>N</v>
          </cell>
        </row>
        <row r="4507">
          <cell r="A4507" t="str">
            <v>VT</v>
          </cell>
          <cell r="B4507" t="str">
            <v>Chittenden</v>
          </cell>
          <cell r="C4507">
            <v>7601</v>
          </cell>
          <cell r="D4507" t="str">
            <v>Green Mountain Power Corp</v>
          </cell>
          <cell r="E4507">
            <v>3737</v>
          </cell>
          <cell r="F4507" t="str">
            <v>Essex Junction 19</v>
          </cell>
          <cell r="G4507">
            <v>22</v>
          </cell>
          <cell r="H4507" t="str">
            <v>IC5</v>
          </cell>
          <cell r="I4507">
            <v>1</v>
          </cell>
          <cell r="J4507">
            <v>1.1000000000000001</v>
          </cell>
          <cell r="K4507">
            <v>1</v>
          </cell>
          <cell r="M4507" t="str">
            <v>IC</v>
          </cell>
          <cell r="N4507" t="str">
            <v>DFO</v>
          </cell>
          <cell r="P4507">
            <v>10</v>
          </cell>
          <cell r="Q4507">
            <v>1947</v>
          </cell>
          <cell r="R4507" t="str">
            <v>OP</v>
          </cell>
          <cell r="S4507">
            <v>0</v>
          </cell>
          <cell r="T4507" t="str">
            <v>N</v>
          </cell>
        </row>
        <row r="4508">
          <cell r="A4508" t="str">
            <v>VT</v>
          </cell>
          <cell r="B4508" t="str">
            <v>Chittenden</v>
          </cell>
          <cell r="C4508">
            <v>7601</v>
          </cell>
          <cell r="D4508" t="str">
            <v>Green Mountain Power Corp</v>
          </cell>
          <cell r="E4508">
            <v>3737</v>
          </cell>
          <cell r="F4508" t="str">
            <v>Essex Junction 19</v>
          </cell>
          <cell r="G4508">
            <v>22</v>
          </cell>
          <cell r="H4508" t="str">
            <v>IC6</v>
          </cell>
          <cell r="I4508">
            <v>1</v>
          </cell>
          <cell r="J4508">
            <v>1.1000000000000001</v>
          </cell>
          <cell r="K4508">
            <v>1</v>
          </cell>
          <cell r="M4508" t="str">
            <v>IC</v>
          </cell>
          <cell r="N4508" t="str">
            <v>DFO</v>
          </cell>
          <cell r="P4508">
            <v>10</v>
          </cell>
          <cell r="Q4508">
            <v>1947</v>
          </cell>
          <cell r="R4508" t="str">
            <v>OP</v>
          </cell>
          <cell r="S4508">
            <v>0</v>
          </cell>
          <cell r="T4508" t="str">
            <v>N</v>
          </cell>
        </row>
        <row r="4509">
          <cell r="A4509" t="str">
            <v>VT</v>
          </cell>
          <cell r="B4509" t="str">
            <v>Chittenden</v>
          </cell>
          <cell r="C4509">
            <v>7601</v>
          </cell>
          <cell r="D4509" t="str">
            <v>Green Mountain Power Corp</v>
          </cell>
          <cell r="E4509">
            <v>3737</v>
          </cell>
          <cell r="F4509" t="str">
            <v>Essex Junction 19</v>
          </cell>
          <cell r="G4509">
            <v>22</v>
          </cell>
          <cell r="H4509" t="str">
            <v>IC7</v>
          </cell>
          <cell r="I4509">
            <v>1</v>
          </cell>
          <cell r="J4509">
            <v>1.1000000000000001</v>
          </cell>
          <cell r="K4509">
            <v>1</v>
          </cell>
          <cell r="M4509" t="str">
            <v>IC</v>
          </cell>
          <cell r="N4509" t="str">
            <v>DFO</v>
          </cell>
          <cell r="P4509">
            <v>10</v>
          </cell>
          <cell r="Q4509">
            <v>1947</v>
          </cell>
          <cell r="R4509" t="str">
            <v>OP</v>
          </cell>
          <cell r="S4509">
            <v>0</v>
          </cell>
          <cell r="T4509" t="str">
            <v>N</v>
          </cell>
        </row>
        <row r="4510">
          <cell r="A4510" t="str">
            <v>VT</v>
          </cell>
          <cell r="B4510" t="str">
            <v>Chittenden</v>
          </cell>
          <cell r="C4510">
            <v>7601</v>
          </cell>
          <cell r="D4510" t="str">
            <v>Green Mountain Power Corp</v>
          </cell>
          <cell r="E4510">
            <v>3737</v>
          </cell>
          <cell r="F4510" t="str">
            <v>Essex Junction 19</v>
          </cell>
          <cell r="G4510">
            <v>22</v>
          </cell>
          <cell r="H4510" t="str">
            <v>IC8</v>
          </cell>
          <cell r="I4510">
            <v>1</v>
          </cell>
          <cell r="J4510">
            <v>1.1000000000000001</v>
          </cell>
          <cell r="K4510">
            <v>1</v>
          </cell>
          <cell r="M4510" t="str">
            <v>IC</v>
          </cell>
          <cell r="N4510" t="str">
            <v>DFO</v>
          </cell>
          <cell r="P4510">
            <v>10</v>
          </cell>
          <cell r="Q4510">
            <v>1947</v>
          </cell>
          <cell r="R4510" t="str">
            <v>OP</v>
          </cell>
          <cell r="S4510">
            <v>0</v>
          </cell>
          <cell r="T4510" t="str">
            <v>N</v>
          </cell>
        </row>
        <row r="4511">
          <cell r="A4511" t="str">
            <v>VT</v>
          </cell>
          <cell r="B4511" t="str">
            <v>Addison</v>
          </cell>
          <cell r="C4511">
            <v>7601</v>
          </cell>
          <cell r="D4511" t="str">
            <v>Green Mountain Power Corp</v>
          </cell>
          <cell r="E4511">
            <v>6519</v>
          </cell>
          <cell r="F4511" t="str">
            <v>Vergennes 9</v>
          </cell>
          <cell r="G4511">
            <v>22</v>
          </cell>
          <cell r="H4511" t="str">
            <v>5</v>
          </cell>
          <cell r="I4511">
            <v>2</v>
          </cell>
          <cell r="J4511">
            <v>2</v>
          </cell>
          <cell r="K4511">
            <v>2</v>
          </cell>
          <cell r="M4511" t="str">
            <v>IC</v>
          </cell>
          <cell r="N4511" t="str">
            <v>DFO</v>
          </cell>
          <cell r="P4511">
            <v>11</v>
          </cell>
          <cell r="Q4511">
            <v>1963</v>
          </cell>
          <cell r="R4511" t="str">
            <v>OP</v>
          </cell>
          <cell r="S4511">
            <v>0</v>
          </cell>
          <cell r="T4511" t="str">
            <v>N</v>
          </cell>
        </row>
        <row r="4512">
          <cell r="A4512" t="str">
            <v>VT</v>
          </cell>
          <cell r="B4512" t="str">
            <v>Addison</v>
          </cell>
          <cell r="C4512">
            <v>7601</v>
          </cell>
          <cell r="D4512" t="str">
            <v>Green Mountain Power Corp</v>
          </cell>
          <cell r="E4512">
            <v>6519</v>
          </cell>
          <cell r="F4512" t="str">
            <v>Vergennes 9</v>
          </cell>
          <cell r="G4512">
            <v>22</v>
          </cell>
          <cell r="H4512" t="str">
            <v>6</v>
          </cell>
          <cell r="I4512">
            <v>2</v>
          </cell>
          <cell r="J4512">
            <v>2</v>
          </cell>
          <cell r="K4512">
            <v>2</v>
          </cell>
          <cell r="M4512" t="str">
            <v>IC</v>
          </cell>
          <cell r="N4512" t="str">
            <v>DFO</v>
          </cell>
          <cell r="P4512">
            <v>11</v>
          </cell>
          <cell r="Q4512">
            <v>1964</v>
          </cell>
          <cell r="R4512" t="str">
            <v>OP</v>
          </cell>
          <cell r="S4512">
            <v>0</v>
          </cell>
          <cell r="T4512" t="str">
            <v>N</v>
          </cell>
        </row>
        <row r="4513">
          <cell r="A4513" t="str">
            <v>VT</v>
          </cell>
          <cell r="B4513" t="str">
            <v>Orleans</v>
          </cell>
          <cell r="C4513">
            <v>49852</v>
          </cell>
          <cell r="D4513" t="str">
            <v>Great Bay Hydro Corp</v>
          </cell>
          <cell r="E4513">
            <v>3730</v>
          </cell>
          <cell r="F4513" t="str">
            <v>Newport Diesels</v>
          </cell>
          <cell r="G4513">
            <v>22</v>
          </cell>
          <cell r="H4513" t="str">
            <v>4</v>
          </cell>
          <cell r="I4513">
            <v>0.9</v>
          </cell>
          <cell r="J4513">
            <v>0.9</v>
          </cell>
          <cell r="K4513">
            <v>0.9</v>
          </cell>
          <cell r="M4513" t="str">
            <v>IC</v>
          </cell>
          <cell r="N4513" t="str">
            <v>DFO</v>
          </cell>
          <cell r="P4513">
            <v>88</v>
          </cell>
          <cell r="Q4513">
            <v>1948</v>
          </cell>
          <cell r="R4513" t="str">
            <v>SB</v>
          </cell>
          <cell r="T4513" t="str">
            <v>Y</v>
          </cell>
        </row>
        <row r="4514">
          <cell r="A4514" t="str">
            <v>VT</v>
          </cell>
          <cell r="B4514" t="str">
            <v>Orleans</v>
          </cell>
          <cell r="C4514">
            <v>49852</v>
          </cell>
          <cell r="D4514" t="str">
            <v>Great Bay Hydro Corp</v>
          </cell>
          <cell r="E4514">
            <v>3730</v>
          </cell>
          <cell r="F4514" t="str">
            <v>Newport Diesels</v>
          </cell>
          <cell r="G4514">
            <v>22</v>
          </cell>
          <cell r="H4514" t="str">
            <v>5</v>
          </cell>
          <cell r="I4514">
            <v>0.9</v>
          </cell>
          <cell r="J4514">
            <v>0.9</v>
          </cell>
          <cell r="K4514">
            <v>0.9</v>
          </cell>
          <cell r="M4514" t="str">
            <v>IC</v>
          </cell>
          <cell r="N4514" t="str">
            <v>DFO</v>
          </cell>
          <cell r="P4514">
            <v>88</v>
          </cell>
          <cell r="Q4514">
            <v>1948</v>
          </cell>
          <cell r="R4514" t="str">
            <v>OS</v>
          </cell>
          <cell r="T4514" t="str">
            <v>Y</v>
          </cell>
        </row>
        <row r="4515">
          <cell r="A4515" t="str">
            <v>VT</v>
          </cell>
          <cell r="B4515" t="str">
            <v>Orleans</v>
          </cell>
          <cell r="C4515">
            <v>49852</v>
          </cell>
          <cell r="D4515" t="str">
            <v>Great Bay Hydro Corp</v>
          </cell>
          <cell r="E4515">
            <v>3730</v>
          </cell>
          <cell r="F4515" t="str">
            <v>Newport Diesels</v>
          </cell>
          <cell r="G4515">
            <v>22</v>
          </cell>
          <cell r="H4515" t="str">
            <v>6</v>
          </cell>
          <cell r="I4515">
            <v>0.9</v>
          </cell>
          <cell r="J4515">
            <v>0.9</v>
          </cell>
          <cell r="K4515">
            <v>0.9</v>
          </cell>
          <cell r="M4515" t="str">
            <v>IC</v>
          </cell>
          <cell r="N4515" t="str">
            <v>DFO</v>
          </cell>
          <cell r="P4515">
            <v>88</v>
          </cell>
          <cell r="Q4515">
            <v>1948</v>
          </cell>
          <cell r="R4515" t="str">
            <v>SB</v>
          </cell>
          <cell r="T4515" t="str">
            <v>Y</v>
          </cell>
        </row>
        <row r="4516">
          <cell r="A4516" t="str">
            <v>VT</v>
          </cell>
          <cell r="B4516" t="str">
            <v>Orleans</v>
          </cell>
          <cell r="C4516">
            <v>49852</v>
          </cell>
          <cell r="D4516" t="str">
            <v>Great Bay Hydro Corp</v>
          </cell>
          <cell r="E4516">
            <v>3730</v>
          </cell>
          <cell r="F4516" t="str">
            <v>Newport Diesels</v>
          </cell>
          <cell r="G4516">
            <v>22</v>
          </cell>
          <cell r="H4516" t="str">
            <v>7</v>
          </cell>
          <cell r="I4516">
            <v>0.9</v>
          </cell>
          <cell r="J4516">
            <v>0.9</v>
          </cell>
          <cell r="K4516">
            <v>0.9</v>
          </cell>
          <cell r="M4516" t="str">
            <v>IC</v>
          </cell>
          <cell r="N4516" t="str">
            <v>DFO</v>
          </cell>
          <cell r="P4516">
            <v>88</v>
          </cell>
          <cell r="Q4516">
            <v>1948</v>
          </cell>
          <cell r="R4516" t="str">
            <v>OS</v>
          </cell>
          <cell r="T4516" t="str">
            <v>Y</v>
          </cell>
        </row>
        <row r="4517">
          <cell r="A4517" t="str">
            <v>VT</v>
          </cell>
          <cell r="B4517" t="str">
            <v>Orleans</v>
          </cell>
          <cell r="C4517">
            <v>49852</v>
          </cell>
          <cell r="D4517" t="str">
            <v>Great Bay Hydro Corp</v>
          </cell>
          <cell r="E4517">
            <v>3730</v>
          </cell>
          <cell r="F4517" t="str">
            <v>Newport Diesels</v>
          </cell>
          <cell r="G4517">
            <v>22</v>
          </cell>
          <cell r="H4517" t="str">
            <v>8</v>
          </cell>
          <cell r="I4517">
            <v>1.1000000000000001</v>
          </cell>
          <cell r="J4517">
            <v>1</v>
          </cell>
          <cell r="K4517">
            <v>1</v>
          </cell>
          <cell r="M4517" t="str">
            <v>IC</v>
          </cell>
          <cell r="N4517" t="str">
            <v>DFO</v>
          </cell>
          <cell r="P4517">
            <v>88</v>
          </cell>
          <cell r="Q4517">
            <v>1954</v>
          </cell>
          <cell r="R4517" t="str">
            <v>OS</v>
          </cell>
          <cell r="T4517" t="str">
            <v>Y</v>
          </cell>
        </row>
        <row r="4518">
          <cell r="A4518" t="str">
            <v>VT</v>
          </cell>
          <cell r="B4518" t="str">
            <v>Orleans</v>
          </cell>
          <cell r="C4518">
            <v>49852</v>
          </cell>
          <cell r="D4518" t="str">
            <v>Great Bay Hydro Corp</v>
          </cell>
          <cell r="E4518">
            <v>3730</v>
          </cell>
          <cell r="F4518" t="str">
            <v>Newport Diesels</v>
          </cell>
          <cell r="G4518">
            <v>22</v>
          </cell>
          <cell r="H4518" t="str">
            <v>9</v>
          </cell>
          <cell r="I4518">
            <v>1.1000000000000001</v>
          </cell>
          <cell r="J4518">
            <v>1</v>
          </cell>
          <cell r="K4518">
            <v>1</v>
          </cell>
          <cell r="M4518" t="str">
            <v>IC</v>
          </cell>
          <cell r="N4518" t="str">
            <v>DFO</v>
          </cell>
          <cell r="P4518">
            <v>88</v>
          </cell>
          <cell r="Q4518">
            <v>1954</v>
          </cell>
          <cell r="R4518" t="str">
            <v>SB</v>
          </cell>
          <cell r="T4518" t="str">
            <v>Y</v>
          </cell>
        </row>
        <row r="4519">
          <cell r="A4519" t="str">
            <v>VT</v>
          </cell>
          <cell r="B4519" t="str">
            <v>Orleans</v>
          </cell>
          <cell r="C4519">
            <v>49852</v>
          </cell>
          <cell r="D4519" t="str">
            <v>Great Bay Hydro Corp</v>
          </cell>
          <cell r="E4519">
            <v>3730</v>
          </cell>
          <cell r="F4519" t="str">
            <v>Newport Diesels</v>
          </cell>
          <cell r="G4519">
            <v>22</v>
          </cell>
          <cell r="H4519" t="str">
            <v>10</v>
          </cell>
          <cell r="I4519">
            <v>1.1000000000000001</v>
          </cell>
          <cell r="J4519">
            <v>1</v>
          </cell>
          <cell r="K4519">
            <v>1</v>
          </cell>
          <cell r="M4519" t="str">
            <v>IC</v>
          </cell>
          <cell r="N4519" t="str">
            <v>DFO</v>
          </cell>
          <cell r="P4519">
            <v>88</v>
          </cell>
          <cell r="Q4519">
            <v>1954</v>
          </cell>
          <cell r="R4519" t="str">
            <v>SB</v>
          </cell>
          <cell r="T4519" t="str">
            <v>Y</v>
          </cell>
        </row>
        <row r="4520">
          <cell r="A4520" t="str">
            <v>WA</v>
          </cell>
          <cell r="B4520" t="str">
            <v>Grant</v>
          </cell>
          <cell r="C4520">
            <v>14624</v>
          </cell>
          <cell r="D4520" t="str">
            <v>PUD No 2 of Grant County</v>
          </cell>
          <cell r="E4520">
            <v>7994</v>
          </cell>
          <cell r="F4520" t="str">
            <v>Randolph Road</v>
          </cell>
          <cell r="G4520">
            <v>22</v>
          </cell>
          <cell r="H4520" t="str">
            <v>1</v>
          </cell>
          <cell r="I4520">
            <v>1.6</v>
          </cell>
          <cell r="J4520">
            <v>1.8</v>
          </cell>
          <cell r="K4520">
            <v>1.8</v>
          </cell>
          <cell r="M4520" t="str">
            <v>IC</v>
          </cell>
          <cell r="N4520" t="str">
            <v>DFO</v>
          </cell>
          <cell r="P4520">
            <v>8</v>
          </cell>
          <cell r="Q4520">
            <v>2001</v>
          </cell>
          <cell r="R4520" t="str">
            <v>OP</v>
          </cell>
          <cell r="T4520" t="str">
            <v>N</v>
          </cell>
        </row>
        <row r="4521">
          <cell r="A4521" t="str">
            <v>WA</v>
          </cell>
          <cell r="B4521" t="str">
            <v>Grant</v>
          </cell>
          <cell r="C4521">
            <v>14624</v>
          </cell>
          <cell r="D4521" t="str">
            <v>PUD No 2 of Grant County</v>
          </cell>
          <cell r="E4521">
            <v>7994</v>
          </cell>
          <cell r="F4521" t="str">
            <v>Randolph Road</v>
          </cell>
          <cell r="G4521">
            <v>22</v>
          </cell>
          <cell r="H4521" t="str">
            <v>2</v>
          </cell>
          <cell r="I4521">
            <v>1.6</v>
          </cell>
          <cell r="J4521">
            <v>1.8</v>
          </cell>
          <cell r="K4521">
            <v>1.8</v>
          </cell>
          <cell r="M4521" t="str">
            <v>IC</v>
          </cell>
          <cell r="N4521" t="str">
            <v>DFO</v>
          </cell>
          <cell r="P4521">
            <v>8</v>
          </cell>
          <cell r="Q4521">
            <v>2001</v>
          </cell>
          <cell r="R4521" t="str">
            <v>OP</v>
          </cell>
          <cell r="T4521" t="str">
            <v>N</v>
          </cell>
        </row>
        <row r="4522">
          <cell r="A4522" t="str">
            <v>WA</v>
          </cell>
          <cell r="B4522" t="str">
            <v>Grant</v>
          </cell>
          <cell r="C4522">
            <v>14624</v>
          </cell>
          <cell r="D4522" t="str">
            <v>PUD No 2 of Grant County</v>
          </cell>
          <cell r="E4522">
            <v>7994</v>
          </cell>
          <cell r="F4522" t="str">
            <v>Randolph Road</v>
          </cell>
          <cell r="G4522">
            <v>22</v>
          </cell>
          <cell r="H4522" t="str">
            <v>3</v>
          </cell>
          <cell r="I4522">
            <v>1.6</v>
          </cell>
          <cell r="J4522">
            <v>1.8</v>
          </cell>
          <cell r="K4522">
            <v>1.8</v>
          </cell>
          <cell r="M4522" t="str">
            <v>IC</v>
          </cell>
          <cell r="N4522" t="str">
            <v>DFO</v>
          </cell>
          <cell r="P4522">
            <v>8</v>
          </cell>
          <cell r="Q4522">
            <v>2001</v>
          </cell>
          <cell r="R4522" t="str">
            <v>OP</v>
          </cell>
          <cell r="T4522" t="str">
            <v>N</v>
          </cell>
        </row>
        <row r="4523">
          <cell r="A4523" t="str">
            <v>WA</v>
          </cell>
          <cell r="B4523" t="str">
            <v>Grant</v>
          </cell>
          <cell r="C4523">
            <v>14624</v>
          </cell>
          <cell r="D4523" t="str">
            <v>PUD No 2 of Grant County</v>
          </cell>
          <cell r="E4523">
            <v>7994</v>
          </cell>
          <cell r="F4523" t="str">
            <v>Randolph Road</v>
          </cell>
          <cell r="G4523">
            <v>22</v>
          </cell>
          <cell r="H4523" t="str">
            <v>4</v>
          </cell>
          <cell r="I4523">
            <v>1.6</v>
          </cell>
          <cell r="J4523">
            <v>1.8</v>
          </cell>
          <cell r="K4523">
            <v>1.8</v>
          </cell>
          <cell r="M4523" t="str">
            <v>IC</v>
          </cell>
          <cell r="N4523" t="str">
            <v>DFO</v>
          </cell>
          <cell r="P4523">
            <v>8</v>
          </cell>
          <cell r="Q4523">
            <v>2001</v>
          </cell>
          <cell r="R4523" t="str">
            <v>OP</v>
          </cell>
          <cell r="T4523" t="str">
            <v>N</v>
          </cell>
        </row>
        <row r="4524">
          <cell r="A4524" t="str">
            <v>WA</v>
          </cell>
          <cell r="B4524" t="str">
            <v>Grant</v>
          </cell>
          <cell r="C4524">
            <v>14624</v>
          </cell>
          <cell r="D4524" t="str">
            <v>PUD No 2 of Grant County</v>
          </cell>
          <cell r="E4524">
            <v>7994</v>
          </cell>
          <cell r="F4524" t="str">
            <v>Randolph Road</v>
          </cell>
          <cell r="G4524">
            <v>22</v>
          </cell>
          <cell r="H4524" t="str">
            <v>5</v>
          </cell>
          <cell r="I4524">
            <v>1.6</v>
          </cell>
          <cell r="J4524">
            <v>1.8</v>
          </cell>
          <cell r="K4524">
            <v>1.8</v>
          </cell>
          <cell r="M4524" t="str">
            <v>IC</v>
          </cell>
          <cell r="N4524" t="str">
            <v>DFO</v>
          </cell>
          <cell r="P4524">
            <v>8</v>
          </cell>
          <cell r="Q4524">
            <v>2001</v>
          </cell>
          <cell r="R4524" t="str">
            <v>OP</v>
          </cell>
          <cell r="T4524" t="str">
            <v>N</v>
          </cell>
        </row>
        <row r="4525">
          <cell r="A4525" t="str">
            <v>WA</v>
          </cell>
          <cell r="B4525" t="str">
            <v>Grant</v>
          </cell>
          <cell r="C4525">
            <v>14624</v>
          </cell>
          <cell r="D4525" t="str">
            <v>PUD No 2 of Grant County</v>
          </cell>
          <cell r="E4525">
            <v>7994</v>
          </cell>
          <cell r="F4525" t="str">
            <v>Randolph Road</v>
          </cell>
          <cell r="G4525">
            <v>22</v>
          </cell>
          <cell r="H4525" t="str">
            <v>6</v>
          </cell>
          <cell r="I4525">
            <v>1.6</v>
          </cell>
          <cell r="J4525">
            <v>1.8</v>
          </cell>
          <cell r="K4525">
            <v>1.8</v>
          </cell>
          <cell r="M4525" t="str">
            <v>IC</v>
          </cell>
          <cell r="N4525" t="str">
            <v>DFO</v>
          </cell>
          <cell r="P4525">
            <v>8</v>
          </cell>
          <cell r="Q4525">
            <v>2001</v>
          </cell>
          <cell r="R4525" t="str">
            <v>OP</v>
          </cell>
          <cell r="T4525" t="str">
            <v>N</v>
          </cell>
        </row>
        <row r="4526">
          <cell r="A4526" t="str">
            <v>WA</v>
          </cell>
          <cell r="B4526" t="str">
            <v>Grant</v>
          </cell>
          <cell r="C4526">
            <v>14624</v>
          </cell>
          <cell r="D4526" t="str">
            <v>PUD No 2 of Grant County</v>
          </cell>
          <cell r="E4526">
            <v>7994</v>
          </cell>
          <cell r="F4526" t="str">
            <v>Randolph Road</v>
          </cell>
          <cell r="G4526">
            <v>22</v>
          </cell>
          <cell r="H4526" t="str">
            <v>7</v>
          </cell>
          <cell r="I4526">
            <v>1.6</v>
          </cell>
          <cell r="J4526">
            <v>1.8</v>
          </cell>
          <cell r="K4526">
            <v>1.8</v>
          </cell>
          <cell r="M4526" t="str">
            <v>IC</v>
          </cell>
          <cell r="N4526" t="str">
            <v>DFO</v>
          </cell>
          <cell r="P4526">
            <v>8</v>
          </cell>
          <cell r="Q4526">
            <v>2001</v>
          </cell>
          <cell r="R4526" t="str">
            <v>OP</v>
          </cell>
          <cell r="T4526" t="str">
            <v>N</v>
          </cell>
        </row>
        <row r="4527">
          <cell r="A4527" t="str">
            <v>WA</v>
          </cell>
          <cell r="B4527" t="str">
            <v>Grant</v>
          </cell>
          <cell r="C4527">
            <v>14624</v>
          </cell>
          <cell r="D4527" t="str">
            <v>PUD No 2 of Grant County</v>
          </cell>
          <cell r="E4527">
            <v>7994</v>
          </cell>
          <cell r="F4527" t="str">
            <v>Randolph Road</v>
          </cell>
          <cell r="G4527">
            <v>22</v>
          </cell>
          <cell r="H4527" t="str">
            <v>8</v>
          </cell>
          <cell r="I4527">
            <v>1.6</v>
          </cell>
          <cell r="J4527">
            <v>1.8</v>
          </cell>
          <cell r="K4527">
            <v>1.8</v>
          </cell>
          <cell r="M4527" t="str">
            <v>IC</v>
          </cell>
          <cell r="N4527" t="str">
            <v>DFO</v>
          </cell>
          <cell r="P4527">
            <v>8</v>
          </cell>
          <cell r="Q4527">
            <v>2001</v>
          </cell>
          <cell r="R4527" t="str">
            <v>OP</v>
          </cell>
          <cell r="T4527" t="str">
            <v>N</v>
          </cell>
        </row>
        <row r="4528">
          <cell r="A4528" t="str">
            <v>WA</v>
          </cell>
          <cell r="B4528" t="str">
            <v>Grant</v>
          </cell>
          <cell r="C4528">
            <v>14624</v>
          </cell>
          <cell r="D4528" t="str">
            <v>PUD No 2 of Grant County</v>
          </cell>
          <cell r="E4528">
            <v>7994</v>
          </cell>
          <cell r="F4528" t="str">
            <v>Randolph Road</v>
          </cell>
          <cell r="G4528">
            <v>22</v>
          </cell>
          <cell r="H4528" t="str">
            <v>9</v>
          </cell>
          <cell r="I4528">
            <v>1.6</v>
          </cell>
          <cell r="J4528">
            <v>1.8</v>
          </cell>
          <cell r="K4528">
            <v>1.8</v>
          </cell>
          <cell r="M4528" t="str">
            <v>IC</v>
          </cell>
          <cell r="N4528" t="str">
            <v>DFO</v>
          </cell>
          <cell r="P4528">
            <v>8</v>
          </cell>
          <cell r="Q4528">
            <v>2001</v>
          </cell>
          <cell r="R4528" t="str">
            <v>OP</v>
          </cell>
          <cell r="T4528" t="str">
            <v>N</v>
          </cell>
        </row>
        <row r="4529">
          <cell r="A4529" t="str">
            <v>WA</v>
          </cell>
          <cell r="B4529" t="str">
            <v>Grant</v>
          </cell>
          <cell r="C4529">
            <v>14624</v>
          </cell>
          <cell r="D4529" t="str">
            <v>PUD No 2 of Grant County</v>
          </cell>
          <cell r="E4529">
            <v>7994</v>
          </cell>
          <cell r="F4529" t="str">
            <v>Randolph Road</v>
          </cell>
          <cell r="G4529">
            <v>22</v>
          </cell>
          <cell r="H4529" t="str">
            <v>10</v>
          </cell>
          <cell r="I4529">
            <v>1.6</v>
          </cell>
          <cell r="J4529">
            <v>1.8</v>
          </cell>
          <cell r="K4529">
            <v>1.8</v>
          </cell>
          <cell r="M4529" t="str">
            <v>IC</v>
          </cell>
          <cell r="N4529" t="str">
            <v>DFO</v>
          </cell>
          <cell r="P4529">
            <v>8</v>
          </cell>
          <cell r="Q4529">
            <v>2001</v>
          </cell>
          <cell r="R4529" t="str">
            <v>OP</v>
          </cell>
          <cell r="T4529" t="str">
            <v>N</v>
          </cell>
        </row>
        <row r="4530">
          <cell r="A4530" t="str">
            <v>WA</v>
          </cell>
          <cell r="B4530" t="str">
            <v>Grant</v>
          </cell>
          <cell r="C4530">
            <v>14624</v>
          </cell>
          <cell r="D4530" t="str">
            <v>PUD No 2 of Grant County</v>
          </cell>
          <cell r="E4530">
            <v>7994</v>
          </cell>
          <cell r="F4530" t="str">
            <v>Randolph Road</v>
          </cell>
          <cell r="G4530">
            <v>22</v>
          </cell>
          <cell r="H4530" t="str">
            <v>11</v>
          </cell>
          <cell r="I4530">
            <v>1.6</v>
          </cell>
          <cell r="J4530">
            <v>1.8</v>
          </cell>
          <cell r="K4530">
            <v>1.8</v>
          </cell>
          <cell r="M4530" t="str">
            <v>IC</v>
          </cell>
          <cell r="N4530" t="str">
            <v>DFO</v>
          </cell>
          <cell r="P4530">
            <v>8</v>
          </cell>
          <cell r="Q4530">
            <v>2001</v>
          </cell>
          <cell r="R4530" t="str">
            <v>OP</v>
          </cell>
          <cell r="T4530" t="str">
            <v>N</v>
          </cell>
        </row>
        <row r="4531">
          <cell r="A4531" t="str">
            <v>WA</v>
          </cell>
          <cell r="B4531" t="str">
            <v>Grant</v>
          </cell>
          <cell r="C4531">
            <v>14624</v>
          </cell>
          <cell r="D4531" t="str">
            <v>PUD No 2 of Grant County</v>
          </cell>
          <cell r="E4531">
            <v>7994</v>
          </cell>
          <cell r="F4531" t="str">
            <v>Randolph Road</v>
          </cell>
          <cell r="G4531">
            <v>22</v>
          </cell>
          <cell r="H4531" t="str">
            <v>12</v>
          </cell>
          <cell r="I4531">
            <v>1.6</v>
          </cell>
          <cell r="J4531">
            <v>1.8</v>
          </cell>
          <cell r="K4531">
            <v>1.8</v>
          </cell>
          <cell r="M4531" t="str">
            <v>IC</v>
          </cell>
          <cell r="N4531" t="str">
            <v>DFO</v>
          </cell>
          <cell r="P4531">
            <v>8</v>
          </cell>
          <cell r="Q4531">
            <v>2001</v>
          </cell>
          <cell r="R4531" t="str">
            <v>OP</v>
          </cell>
          <cell r="T4531" t="str">
            <v>N</v>
          </cell>
        </row>
        <row r="4532">
          <cell r="A4532" t="str">
            <v>WA</v>
          </cell>
          <cell r="B4532" t="str">
            <v>Grant</v>
          </cell>
          <cell r="C4532">
            <v>14624</v>
          </cell>
          <cell r="D4532" t="str">
            <v>PUD No 2 of Grant County</v>
          </cell>
          <cell r="E4532">
            <v>7994</v>
          </cell>
          <cell r="F4532" t="str">
            <v>Randolph Road</v>
          </cell>
          <cell r="G4532">
            <v>22</v>
          </cell>
          <cell r="H4532" t="str">
            <v>13</v>
          </cell>
          <cell r="I4532">
            <v>1.6</v>
          </cell>
          <cell r="J4532">
            <v>1.8</v>
          </cell>
          <cell r="K4532">
            <v>1.8</v>
          </cell>
          <cell r="M4532" t="str">
            <v>IC</v>
          </cell>
          <cell r="N4532" t="str">
            <v>DFO</v>
          </cell>
          <cell r="P4532">
            <v>8</v>
          </cell>
          <cell r="Q4532">
            <v>2001</v>
          </cell>
          <cell r="R4532" t="str">
            <v>OP</v>
          </cell>
          <cell r="T4532" t="str">
            <v>N</v>
          </cell>
        </row>
        <row r="4533">
          <cell r="A4533" t="str">
            <v>WA</v>
          </cell>
          <cell r="B4533" t="str">
            <v>Grant</v>
          </cell>
          <cell r="C4533">
            <v>14624</v>
          </cell>
          <cell r="D4533" t="str">
            <v>PUD No 2 of Grant County</v>
          </cell>
          <cell r="E4533">
            <v>7994</v>
          </cell>
          <cell r="F4533" t="str">
            <v>Randolph Road</v>
          </cell>
          <cell r="G4533">
            <v>22</v>
          </cell>
          <cell r="H4533" t="str">
            <v>14</v>
          </cell>
          <cell r="I4533">
            <v>1.6</v>
          </cell>
          <cell r="J4533">
            <v>1.8</v>
          </cell>
          <cell r="K4533">
            <v>1.8</v>
          </cell>
          <cell r="M4533" t="str">
            <v>IC</v>
          </cell>
          <cell r="N4533" t="str">
            <v>DFO</v>
          </cell>
          <cell r="P4533">
            <v>8</v>
          </cell>
          <cell r="Q4533">
            <v>2001</v>
          </cell>
          <cell r="R4533" t="str">
            <v>OP</v>
          </cell>
          <cell r="T4533" t="str">
            <v>N</v>
          </cell>
        </row>
        <row r="4534">
          <cell r="A4534" t="str">
            <v>WA</v>
          </cell>
          <cell r="B4534" t="str">
            <v>Grant</v>
          </cell>
          <cell r="C4534">
            <v>14624</v>
          </cell>
          <cell r="D4534" t="str">
            <v>PUD No 2 of Grant County</v>
          </cell>
          <cell r="E4534">
            <v>7994</v>
          </cell>
          <cell r="F4534" t="str">
            <v>Randolph Road</v>
          </cell>
          <cell r="G4534">
            <v>22</v>
          </cell>
          <cell r="H4534" t="str">
            <v>15</v>
          </cell>
          <cell r="I4534">
            <v>1.6</v>
          </cell>
          <cell r="J4534">
            <v>1.8</v>
          </cell>
          <cell r="K4534">
            <v>1.8</v>
          </cell>
          <cell r="M4534" t="str">
            <v>IC</v>
          </cell>
          <cell r="N4534" t="str">
            <v>DFO</v>
          </cell>
          <cell r="P4534">
            <v>8</v>
          </cell>
          <cell r="Q4534">
            <v>2001</v>
          </cell>
          <cell r="R4534" t="str">
            <v>OP</v>
          </cell>
          <cell r="T4534" t="str">
            <v>N</v>
          </cell>
        </row>
        <row r="4535">
          <cell r="A4535" t="str">
            <v>WA</v>
          </cell>
          <cell r="B4535" t="str">
            <v>Grant</v>
          </cell>
          <cell r="C4535">
            <v>14624</v>
          </cell>
          <cell r="D4535" t="str">
            <v>PUD No 2 of Grant County</v>
          </cell>
          <cell r="E4535">
            <v>7994</v>
          </cell>
          <cell r="F4535" t="str">
            <v>Randolph Road</v>
          </cell>
          <cell r="G4535">
            <v>22</v>
          </cell>
          <cell r="H4535" t="str">
            <v>16</v>
          </cell>
          <cell r="I4535">
            <v>1.6</v>
          </cell>
          <cell r="J4535">
            <v>1.8</v>
          </cell>
          <cell r="K4535">
            <v>1.8</v>
          </cell>
          <cell r="M4535" t="str">
            <v>IC</v>
          </cell>
          <cell r="N4535" t="str">
            <v>DFO</v>
          </cell>
          <cell r="P4535">
            <v>8</v>
          </cell>
          <cell r="Q4535">
            <v>2001</v>
          </cell>
          <cell r="R4535" t="str">
            <v>OP</v>
          </cell>
          <cell r="T4535" t="str">
            <v>N</v>
          </cell>
        </row>
        <row r="4536">
          <cell r="A4536" t="str">
            <v>WA</v>
          </cell>
          <cell r="B4536" t="str">
            <v>Grant</v>
          </cell>
          <cell r="C4536">
            <v>14624</v>
          </cell>
          <cell r="D4536" t="str">
            <v>PUD No 2 of Grant County</v>
          </cell>
          <cell r="E4536">
            <v>7994</v>
          </cell>
          <cell r="F4536" t="str">
            <v>Randolph Road</v>
          </cell>
          <cell r="G4536">
            <v>22</v>
          </cell>
          <cell r="H4536" t="str">
            <v>17</v>
          </cell>
          <cell r="I4536">
            <v>1.6</v>
          </cell>
          <cell r="J4536">
            <v>1.8</v>
          </cell>
          <cell r="K4536">
            <v>1.8</v>
          </cell>
          <cell r="M4536" t="str">
            <v>IC</v>
          </cell>
          <cell r="N4536" t="str">
            <v>DFO</v>
          </cell>
          <cell r="P4536">
            <v>8</v>
          </cell>
          <cell r="Q4536">
            <v>2001</v>
          </cell>
          <cell r="R4536" t="str">
            <v>OP</v>
          </cell>
          <cell r="T4536" t="str">
            <v>N</v>
          </cell>
        </row>
        <row r="4537">
          <cell r="A4537" t="str">
            <v>WA</v>
          </cell>
          <cell r="B4537" t="str">
            <v>Grant</v>
          </cell>
          <cell r="C4537">
            <v>14624</v>
          </cell>
          <cell r="D4537" t="str">
            <v>PUD No 2 of Grant County</v>
          </cell>
          <cell r="E4537">
            <v>7994</v>
          </cell>
          <cell r="F4537" t="str">
            <v>Randolph Road</v>
          </cell>
          <cell r="G4537">
            <v>22</v>
          </cell>
          <cell r="H4537" t="str">
            <v>18</v>
          </cell>
          <cell r="I4537">
            <v>1.6</v>
          </cell>
          <cell r="J4537">
            <v>1.8</v>
          </cell>
          <cell r="K4537">
            <v>1.8</v>
          </cell>
          <cell r="M4537" t="str">
            <v>IC</v>
          </cell>
          <cell r="N4537" t="str">
            <v>DFO</v>
          </cell>
          <cell r="P4537">
            <v>8</v>
          </cell>
          <cell r="Q4537">
            <v>2001</v>
          </cell>
          <cell r="R4537" t="str">
            <v>OP</v>
          </cell>
          <cell r="T4537" t="str">
            <v>N</v>
          </cell>
        </row>
        <row r="4538">
          <cell r="A4538" t="str">
            <v>WA</v>
          </cell>
          <cell r="B4538" t="str">
            <v>Grant</v>
          </cell>
          <cell r="C4538">
            <v>14624</v>
          </cell>
          <cell r="D4538" t="str">
            <v>PUD No 2 of Grant County</v>
          </cell>
          <cell r="E4538">
            <v>7994</v>
          </cell>
          <cell r="F4538" t="str">
            <v>Randolph Road</v>
          </cell>
          <cell r="G4538">
            <v>22</v>
          </cell>
          <cell r="H4538" t="str">
            <v>19</v>
          </cell>
          <cell r="I4538">
            <v>1.6</v>
          </cell>
          <cell r="J4538">
            <v>1.8</v>
          </cell>
          <cell r="K4538">
            <v>1.8</v>
          </cell>
          <cell r="M4538" t="str">
            <v>IC</v>
          </cell>
          <cell r="N4538" t="str">
            <v>DFO</v>
          </cell>
          <cell r="P4538">
            <v>8</v>
          </cell>
          <cell r="Q4538">
            <v>2001</v>
          </cell>
          <cell r="R4538" t="str">
            <v>OP</v>
          </cell>
          <cell r="T4538" t="str">
            <v>N</v>
          </cell>
        </row>
        <row r="4539">
          <cell r="A4539" t="str">
            <v>WA</v>
          </cell>
          <cell r="B4539" t="str">
            <v>Grant</v>
          </cell>
          <cell r="C4539">
            <v>14624</v>
          </cell>
          <cell r="D4539" t="str">
            <v>PUD No 2 of Grant County</v>
          </cell>
          <cell r="E4539">
            <v>7994</v>
          </cell>
          <cell r="F4539" t="str">
            <v>Randolph Road</v>
          </cell>
          <cell r="G4539">
            <v>22</v>
          </cell>
          <cell r="H4539" t="str">
            <v>20</v>
          </cell>
          <cell r="I4539">
            <v>1.6</v>
          </cell>
          <cell r="J4539">
            <v>1.8</v>
          </cell>
          <cell r="K4539">
            <v>1.8</v>
          </cell>
          <cell r="M4539" t="str">
            <v>IC</v>
          </cell>
          <cell r="N4539" t="str">
            <v>DFO</v>
          </cell>
          <cell r="P4539">
            <v>8</v>
          </cell>
          <cell r="Q4539">
            <v>2001</v>
          </cell>
          <cell r="R4539" t="str">
            <v>OP</v>
          </cell>
          <cell r="T4539" t="str">
            <v>N</v>
          </cell>
        </row>
        <row r="4540">
          <cell r="A4540" t="str">
            <v>WA</v>
          </cell>
          <cell r="B4540" t="str">
            <v>Pierce</v>
          </cell>
          <cell r="C4540">
            <v>15500</v>
          </cell>
          <cell r="D4540" t="str">
            <v>Puget Sound Energy Inc</v>
          </cell>
          <cell r="E4540">
            <v>3853</v>
          </cell>
          <cell r="F4540" t="str">
            <v>Crystal Mountain</v>
          </cell>
          <cell r="G4540">
            <v>22</v>
          </cell>
          <cell r="H4540" t="str">
            <v>1</v>
          </cell>
          <cell r="I4540">
            <v>2.7</v>
          </cell>
          <cell r="J4540">
            <v>2.5</v>
          </cell>
          <cell r="K4540">
            <v>2.5</v>
          </cell>
          <cell r="M4540" t="str">
            <v>IC</v>
          </cell>
          <cell r="N4540" t="str">
            <v>DFO</v>
          </cell>
          <cell r="P4540">
            <v>12</v>
          </cell>
          <cell r="Q4540">
            <v>1969</v>
          </cell>
          <cell r="R4540" t="str">
            <v>BU</v>
          </cell>
          <cell r="T4540" t="str">
            <v>N</v>
          </cell>
        </row>
        <row r="4541">
          <cell r="A4541" t="str">
            <v>WA</v>
          </cell>
          <cell r="B4541" t="str">
            <v>Whitman</v>
          </cell>
          <cell r="C4541">
            <v>22040</v>
          </cell>
          <cell r="D4541" t="str">
            <v>Washington State University</v>
          </cell>
          <cell r="E4541">
            <v>56016</v>
          </cell>
          <cell r="F4541" t="str">
            <v>Grimes Way</v>
          </cell>
          <cell r="G4541">
            <v>611</v>
          </cell>
          <cell r="H4541" t="str">
            <v>3</v>
          </cell>
          <cell r="I4541">
            <v>1.8</v>
          </cell>
          <cell r="J4541">
            <v>1.7</v>
          </cell>
          <cell r="K4541">
            <v>1.7</v>
          </cell>
          <cell r="M4541" t="str">
            <v>IC</v>
          </cell>
          <cell r="N4541" t="str">
            <v>DFO</v>
          </cell>
          <cell r="P4541">
            <v>1</v>
          </cell>
          <cell r="Q4541">
            <v>2005</v>
          </cell>
          <cell r="R4541" t="str">
            <v>SB</v>
          </cell>
          <cell r="T4541" t="str">
            <v>Y</v>
          </cell>
        </row>
        <row r="4542">
          <cell r="A4542" t="str">
            <v>WI</v>
          </cell>
          <cell r="B4542" t="str">
            <v>Trempealeau</v>
          </cell>
          <cell r="C4542">
            <v>765</v>
          </cell>
          <cell r="D4542" t="str">
            <v>Arcadia City of</v>
          </cell>
          <cell r="E4542">
            <v>4100</v>
          </cell>
          <cell r="F4542" t="str">
            <v>Arcadia Electric</v>
          </cell>
          <cell r="G4542">
            <v>22</v>
          </cell>
          <cell r="H4542" t="str">
            <v>1</v>
          </cell>
          <cell r="I4542">
            <v>1.3</v>
          </cell>
          <cell r="J4542">
            <v>1.3</v>
          </cell>
          <cell r="K4542">
            <v>1.3</v>
          </cell>
          <cell r="M4542" t="str">
            <v>IC</v>
          </cell>
          <cell r="N4542" t="str">
            <v>DFO</v>
          </cell>
          <cell r="P4542">
            <v>0</v>
          </cell>
          <cell r="Q4542">
            <v>1956</v>
          </cell>
          <cell r="R4542" t="str">
            <v>OP</v>
          </cell>
          <cell r="T4542" t="str">
            <v>N</v>
          </cell>
        </row>
        <row r="4543">
          <cell r="A4543" t="str">
            <v>WI</v>
          </cell>
          <cell r="B4543" t="str">
            <v>Trempealeau</v>
          </cell>
          <cell r="C4543">
            <v>765</v>
          </cell>
          <cell r="D4543" t="str">
            <v>Arcadia City of</v>
          </cell>
          <cell r="E4543">
            <v>4100</v>
          </cell>
          <cell r="F4543" t="str">
            <v>Arcadia Electric</v>
          </cell>
          <cell r="G4543">
            <v>22</v>
          </cell>
          <cell r="H4543" t="str">
            <v>2</v>
          </cell>
          <cell r="I4543">
            <v>0.9</v>
          </cell>
          <cell r="J4543">
            <v>0.96</v>
          </cell>
          <cell r="K4543">
            <v>0.96</v>
          </cell>
          <cell r="M4543" t="str">
            <v>IC</v>
          </cell>
          <cell r="N4543" t="str">
            <v>DFO</v>
          </cell>
          <cell r="P4543">
            <v>0</v>
          </cell>
          <cell r="Q4543">
            <v>1947</v>
          </cell>
          <cell r="R4543" t="str">
            <v>OP</v>
          </cell>
          <cell r="T4543" t="str">
            <v>N</v>
          </cell>
        </row>
        <row r="4544">
          <cell r="A4544" t="str">
            <v>WI</v>
          </cell>
          <cell r="B4544" t="str">
            <v>Trempealeau</v>
          </cell>
          <cell r="C4544">
            <v>765</v>
          </cell>
          <cell r="D4544" t="str">
            <v>Arcadia City of</v>
          </cell>
          <cell r="E4544">
            <v>4100</v>
          </cell>
          <cell r="F4544" t="str">
            <v>Arcadia Electric</v>
          </cell>
          <cell r="G4544">
            <v>22</v>
          </cell>
          <cell r="H4544" t="str">
            <v>3</v>
          </cell>
          <cell r="I4544">
            <v>0.4</v>
          </cell>
          <cell r="J4544">
            <v>0.41</v>
          </cell>
          <cell r="K4544">
            <v>0.41</v>
          </cell>
          <cell r="M4544" t="str">
            <v>IC</v>
          </cell>
          <cell r="N4544" t="str">
            <v>DFO</v>
          </cell>
          <cell r="P4544">
            <v>0</v>
          </cell>
          <cell r="Q4544">
            <v>1940</v>
          </cell>
          <cell r="R4544" t="str">
            <v>OP</v>
          </cell>
          <cell r="T4544" t="str">
            <v>N</v>
          </cell>
        </row>
        <row r="4545">
          <cell r="A4545" t="str">
            <v>WI</v>
          </cell>
          <cell r="B4545" t="str">
            <v>Trempealeau</v>
          </cell>
          <cell r="C4545">
            <v>765</v>
          </cell>
          <cell r="D4545" t="str">
            <v>Arcadia City of</v>
          </cell>
          <cell r="E4545">
            <v>4100</v>
          </cell>
          <cell r="F4545" t="str">
            <v>Arcadia Electric</v>
          </cell>
          <cell r="G4545">
            <v>22</v>
          </cell>
          <cell r="H4545" t="str">
            <v>4</v>
          </cell>
          <cell r="I4545">
            <v>0.2</v>
          </cell>
          <cell r="J4545">
            <v>0.21</v>
          </cell>
          <cell r="K4545">
            <v>0.21</v>
          </cell>
          <cell r="M4545" t="str">
            <v>IC</v>
          </cell>
          <cell r="N4545" t="str">
            <v>DFO</v>
          </cell>
          <cell r="P4545">
            <v>0</v>
          </cell>
          <cell r="Q4545">
            <v>1930</v>
          </cell>
          <cell r="R4545" t="str">
            <v>OP</v>
          </cell>
          <cell r="T4545" t="str">
            <v>N</v>
          </cell>
        </row>
        <row r="4546">
          <cell r="A4546" t="str">
            <v>WI</v>
          </cell>
          <cell r="B4546" t="str">
            <v>Trempealeau</v>
          </cell>
          <cell r="C4546">
            <v>765</v>
          </cell>
          <cell r="D4546" t="str">
            <v>Arcadia City of</v>
          </cell>
          <cell r="E4546">
            <v>4100</v>
          </cell>
          <cell r="F4546" t="str">
            <v>Arcadia Electric</v>
          </cell>
          <cell r="G4546">
            <v>22</v>
          </cell>
          <cell r="H4546" t="str">
            <v>5</v>
          </cell>
          <cell r="I4546">
            <v>3</v>
          </cell>
          <cell r="J4546">
            <v>2.99</v>
          </cell>
          <cell r="K4546">
            <v>2.99</v>
          </cell>
          <cell r="M4546" t="str">
            <v>IC</v>
          </cell>
          <cell r="N4546" t="str">
            <v>DFO</v>
          </cell>
          <cell r="O4546" t="str">
            <v>NG</v>
          </cell>
          <cell r="P4546">
            <v>0</v>
          </cell>
          <cell r="Q4546">
            <v>1972</v>
          </cell>
          <cell r="R4546" t="str">
            <v>OP</v>
          </cell>
          <cell r="T4546" t="str">
            <v>N</v>
          </cell>
        </row>
        <row r="4547">
          <cell r="A4547" t="str">
            <v>WI</v>
          </cell>
          <cell r="B4547" t="str">
            <v>Trempealeau</v>
          </cell>
          <cell r="C4547">
            <v>765</v>
          </cell>
          <cell r="D4547" t="str">
            <v>Arcadia City of</v>
          </cell>
          <cell r="E4547">
            <v>4100</v>
          </cell>
          <cell r="F4547" t="str">
            <v>Arcadia Electric</v>
          </cell>
          <cell r="G4547">
            <v>22</v>
          </cell>
          <cell r="H4547" t="str">
            <v>6</v>
          </cell>
          <cell r="I4547">
            <v>3</v>
          </cell>
          <cell r="J4547">
            <v>2.9</v>
          </cell>
          <cell r="K4547">
            <v>2.9</v>
          </cell>
          <cell r="M4547" t="str">
            <v>IC</v>
          </cell>
          <cell r="N4547" t="str">
            <v>DFO</v>
          </cell>
          <cell r="O4547" t="str">
            <v>NG</v>
          </cell>
          <cell r="P4547">
            <v>0</v>
          </cell>
          <cell r="Q4547">
            <v>1987</v>
          </cell>
          <cell r="R4547" t="str">
            <v>OP</v>
          </cell>
          <cell r="T4547" t="str">
            <v>N</v>
          </cell>
        </row>
        <row r="4548">
          <cell r="A4548" t="str">
            <v>WI</v>
          </cell>
          <cell r="B4548" t="str">
            <v>Trempealeau</v>
          </cell>
          <cell r="C4548">
            <v>765</v>
          </cell>
          <cell r="D4548" t="str">
            <v>Arcadia City of</v>
          </cell>
          <cell r="E4548">
            <v>4100</v>
          </cell>
          <cell r="F4548" t="str">
            <v>Arcadia Electric</v>
          </cell>
          <cell r="G4548">
            <v>22</v>
          </cell>
          <cell r="H4548" t="str">
            <v>7</v>
          </cell>
          <cell r="I4548">
            <v>2</v>
          </cell>
          <cell r="J4548">
            <v>1.98</v>
          </cell>
          <cell r="K4548">
            <v>1.98</v>
          </cell>
          <cell r="M4548" t="str">
            <v>IC</v>
          </cell>
          <cell r="N4548" t="str">
            <v>DFO</v>
          </cell>
          <cell r="P4548">
            <v>5</v>
          </cell>
          <cell r="Q4548">
            <v>2002</v>
          </cell>
          <cell r="R4548" t="str">
            <v>OP</v>
          </cell>
          <cell r="T4548" t="str">
            <v>N</v>
          </cell>
        </row>
        <row r="4549">
          <cell r="A4549" t="str">
            <v>WI</v>
          </cell>
          <cell r="B4549" t="str">
            <v>Trempealeau</v>
          </cell>
          <cell r="C4549">
            <v>765</v>
          </cell>
          <cell r="D4549" t="str">
            <v>Arcadia City of</v>
          </cell>
          <cell r="E4549">
            <v>4100</v>
          </cell>
          <cell r="F4549" t="str">
            <v>Arcadia Electric</v>
          </cell>
          <cell r="G4549">
            <v>22</v>
          </cell>
          <cell r="H4549" t="str">
            <v>8</v>
          </cell>
          <cell r="I4549">
            <v>2</v>
          </cell>
          <cell r="J4549">
            <v>1.93</v>
          </cell>
          <cell r="K4549">
            <v>1.93</v>
          </cell>
          <cell r="M4549" t="str">
            <v>IC</v>
          </cell>
          <cell r="N4549" t="str">
            <v>DFO</v>
          </cell>
          <cell r="P4549">
            <v>5</v>
          </cell>
          <cell r="Q4549">
            <v>2002</v>
          </cell>
          <cell r="R4549" t="str">
            <v>OP</v>
          </cell>
          <cell r="T4549" t="str">
            <v>N</v>
          </cell>
        </row>
        <row r="4550">
          <cell r="A4550" t="str">
            <v>WI</v>
          </cell>
          <cell r="B4550" t="str">
            <v>Trempealeau</v>
          </cell>
          <cell r="C4550">
            <v>765</v>
          </cell>
          <cell r="D4550" t="str">
            <v>Arcadia City of</v>
          </cell>
          <cell r="E4550">
            <v>4100</v>
          </cell>
          <cell r="F4550" t="str">
            <v>Arcadia Electric</v>
          </cell>
          <cell r="G4550">
            <v>22</v>
          </cell>
          <cell r="H4550" t="str">
            <v>9</v>
          </cell>
          <cell r="I4550">
            <v>2</v>
          </cell>
          <cell r="J4550">
            <v>1.94</v>
          </cell>
          <cell r="K4550">
            <v>1.94</v>
          </cell>
          <cell r="M4550" t="str">
            <v>IC</v>
          </cell>
          <cell r="N4550" t="str">
            <v>DFO</v>
          </cell>
          <cell r="P4550">
            <v>11</v>
          </cell>
          <cell r="Q4550">
            <v>2002</v>
          </cell>
          <cell r="R4550" t="str">
            <v>OP</v>
          </cell>
          <cell r="T4550" t="str">
            <v>N</v>
          </cell>
        </row>
        <row r="4551">
          <cell r="A4551" t="str">
            <v>WI</v>
          </cell>
          <cell r="B4551" t="str">
            <v>Lafayette</v>
          </cell>
          <cell r="C4551">
            <v>792</v>
          </cell>
          <cell r="D4551" t="str">
            <v>Argyle City of</v>
          </cell>
          <cell r="E4551">
            <v>7810</v>
          </cell>
          <cell r="F4551" t="str">
            <v>Argyle</v>
          </cell>
          <cell r="G4551">
            <v>22</v>
          </cell>
          <cell r="H4551" t="str">
            <v>5</v>
          </cell>
          <cell r="I4551">
            <v>2.2000000000000002</v>
          </cell>
          <cell r="J4551">
            <v>2</v>
          </cell>
          <cell r="K4551">
            <v>2</v>
          </cell>
          <cell r="M4551" t="str">
            <v>IC</v>
          </cell>
          <cell r="N4551" t="str">
            <v>DFO</v>
          </cell>
          <cell r="P4551">
            <v>7</v>
          </cell>
          <cell r="Q4551">
            <v>2004</v>
          </cell>
          <cell r="R4551" t="str">
            <v>SB</v>
          </cell>
          <cell r="T4551" t="str">
            <v>N</v>
          </cell>
        </row>
        <row r="4552">
          <cell r="A4552" t="str">
            <v>WI</v>
          </cell>
          <cell r="B4552" t="str">
            <v>Barron</v>
          </cell>
          <cell r="C4552">
            <v>1278</v>
          </cell>
          <cell r="D4552" t="str">
            <v>Barron City of</v>
          </cell>
          <cell r="E4552">
            <v>4102</v>
          </cell>
          <cell r="F4552" t="str">
            <v>Barron</v>
          </cell>
          <cell r="G4552">
            <v>22</v>
          </cell>
          <cell r="H4552" t="str">
            <v>4</v>
          </cell>
          <cell r="I4552">
            <v>1.1000000000000001</v>
          </cell>
          <cell r="J4552">
            <v>1.1000000000000001</v>
          </cell>
          <cell r="K4552">
            <v>1.1000000000000001</v>
          </cell>
          <cell r="M4552" t="str">
            <v>IC</v>
          </cell>
          <cell r="N4552" t="str">
            <v>DFO</v>
          </cell>
          <cell r="P4552">
            <v>6</v>
          </cell>
          <cell r="Q4552">
            <v>1998</v>
          </cell>
          <cell r="R4552" t="str">
            <v>OP</v>
          </cell>
          <cell r="T4552" t="str">
            <v>N</v>
          </cell>
        </row>
        <row r="4553">
          <cell r="A4553" t="str">
            <v>WI</v>
          </cell>
          <cell r="B4553" t="str">
            <v>Barron</v>
          </cell>
          <cell r="C4553">
            <v>1278</v>
          </cell>
          <cell r="D4553" t="str">
            <v>Barron City of</v>
          </cell>
          <cell r="E4553">
            <v>4102</v>
          </cell>
          <cell r="F4553" t="str">
            <v>Barron</v>
          </cell>
          <cell r="G4553">
            <v>22</v>
          </cell>
          <cell r="H4553" t="str">
            <v>7</v>
          </cell>
          <cell r="I4553">
            <v>0.8</v>
          </cell>
          <cell r="J4553">
            <v>0.6</v>
          </cell>
          <cell r="K4553">
            <v>0.6</v>
          </cell>
          <cell r="M4553" t="str">
            <v>IC</v>
          </cell>
          <cell r="N4553" t="str">
            <v>DFO</v>
          </cell>
          <cell r="P4553">
            <v>88</v>
          </cell>
          <cell r="Q4553">
            <v>1944</v>
          </cell>
          <cell r="R4553" t="str">
            <v>OP</v>
          </cell>
          <cell r="T4553" t="str">
            <v>N</v>
          </cell>
        </row>
        <row r="4554">
          <cell r="A4554" t="str">
            <v>WI</v>
          </cell>
          <cell r="B4554" t="str">
            <v>Barron</v>
          </cell>
          <cell r="C4554">
            <v>1278</v>
          </cell>
          <cell r="D4554" t="str">
            <v>Barron City of</v>
          </cell>
          <cell r="E4554">
            <v>4102</v>
          </cell>
          <cell r="F4554" t="str">
            <v>Barron</v>
          </cell>
          <cell r="G4554">
            <v>22</v>
          </cell>
          <cell r="H4554" t="str">
            <v>8</v>
          </cell>
          <cell r="I4554">
            <v>1.3</v>
          </cell>
          <cell r="J4554">
            <v>1.3</v>
          </cell>
          <cell r="K4554">
            <v>1.3</v>
          </cell>
          <cell r="M4554" t="str">
            <v>IC</v>
          </cell>
          <cell r="N4554" t="str">
            <v>DFO</v>
          </cell>
          <cell r="P4554">
            <v>88</v>
          </cell>
          <cell r="Q4554">
            <v>1954</v>
          </cell>
          <cell r="R4554" t="str">
            <v>OP</v>
          </cell>
          <cell r="T4554" t="str">
            <v>N</v>
          </cell>
        </row>
        <row r="4555">
          <cell r="A4555" t="str">
            <v>WI</v>
          </cell>
          <cell r="B4555" t="str">
            <v>Barron</v>
          </cell>
          <cell r="C4555">
            <v>1278</v>
          </cell>
          <cell r="D4555" t="str">
            <v>Barron City of</v>
          </cell>
          <cell r="E4555">
            <v>4102</v>
          </cell>
          <cell r="F4555" t="str">
            <v>Barron</v>
          </cell>
          <cell r="G4555">
            <v>22</v>
          </cell>
          <cell r="H4555" t="str">
            <v>9</v>
          </cell>
          <cell r="I4555">
            <v>2</v>
          </cell>
          <cell r="J4555">
            <v>2</v>
          </cell>
          <cell r="K4555">
            <v>2</v>
          </cell>
          <cell r="M4555" t="str">
            <v>IC</v>
          </cell>
          <cell r="N4555" t="str">
            <v>DFO</v>
          </cell>
          <cell r="P4555">
            <v>88</v>
          </cell>
          <cell r="Q4555">
            <v>1960</v>
          </cell>
          <cell r="R4555" t="str">
            <v>OP</v>
          </cell>
          <cell r="T4555" t="str">
            <v>N</v>
          </cell>
        </row>
        <row r="4556">
          <cell r="A4556" t="str">
            <v>WI</v>
          </cell>
          <cell r="B4556" t="str">
            <v>Barron</v>
          </cell>
          <cell r="C4556">
            <v>1278</v>
          </cell>
          <cell r="D4556" t="str">
            <v>Barron City of</v>
          </cell>
          <cell r="E4556">
            <v>4102</v>
          </cell>
          <cell r="F4556" t="str">
            <v>Barron</v>
          </cell>
          <cell r="G4556">
            <v>22</v>
          </cell>
          <cell r="H4556" t="str">
            <v>1A</v>
          </cell>
          <cell r="I4556">
            <v>1.1000000000000001</v>
          </cell>
          <cell r="J4556">
            <v>1.1000000000000001</v>
          </cell>
          <cell r="K4556">
            <v>1.1000000000000001</v>
          </cell>
          <cell r="M4556" t="str">
            <v>IC</v>
          </cell>
          <cell r="N4556" t="str">
            <v>DFO</v>
          </cell>
          <cell r="P4556">
            <v>6</v>
          </cell>
          <cell r="Q4556">
            <v>1998</v>
          </cell>
          <cell r="R4556" t="str">
            <v>OP</v>
          </cell>
          <cell r="T4556" t="str">
            <v>N</v>
          </cell>
        </row>
        <row r="4557">
          <cell r="A4557" t="str">
            <v>WI</v>
          </cell>
          <cell r="B4557" t="str">
            <v>Barron</v>
          </cell>
          <cell r="C4557">
            <v>1278</v>
          </cell>
          <cell r="D4557" t="str">
            <v>Barron City of</v>
          </cell>
          <cell r="E4557">
            <v>4102</v>
          </cell>
          <cell r="F4557" t="str">
            <v>Barron</v>
          </cell>
          <cell r="G4557">
            <v>22</v>
          </cell>
          <cell r="H4557" t="str">
            <v>2A</v>
          </cell>
          <cell r="I4557">
            <v>1.1000000000000001</v>
          </cell>
          <cell r="J4557">
            <v>1.1000000000000001</v>
          </cell>
          <cell r="K4557">
            <v>1.1000000000000001</v>
          </cell>
          <cell r="M4557" t="str">
            <v>IC</v>
          </cell>
          <cell r="N4557" t="str">
            <v>DFO</v>
          </cell>
          <cell r="P4557">
            <v>6</v>
          </cell>
          <cell r="Q4557">
            <v>1998</v>
          </cell>
          <cell r="R4557" t="str">
            <v>OP</v>
          </cell>
          <cell r="T4557" t="str">
            <v>N</v>
          </cell>
        </row>
        <row r="4558">
          <cell r="A4558" t="str">
            <v>WI</v>
          </cell>
          <cell r="B4558" t="str">
            <v>Barron</v>
          </cell>
          <cell r="C4558">
            <v>1278</v>
          </cell>
          <cell r="D4558" t="str">
            <v>Barron City of</v>
          </cell>
          <cell r="E4558">
            <v>4102</v>
          </cell>
          <cell r="F4558" t="str">
            <v>Barron</v>
          </cell>
          <cell r="G4558">
            <v>22</v>
          </cell>
          <cell r="H4558" t="str">
            <v>3A</v>
          </cell>
          <cell r="I4558">
            <v>1.1000000000000001</v>
          </cell>
          <cell r="J4558">
            <v>1.1000000000000001</v>
          </cell>
          <cell r="K4558">
            <v>1.1000000000000001</v>
          </cell>
          <cell r="M4558" t="str">
            <v>IC</v>
          </cell>
          <cell r="N4558" t="str">
            <v>DFO</v>
          </cell>
          <cell r="P4558">
            <v>6</v>
          </cell>
          <cell r="Q4558">
            <v>1998</v>
          </cell>
          <cell r="R4558" t="str">
            <v>OP</v>
          </cell>
          <cell r="T4558" t="str">
            <v>N</v>
          </cell>
        </row>
        <row r="4559">
          <cell r="A4559" t="str">
            <v>WI</v>
          </cell>
          <cell r="B4559" t="str">
            <v>Monroe</v>
          </cell>
          <cell r="C4559">
            <v>3156</v>
          </cell>
          <cell r="D4559" t="str">
            <v>Cashton Village of</v>
          </cell>
          <cell r="E4559">
            <v>4107</v>
          </cell>
          <cell r="F4559" t="str">
            <v>Cashton</v>
          </cell>
          <cell r="G4559">
            <v>22</v>
          </cell>
          <cell r="H4559" t="str">
            <v>3</v>
          </cell>
          <cell r="I4559">
            <v>0.4</v>
          </cell>
          <cell r="J4559">
            <v>0.4</v>
          </cell>
          <cell r="K4559">
            <v>0.4</v>
          </cell>
          <cell r="M4559" t="str">
            <v>IC</v>
          </cell>
          <cell r="N4559" t="str">
            <v>DFO</v>
          </cell>
          <cell r="P4559">
            <v>0</v>
          </cell>
          <cell r="Q4559">
            <v>1932</v>
          </cell>
          <cell r="R4559" t="str">
            <v>OP</v>
          </cell>
          <cell r="T4559" t="str">
            <v>N</v>
          </cell>
        </row>
        <row r="4560">
          <cell r="A4560" t="str">
            <v>WI</v>
          </cell>
          <cell r="B4560" t="str">
            <v>Monroe</v>
          </cell>
          <cell r="C4560">
            <v>3156</v>
          </cell>
          <cell r="D4560" t="str">
            <v>Cashton Village of</v>
          </cell>
          <cell r="E4560">
            <v>4107</v>
          </cell>
          <cell r="F4560" t="str">
            <v>Cashton</v>
          </cell>
          <cell r="G4560">
            <v>22</v>
          </cell>
          <cell r="H4560" t="str">
            <v>6</v>
          </cell>
          <cell r="I4560">
            <v>2</v>
          </cell>
          <cell r="J4560">
            <v>2</v>
          </cell>
          <cell r="K4560">
            <v>2</v>
          </cell>
          <cell r="M4560" t="str">
            <v>IC</v>
          </cell>
          <cell r="N4560" t="str">
            <v>DFO</v>
          </cell>
          <cell r="P4560">
            <v>1</v>
          </cell>
          <cell r="Q4560">
            <v>2002</v>
          </cell>
          <cell r="R4560" t="str">
            <v>OP</v>
          </cell>
          <cell r="T4560" t="str">
            <v>N</v>
          </cell>
        </row>
        <row r="4561">
          <cell r="A4561" t="str">
            <v>WI</v>
          </cell>
          <cell r="B4561" t="str">
            <v>Barron</v>
          </cell>
          <cell r="C4561">
            <v>4627</v>
          </cell>
          <cell r="D4561" t="str">
            <v>Cumberland City of</v>
          </cell>
          <cell r="E4561">
            <v>4112</v>
          </cell>
          <cell r="F4561" t="str">
            <v>Cumberland</v>
          </cell>
          <cell r="G4561">
            <v>22</v>
          </cell>
          <cell r="H4561" t="str">
            <v>1</v>
          </cell>
          <cell r="I4561">
            <v>0.7</v>
          </cell>
          <cell r="J4561">
            <v>0.63</v>
          </cell>
          <cell r="K4561">
            <v>0.65</v>
          </cell>
          <cell r="M4561" t="str">
            <v>IC</v>
          </cell>
          <cell r="N4561" t="str">
            <v>DFO</v>
          </cell>
          <cell r="P4561">
            <v>0</v>
          </cell>
          <cell r="Q4561">
            <v>1945</v>
          </cell>
          <cell r="R4561" t="str">
            <v>OP</v>
          </cell>
          <cell r="T4561" t="str">
            <v>N</v>
          </cell>
        </row>
        <row r="4562">
          <cell r="A4562" t="str">
            <v>WI</v>
          </cell>
          <cell r="B4562" t="str">
            <v>Barron</v>
          </cell>
          <cell r="C4562">
            <v>4627</v>
          </cell>
          <cell r="D4562" t="str">
            <v>Cumberland City of</v>
          </cell>
          <cell r="E4562">
            <v>4112</v>
          </cell>
          <cell r="F4562" t="str">
            <v>Cumberland</v>
          </cell>
          <cell r="G4562">
            <v>22</v>
          </cell>
          <cell r="H4562" t="str">
            <v>2</v>
          </cell>
          <cell r="I4562">
            <v>0.3</v>
          </cell>
          <cell r="J4562">
            <v>0.22</v>
          </cell>
          <cell r="K4562">
            <v>0.22</v>
          </cell>
          <cell r="M4562" t="str">
            <v>IC</v>
          </cell>
          <cell r="N4562" t="str">
            <v>DFO</v>
          </cell>
          <cell r="P4562">
            <v>0</v>
          </cell>
          <cell r="Q4562">
            <v>1939</v>
          </cell>
          <cell r="R4562" t="str">
            <v>OP</v>
          </cell>
          <cell r="T4562" t="str">
            <v>N</v>
          </cell>
        </row>
        <row r="4563">
          <cell r="A4563" t="str">
            <v>WI</v>
          </cell>
          <cell r="B4563" t="str">
            <v>Barron</v>
          </cell>
          <cell r="C4563">
            <v>4627</v>
          </cell>
          <cell r="D4563" t="str">
            <v>Cumberland City of</v>
          </cell>
          <cell r="E4563">
            <v>4112</v>
          </cell>
          <cell r="F4563" t="str">
            <v>Cumberland</v>
          </cell>
          <cell r="G4563">
            <v>22</v>
          </cell>
          <cell r="H4563" t="str">
            <v>3</v>
          </cell>
          <cell r="I4563">
            <v>0.3</v>
          </cell>
          <cell r="J4563">
            <v>0.2</v>
          </cell>
          <cell r="K4563">
            <v>0.2</v>
          </cell>
          <cell r="M4563" t="str">
            <v>IC</v>
          </cell>
          <cell r="N4563" t="str">
            <v>DFO</v>
          </cell>
          <cell r="P4563">
            <v>0</v>
          </cell>
          <cell r="Q4563">
            <v>1939</v>
          </cell>
          <cell r="R4563" t="str">
            <v>OP</v>
          </cell>
          <cell r="T4563" t="str">
            <v>N</v>
          </cell>
        </row>
        <row r="4564">
          <cell r="A4564" t="str">
            <v>WI</v>
          </cell>
          <cell r="B4564" t="str">
            <v>Barron</v>
          </cell>
          <cell r="C4564">
            <v>4627</v>
          </cell>
          <cell r="D4564" t="str">
            <v>Cumberland City of</v>
          </cell>
          <cell r="E4564">
            <v>4112</v>
          </cell>
          <cell r="F4564" t="str">
            <v>Cumberland</v>
          </cell>
          <cell r="G4564">
            <v>22</v>
          </cell>
          <cell r="H4564" t="str">
            <v>4</v>
          </cell>
          <cell r="I4564">
            <v>1.3</v>
          </cell>
          <cell r="J4564">
            <v>1.24</v>
          </cell>
          <cell r="K4564">
            <v>1.24</v>
          </cell>
          <cell r="M4564" t="str">
            <v>IC</v>
          </cell>
          <cell r="N4564" t="str">
            <v>DFO</v>
          </cell>
          <cell r="P4564">
            <v>0</v>
          </cell>
          <cell r="Q4564">
            <v>1954</v>
          </cell>
          <cell r="R4564" t="str">
            <v>OP</v>
          </cell>
          <cell r="T4564" t="str">
            <v>N</v>
          </cell>
        </row>
        <row r="4565">
          <cell r="A4565" t="str">
            <v>WI</v>
          </cell>
          <cell r="B4565" t="str">
            <v>Barron</v>
          </cell>
          <cell r="C4565">
            <v>4627</v>
          </cell>
          <cell r="D4565" t="str">
            <v>Cumberland City of</v>
          </cell>
          <cell r="E4565">
            <v>4112</v>
          </cell>
          <cell r="F4565" t="str">
            <v>Cumberland</v>
          </cell>
          <cell r="G4565">
            <v>22</v>
          </cell>
          <cell r="H4565" t="str">
            <v>6</v>
          </cell>
          <cell r="I4565">
            <v>7.2</v>
          </cell>
          <cell r="J4565">
            <v>6.72</v>
          </cell>
          <cell r="K4565">
            <v>6.72</v>
          </cell>
          <cell r="M4565" t="str">
            <v>IC</v>
          </cell>
          <cell r="N4565" t="str">
            <v>DFO</v>
          </cell>
          <cell r="P4565">
            <v>0</v>
          </cell>
          <cell r="Q4565">
            <v>1979</v>
          </cell>
          <cell r="R4565" t="str">
            <v>OP</v>
          </cell>
          <cell r="T4565" t="str">
            <v>N</v>
          </cell>
        </row>
        <row r="4566">
          <cell r="A4566" t="str">
            <v>WI</v>
          </cell>
          <cell r="B4566" t="str">
            <v>Douglas</v>
          </cell>
          <cell r="C4566">
            <v>4715</v>
          </cell>
          <cell r="D4566" t="str">
            <v>Dahlberg Light &amp; Power Co</v>
          </cell>
          <cell r="E4566">
            <v>3976</v>
          </cell>
          <cell r="F4566" t="str">
            <v>Gordon</v>
          </cell>
          <cell r="G4566">
            <v>22</v>
          </cell>
          <cell r="H4566" t="str">
            <v>3</v>
          </cell>
          <cell r="I4566">
            <v>0.7</v>
          </cell>
          <cell r="J4566">
            <v>0.7</v>
          </cell>
          <cell r="K4566">
            <v>0.7</v>
          </cell>
          <cell r="M4566" t="str">
            <v>IC</v>
          </cell>
          <cell r="N4566" t="str">
            <v>DFO</v>
          </cell>
          <cell r="P4566">
            <v>8</v>
          </cell>
          <cell r="Q4566">
            <v>1955</v>
          </cell>
          <cell r="R4566" t="str">
            <v>SB</v>
          </cell>
          <cell r="T4566" t="str">
            <v>N</v>
          </cell>
        </row>
        <row r="4567">
          <cell r="A4567" t="str">
            <v>WI</v>
          </cell>
          <cell r="B4567" t="str">
            <v>Douglas</v>
          </cell>
          <cell r="C4567">
            <v>4715</v>
          </cell>
          <cell r="D4567" t="str">
            <v>Dahlberg Light &amp; Power Co</v>
          </cell>
          <cell r="E4567">
            <v>3976</v>
          </cell>
          <cell r="F4567" t="str">
            <v>Gordon</v>
          </cell>
          <cell r="G4567">
            <v>22</v>
          </cell>
          <cell r="H4567" t="str">
            <v>4</v>
          </cell>
          <cell r="I4567">
            <v>0.7</v>
          </cell>
          <cell r="J4567">
            <v>0.7</v>
          </cell>
          <cell r="K4567">
            <v>0.7</v>
          </cell>
          <cell r="M4567" t="str">
            <v>IC</v>
          </cell>
          <cell r="N4567" t="str">
            <v>DFO</v>
          </cell>
          <cell r="P4567">
            <v>8</v>
          </cell>
          <cell r="Q4567">
            <v>1949</v>
          </cell>
          <cell r="R4567" t="str">
            <v>SB</v>
          </cell>
          <cell r="T4567" t="str">
            <v>N</v>
          </cell>
        </row>
        <row r="4568">
          <cell r="A4568" t="str">
            <v>WI</v>
          </cell>
          <cell r="B4568" t="str">
            <v>Douglas</v>
          </cell>
          <cell r="C4568">
            <v>4715</v>
          </cell>
          <cell r="D4568" t="str">
            <v>Dahlberg Light &amp; Power Co</v>
          </cell>
          <cell r="E4568">
            <v>3976</v>
          </cell>
          <cell r="F4568" t="str">
            <v>Gordon</v>
          </cell>
          <cell r="G4568">
            <v>22</v>
          </cell>
          <cell r="H4568" t="str">
            <v>5</v>
          </cell>
          <cell r="I4568">
            <v>2.8</v>
          </cell>
          <cell r="J4568">
            <v>2.8</v>
          </cell>
          <cell r="K4568">
            <v>2.8</v>
          </cell>
          <cell r="M4568" t="str">
            <v>IC</v>
          </cell>
          <cell r="N4568" t="str">
            <v>DFO</v>
          </cell>
          <cell r="P4568">
            <v>2</v>
          </cell>
          <cell r="Q4568">
            <v>2001</v>
          </cell>
          <cell r="R4568" t="str">
            <v>SB</v>
          </cell>
          <cell r="T4568" t="str">
            <v>N</v>
          </cell>
        </row>
        <row r="4569">
          <cell r="A4569" t="str">
            <v>WI</v>
          </cell>
          <cell r="B4569" t="str">
            <v>Douglas</v>
          </cell>
          <cell r="C4569">
            <v>4715</v>
          </cell>
          <cell r="D4569" t="str">
            <v>Dahlberg Light &amp; Power Co</v>
          </cell>
          <cell r="E4569">
            <v>3976</v>
          </cell>
          <cell r="F4569" t="str">
            <v>Gordon</v>
          </cell>
          <cell r="G4569">
            <v>22</v>
          </cell>
          <cell r="H4569" t="str">
            <v>6</v>
          </cell>
          <cell r="I4569">
            <v>2.8</v>
          </cell>
          <cell r="J4569">
            <v>2.8</v>
          </cell>
          <cell r="K4569">
            <v>2.8</v>
          </cell>
          <cell r="M4569" t="str">
            <v>IC</v>
          </cell>
          <cell r="N4569" t="str">
            <v>DFO</v>
          </cell>
          <cell r="P4569">
            <v>2</v>
          </cell>
          <cell r="Q4569">
            <v>2001</v>
          </cell>
          <cell r="R4569" t="str">
            <v>SB</v>
          </cell>
          <cell r="T4569" t="str">
            <v>N</v>
          </cell>
        </row>
        <row r="4570">
          <cell r="A4570" t="str">
            <v>WI</v>
          </cell>
          <cell r="B4570" t="str">
            <v>Douglas</v>
          </cell>
          <cell r="C4570">
            <v>4715</v>
          </cell>
          <cell r="D4570" t="str">
            <v>Dahlberg Light &amp; Power Co</v>
          </cell>
          <cell r="E4570">
            <v>7058</v>
          </cell>
          <cell r="F4570" t="str">
            <v>Solon Diesel</v>
          </cell>
          <cell r="G4570">
            <v>22</v>
          </cell>
          <cell r="H4570" t="str">
            <v>1</v>
          </cell>
          <cell r="I4570">
            <v>1</v>
          </cell>
          <cell r="J4570">
            <v>1</v>
          </cell>
          <cell r="K4570">
            <v>1</v>
          </cell>
          <cell r="M4570" t="str">
            <v>IC</v>
          </cell>
          <cell r="N4570" t="str">
            <v>DFO</v>
          </cell>
          <cell r="P4570">
            <v>1</v>
          </cell>
          <cell r="Q4570">
            <v>1988</v>
          </cell>
          <cell r="R4570" t="str">
            <v>SB</v>
          </cell>
          <cell r="T4570" t="str">
            <v>N</v>
          </cell>
        </row>
        <row r="4571">
          <cell r="A4571" t="str">
            <v>WI</v>
          </cell>
          <cell r="B4571" t="str">
            <v>Douglas</v>
          </cell>
          <cell r="C4571">
            <v>4715</v>
          </cell>
          <cell r="D4571" t="str">
            <v>Dahlberg Light &amp; Power Co</v>
          </cell>
          <cell r="E4571">
            <v>7058</v>
          </cell>
          <cell r="F4571" t="str">
            <v>Solon Diesel</v>
          </cell>
          <cell r="G4571">
            <v>22</v>
          </cell>
          <cell r="H4571" t="str">
            <v>2</v>
          </cell>
          <cell r="I4571">
            <v>1</v>
          </cell>
          <cell r="J4571">
            <v>1</v>
          </cell>
          <cell r="K4571">
            <v>1</v>
          </cell>
          <cell r="M4571" t="str">
            <v>IC</v>
          </cell>
          <cell r="N4571" t="str">
            <v>DFO</v>
          </cell>
          <cell r="P4571">
            <v>2</v>
          </cell>
          <cell r="Q4571">
            <v>1988</v>
          </cell>
          <cell r="R4571" t="str">
            <v>SB</v>
          </cell>
          <cell r="T4571" t="str">
            <v>N</v>
          </cell>
        </row>
        <row r="4572">
          <cell r="A4572" t="str">
            <v>WI</v>
          </cell>
          <cell r="B4572" t="str">
            <v>Douglas</v>
          </cell>
          <cell r="C4572">
            <v>4715</v>
          </cell>
          <cell r="D4572" t="str">
            <v>Dahlberg Light &amp; Power Co</v>
          </cell>
          <cell r="E4572">
            <v>7058</v>
          </cell>
          <cell r="F4572" t="str">
            <v>Solon Diesel</v>
          </cell>
          <cell r="G4572">
            <v>22</v>
          </cell>
          <cell r="H4572" t="str">
            <v>3</v>
          </cell>
          <cell r="I4572">
            <v>1</v>
          </cell>
          <cell r="J4572">
            <v>1</v>
          </cell>
          <cell r="K4572">
            <v>1</v>
          </cell>
          <cell r="M4572" t="str">
            <v>IC</v>
          </cell>
          <cell r="N4572" t="str">
            <v>DFO</v>
          </cell>
          <cell r="P4572">
            <v>4</v>
          </cell>
          <cell r="Q4572">
            <v>1989</v>
          </cell>
          <cell r="R4572" t="str">
            <v>SB</v>
          </cell>
          <cell r="T4572" t="str">
            <v>N</v>
          </cell>
        </row>
        <row r="4573">
          <cell r="A4573" t="str">
            <v>WI</v>
          </cell>
          <cell r="B4573" t="str">
            <v>Douglas</v>
          </cell>
          <cell r="C4573">
            <v>4715</v>
          </cell>
          <cell r="D4573" t="str">
            <v>Dahlberg Light &amp; Power Co</v>
          </cell>
          <cell r="E4573">
            <v>7058</v>
          </cell>
          <cell r="F4573" t="str">
            <v>Solon Diesel</v>
          </cell>
          <cell r="G4573">
            <v>22</v>
          </cell>
          <cell r="H4573" t="str">
            <v>4</v>
          </cell>
          <cell r="I4573">
            <v>1</v>
          </cell>
          <cell r="J4573">
            <v>1</v>
          </cell>
          <cell r="K4573">
            <v>1</v>
          </cell>
          <cell r="M4573" t="str">
            <v>IC</v>
          </cell>
          <cell r="N4573" t="str">
            <v>DFO</v>
          </cell>
          <cell r="P4573">
            <v>4</v>
          </cell>
          <cell r="Q4573">
            <v>1989</v>
          </cell>
          <cell r="R4573" t="str">
            <v>SB</v>
          </cell>
          <cell r="T4573" t="str">
            <v>N</v>
          </cell>
        </row>
        <row r="4574">
          <cell r="A4574" t="str">
            <v>WI</v>
          </cell>
          <cell r="B4574" t="str">
            <v>Douglas</v>
          </cell>
          <cell r="C4574">
            <v>4715</v>
          </cell>
          <cell r="D4574" t="str">
            <v>Dahlberg Light &amp; Power Co</v>
          </cell>
          <cell r="E4574">
            <v>7058</v>
          </cell>
          <cell r="F4574" t="str">
            <v>Solon Diesel</v>
          </cell>
          <cell r="G4574">
            <v>22</v>
          </cell>
          <cell r="H4574" t="str">
            <v>5</v>
          </cell>
          <cell r="I4574">
            <v>1</v>
          </cell>
          <cell r="J4574">
            <v>1</v>
          </cell>
          <cell r="K4574">
            <v>1</v>
          </cell>
          <cell r="M4574" t="str">
            <v>IC</v>
          </cell>
          <cell r="N4574" t="str">
            <v>DFO</v>
          </cell>
          <cell r="P4574">
            <v>4</v>
          </cell>
          <cell r="Q4574">
            <v>1989</v>
          </cell>
          <cell r="R4574" t="str">
            <v>SB</v>
          </cell>
          <cell r="T4574" t="str">
            <v>N</v>
          </cell>
        </row>
        <row r="4575">
          <cell r="A4575" t="str">
            <v>WI</v>
          </cell>
          <cell r="B4575" t="str">
            <v>Douglas</v>
          </cell>
          <cell r="C4575">
            <v>4715</v>
          </cell>
          <cell r="D4575" t="str">
            <v>Dahlberg Light &amp; Power Co</v>
          </cell>
          <cell r="E4575">
            <v>7058</v>
          </cell>
          <cell r="F4575" t="str">
            <v>Solon Diesel</v>
          </cell>
          <cell r="G4575">
            <v>22</v>
          </cell>
          <cell r="H4575" t="str">
            <v>6</v>
          </cell>
          <cell r="I4575">
            <v>1</v>
          </cell>
          <cell r="J4575">
            <v>1</v>
          </cell>
          <cell r="K4575">
            <v>1</v>
          </cell>
          <cell r="M4575" t="str">
            <v>IC</v>
          </cell>
          <cell r="N4575" t="str">
            <v>DFO</v>
          </cell>
          <cell r="P4575">
            <v>12</v>
          </cell>
          <cell r="Q4575">
            <v>1995</v>
          </cell>
          <cell r="R4575" t="str">
            <v>SB</v>
          </cell>
          <cell r="T4575" t="str">
            <v>N</v>
          </cell>
        </row>
        <row r="4576">
          <cell r="A4576" t="str">
            <v>WI</v>
          </cell>
          <cell r="B4576" t="str">
            <v>Douglas</v>
          </cell>
          <cell r="C4576">
            <v>4715</v>
          </cell>
          <cell r="D4576" t="str">
            <v>Dahlberg Light &amp; Power Co</v>
          </cell>
          <cell r="E4576">
            <v>7058</v>
          </cell>
          <cell r="F4576" t="str">
            <v>Solon Diesel</v>
          </cell>
          <cell r="G4576">
            <v>22</v>
          </cell>
          <cell r="H4576" t="str">
            <v>7</v>
          </cell>
          <cell r="I4576">
            <v>1</v>
          </cell>
          <cell r="J4576">
            <v>1</v>
          </cell>
          <cell r="K4576">
            <v>1</v>
          </cell>
          <cell r="M4576" t="str">
            <v>IC</v>
          </cell>
          <cell r="N4576" t="str">
            <v>DFO</v>
          </cell>
          <cell r="P4576">
            <v>12</v>
          </cell>
          <cell r="Q4576">
            <v>1995</v>
          </cell>
          <cell r="R4576" t="str">
            <v>SB</v>
          </cell>
          <cell r="T4576" t="str">
            <v>N</v>
          </cell>
        </row>
        <row r="4577">
          <cell r="A4577" t="str">
            <v>WI</v>
          </cell>
          <cell r="B4577" t="str">
            <v>Douglas</v>
          </cell>
          <cell r="C4577">
            <v>4715</v>
          </cell>
          <cell r="D4577" t="str">
            <v>Dahlberg Light &amp; Power Co</v>
          </cell>
          <cell r="E4577">
            <v>7058</v>
          </cell>
          <cell r="F4577" t="str">
            <v>Solon Diesel</v>
          </cell>
          <cell r="G4577">
            <v>22</v>
          </cell>
          <cell r="H4577" t="str">
            <v>8</v>
          </cell>
          <cell r="I4577">
            <v>1</v>
          </cell>
          <cell r="J4577">
            <v>1</v>
          </cell>
          <cell r="K4577">
            <v>1</v>
          </cell>
          <cell r="M4577" t="str">
            <v>IC</v>
          </cell>
          <cell r="N4577" t="str">
            <v>DFO</v>
          </cell>
          <cell r="P4577">
            <v>12</v>
          </cell>
          <cell r="Q4577">
            <v>1995</v>
          </cell>
          <cell r="R4577" t="str">
            <v>SB</v>
          </cell>
          <cell r="T4577" t="str">
            <v>N</v>
          </cell>
        </row>
        <row r="4578">
          <cell r="A4578" t="str">
            <v>WI</v>
          </cell>
          <cell r="B4578" t="str">
            <v>Juneau</v>
          </cell>
          <cell r="C4578">
            <v>5834</v>
          </cell>
          <cell r="D4578" t="str">
            <v>Elroy City of</v>
          </cell>
          <cell r="E4578">
            <v>4113</v>
          </cell>
          <cell r="F4578" t="str">
            <v>Elroy</v>
          </cell>
          <cell r="G4578">
            <v>22</v>
          </cell>
          <cell r="H4578" t="str">
            <v>5</v>
          </cell>
          <cell r="I4578">
            <v>2</v>
          </cell>
          <cell r="J4578">
            <v>2.2000000000000002</v>
          </cell>
          <cell r="K4578">
            <v>2.2000000000000002</v>
          </cell>
          <cell r="M4578" t="str">
            <v>IC</v>
          </cell>
          <cell r="N4578" t="str">
            <v>DFO</v>
          </cell>
          <cell r="O4578" t="str">
            <v>NG</v>
          </cell>
          <cell r="P4578">
            <v>0</v>
          </cell>
          <cell r="Q4578">
            <v>1972</v>
          </cell>
          <cell r="R4578" t="str">
            <v>OP</v>
          </cell>
          <cell r="T4578" t="str">
            <v>N</v>
          </cell>
        </row>
        <row r="4579">
          <cell r="A4579" t="str">
            <v>WI</v>
          </cell>
          <cell r="B4579" t="str">
            <v>Juneau</v>
          </cell>
          <cell r="C4579">
            <v>5834</v>
          </cell>
          <cell r="D4579" t="str">
            <v>Elroy City of</v>
          </cell>
          <cell r="E4579">
            <v>4113</v>
          </cell>
          <cell r="F4579" t="str">
            <v>Elroy</v>
          </cell>
          <cell r="G4579">
            <v>22</v>
          </cell>
          <cell r="H4579" t="str">
            <v>1A</v>
          </cell>
          <cell r="I4579">
            <v>2.2999999999999998</v>
          </cell>
          <cell r="J4579">
            <v>2.2000000000000002</v>
          </cell>
          <cell r="K4579">
            <v>2.2999999999999998</v>
          </cell>
          <cell r="M4579" t="str">
            <v>IC</v>
          </cell>
          <cell r="N4579" t="str">
            <v>DFO</v>
          </cell>
          <cell r="P4579">
            <v>2</v>
          </cell>
          <cell r="Q4579">
            <v>2005</v>
          </cell>
          <cell r="R4579" t="str">
            <v>OP</v>
          </cell>
          <cell r="T4579" t="str">
            <v>N</v>
          </cell>
        </row>
        <row r="4580">
          <cell r="A4580" t="str">
            <v>WI</v>
          </cell>
          <cell r="B4580" t="str">
            <v>Juneau</v>
          </cell>
          <cell r="C4580">
            <v>5834</v>
          </cell>
          <cell r="D4580" t="str">
            <v>Elroy City of</v>
          </cell>
          <cell r="E4580">
            <v>4113</v>
          </cell>
          <cell r="F4580" t="str">
            <v>Elroy</v>
          </cell>
          <cell r="G4580">
            <v>22</v>
          </cell>
          <cell r="H4580" t="str">
            <v>2A</v>
          </cell>
          <cell r="I4580">
            <v>2.2999999999999998</v>
          </cell>
          <cell r="J4580">
            <v>2.2000000000000002</v>
          </cell>
          <cell r="K4580">
            <v>2.2999999999999998</v>
          </cell>
          <cell r="M4580" t="str">
            <v>IC</v>
          </cell>
          <cell r="N4580" t="str">
            <v>DFO</v>
          </cell>
          <cell r="P4580">
            <v>2</v>
          </cell>
          <cell r="Q4580">
            <v>2005</v>
          </cell>
          <cell r="R4580" t="str">
            <v>OP</v>
          </cell>
          <cell r="T4580" t="str">
            <v>N</v>
          </cell>
        </row>
        <row r="4581">
          <cell r="A4581" t="str">
            <v>WI</v>
          </cell>
          <cell r="B4581" t="str">
            <v>Grant</v>
          </cell>
          <cell r="C4581">
            <v>6274</v>
          </cell>
          <cell r="D4581" t="str">
            <v>Fennimore City of</v>
          </cell>
          <cell r="E4581">
            <v>4114</v>
          </cell>
          <cell r="F4581" t="str">
            <v>Fennimore</v>
          </cell>
          <cell r="G4581">
            <v>22</v>
          </cell>
          <cell r="H4581" t="str">
            <v>4</v>
          </cell>
          <cell r="I4581">
            <v>1.1000000000000001</v>
          </cell>
          <cell r="J4581">
            <v>1.1100000000000001</v>
          </cell>
          <cell r="K4581">
            <v>1.1100000000000001</v>
          </cell>
          <cell r="M4581" t="str">
            <v>IC</v>
          </cell>
          <cell r="N4581" t="str">
            <v>DFO</v>
          </cell>
          <cell r="P4581">
            <v>0</v>
          </cell>
          <cell r="Q4581">
            <v>1964</v>
          </cell>
          <cell r="R4581" t="str">
            <v>OP</v>
          </cell>
          <cell r="T4581" t="str">
            <v>N</v>
          </cell>
        </row>
        <row r="4582">
          <cell r="A4582" t="str">
            <v>WI</v>
          </cell>
          <cell r="B4582" t="str">
            <v>Grant</v>
          </cell>
          <cell r="C4582">
            <v>6274</v>
          </cell>
          <cell r="D4582" t="str">
            <v>Fennimore City of</v>
          </cell>
          <cell r="E4582">
            <v>4114</v>
          </cell>
          <cell r="F4582" t="str">
            <v>Fennimore</v>
          </cell>
          <cell r="G4582">
            <v>22</v>
          </cell>
          <cell r="H4582" t="str">
            <v>5</v>
          </cell>
          <cell r="I4582">
            <v>0.9</v>
          </cell>
          <cell r="J4582">
            <v>0.97</v>
          </cell>
          <cell r="K4582">
            <v>0.97</v>
          </cell>
          <cell r="M4582" t="str">
            <v>IC</v>
          </cell>
          <cell r="N4582" t="str">
            <v>DFO</v>
          </cell>
          <cell r="P4582">
            <v>0</v>
          </cell>
          <cell r="Q4582">
            <v>1952</v>
          </cell>
          <cell r="R4582" t="str">
            <v>OP</v>
          </cell>
          <cell r="T4582" t="str">
            <v>N</v>
          </cell>
        </row>
        <row r="4583">
          <cell r="A4583" t="str">
            <v>WI</v>
          </cell>
          <cell r="B4583" t="str">
            <v>Grant</v>
          </cell>
          <cell r="C4583">
            <v>6274</v>
          </cell>
          <cell r="D4583" t="str">
            <v>Fennimore City of</v>
          </cell>
          <cell r="E4583">
            <v>4114</v>
          </cell>
          <cell r="F4583" t="str">
            <v>Fennimore</v>
          </cell>
          <cell r="G4583">
            <v>22</v>
          </cell>
          <cell r="H4583" t="str">
            <v>6</v>
          </cell>
          <cell r="I4583">
            <v>1.8</v>
          </cell>
          <cell r="J4583">
            <v>1.97</v>
          </cell>
          <cell r="K4583">
            <v>1.97</v>
          </cell>
          <cell r="M4583" t="str">
            <v>IC</v>
          </cell>
          <cell r="N4583" t="str">
            <v>DFO</v>
          </cell>
          <cell r="P4583">
            <v>12</v>
          </cell>
          <cell r="Q4583">
            <v>1999</v>
          </cell>
          <cell r="R4583" t="str">
            <v>OP</v>
          </cell>
          <cell r="T4583" t="str">
            <v>N</v>
          </cell>
        </row>
        <row r="4584">
          <cell r="A4584" t="str">
            <v>WI</v>
          </cell>
          <cell r="B4584" t="str">
            <v>Grant</v>
          </cell>
          <cell r="C4584">
            <v>6274</v>
          </cell>
          <cell r="D4584" t="str">
            <v>Fennimore City of</v>
          </cell>
          <cell r="E4584">
            <v>4114</v>
          </cell>
          <cell r="F4584" t="str">
            <v>Fennimore</v>
          </cell>
          <cell r="G4584">
            <v>22</v>
          </cell>
          <cell r="H4584" t="str">
            <v>7</v>
          </cell>
          <cell r="I4584">
            <v>1.8</v>
          </cell>
          <cell r="J4584">
            <v>1.99</v>
          </cell>
          <cell r="K4584">
            <v>1.99</v>
          </cell>
          <cell r="M4584" t="str">
            <v>IC</v>
          </cell>
          <cell r="N4584" t="str">
            <v>DFO</v>
          </cell>
          <cell r="P4584">
            <v>12</v>
          </cell>
          <cell r="Q4584">
            <v>1999</v>
          </cell>
          <cell r="R4584" t="str">
            <v>OP</v>
          </cell>
          <cell r="T4584" t="str">
            <v>N</v>
          </cell>
        </row>
        <row r="4585">
          <cell r="A4585" t="str">
            <v>WI</v>
          </cell>
          <cell r="B4585" t="str">
            <v>Grant</v>
          </cell>
          <cell r="C4585">
            <v>6274</v>
          </cell>
          <cell r="D4585" t="str">
            <v>Fennimore City of</v>
          </cell>
          <cell r="E4585">
            <v>4114</v>
          </cell>
          <cell r="F4585" t="str">
            <v>Fennimore</v>
          </cell>
          <cell r="G4585">
            <v>22</v>
          </cell>
          <cell r="H4585" t="str">
            <v>8</v>
          </cell>
          <cell r="I4585">
            <v>1.8</v>
          </cell>
          <cell r="J4585">
            <v>1.97</v>
          </cell>
          <cell r="K4585">
            <v>1.97</v>
          </cell>
          <cell r="M4585" t="str">
            <v>IC</v>
          </cell>
          <cell r="N4585" t="str">
            <v>DFO</v>
          </cell>
          <cell r="P4585">
            <v>12</v>
          </cell>
          <cell r="Q4585">
            <v>1999</v>
          </cell>
          <cell r="R4585" t="str">
            <v>OP</v>
          </cell>
          <cell r="T4585" t="str">
            <v>N</v>
          </cell>
        </row>
        <row r="4586">
          <cell r="A4586" t="str">
            <v>WI</v>
          </cell>
          <cell r="B4586" t="str">
            <v>Vernon</v>
          </cell>
          <cell r="C4586">
            <v>10525</v>
          </cell>
          <cell r="D4586" t="str">
            <v>La Farge Municipal Electric Co</v>
          </cell>
          <cell r="E4586">
            <v>4124</v>
          </cell>
          <cell r="F4586" t="str">
            <v>La Farge</v>
          </cell>
          <cell r="G4586">
            <v>22</v>
          </cell>
          <cell r="H4586" t="str">
            <v>2A</v>
          </cell>
          <cell r="I4586">
            <v>1.5</v>
          </cell>
          <cell r="J4586">
            <v>1.5</v>
          </cell>
          <cell r="K4586">
            <v>1.5</v>
          </cell>
          <cell r="M4586" t="str">
            <v>IC</v>
          </cell>
          <cell r="N4586" t="str">
            <v>DFO</v>
          </cell>
          <cell r="P4586">
            <v>10</v>
          </cell>
          <cell r="Q4586">
            <v>1990</v>
          </cell>
          <cell r="R4586" t="str">
            <v>OP</v>
          </cell>
          <cell r="T4586" t="str">
            <v>N</v>
          </cell>
        </row>
        <row r="4587">
          <cell r="A4587" t="str">
            <v>WI</v>
          </cell>
          <cell r="B4587" t="str">
            <v>Dane</v>
          </cell>
          <cell r="C4587">
            <v>11479</v>
          </cell>
          <cell r="D4587" t="str">
            <v>Madison Gas &amp; Electric Co</v>
          </cell>
          <cell r="E4587">
            <v>56070</v>
          </cell>
          <cell r="F4587" t="str">
            <v>Diesel Generators</v>
          </cell>
          <cell r="G4587">
            <v>22</v>
          </cell>
          <cell r="H4587" t="str">
            <v>1</v>
          </cell>
          <cell r="I4587">
            <v>54</v>
          </cell>
          <cell r="J4587">
            <v>44.1</v>
          </cell>
          <cell r="K4587">
            <v>40.200000000000003</v>
          </cell>
          <cell r="M4587" t="str">
            <v>IC</v>
          </cell>
          <cell r="N4587" t="str">
            <v>DFO</v>
          </cell>
          <cell r="P4587">
            <v>6</v>
          </cell>
          <cell r="Q4587">
            <v>2001</v>
          </cell>
          <cell r="R4587" t="str">
            <v>OP</v>
          </cell>
          <cell r="S4587">
            <v>0</v>
          </cell>
          <cell r="T4587" t="str">
            <v>N</v>
          </cell>
        </row>
        <row r="4588">
          <cell r="A4588" t="str">
            <v>WI</v>
          </cell>
          <cell r="B4588" t="str">
            <v>Marathon</v>
          </cell>
          <cell r="C4588">
            <v>11637</v>
          </cell>
          <cell r="D4588" t="str">
            <v>Marathon Electric Mfg Corp</v>
          </cell>
          <cell r="E4588">
            <v>50990</v>
          </cell>
          <cell r="F4588" t="str">
            <v>Marathon Electric</v>
          </cell>
          <cell r="G4588">
            <v>335</v>
          </cell>
          <cell r="H4588" t="str">
            <v>P1-1</v>
          </cell>
          <cell r="I4588">
            <v>0.4</v>
          </cell>
          <cell r="J4588">
            <v>0.4</v>
          </cell>
          <cell r="K4588">
            <v>0.4</v>
          </cell>
          <cell r="M4588" t="str">
            <v>IC</v>
          </cell>
          <cell r="N4588" t="str">
            <v>DFO</v>
          </cell>
          <cell r="P4588">
            <v>12</v>
          </cell>
          <cell r="Q4588">
            <v>1978</v>
          </cell>
          <cell r="R4588" t="str">
            <v>SB</v>
          </cell>
          <cell r="T4588" t="str">
            <v>Y</v>
          </cell>
        </row>
        <row r="4589">
          <cell r="A4589" t="str">
            <v>WI</v>
          </cell>
          <cell r="B4589" t="str">
            <v>Marathon</v>
          </cell>
          <cell r="C4589">
            <v>11637</v>
          </cell>
          <cell r="D4589" t="str">
            <v>Marathon Electric Mfg Corp</v>
          </cell>
          <cell r="E4589">
            <v>50990</v>
          </cell>
          <cell r="F4589" t="str">
            <v>Marathon Electric</v>
          </cell>
          <cell r="G4589">
            <v>335</v>
          </cell>
          <cell r="H4589" t="str">
            <v>P1-2</v>
          </cell>
          <cell r="I4589">
            <v>0.4</v>
          </cell>
          <cell r="J4589">
            <v>0.4</v>
          </cell>
          <cell r="K4589">
            <v>0.4</v>
          </cell>
          <cell r="M4589" t="str">
            <v>IC</v>
          </cell>
          <cell r="N4589" t="str">
            <v>DFO</v>
          </cell>
          <cell r="P4589">
            <v>12</v>
          </cell>
          <cell r="Q4589">
            <v>1978</v>
          </cell>
          <cell r="R4589" t="str">
            <v>SB</v>
          </cell>
          <cell r="T4589" t="str">
            <v>Y</v>
          </cell>
        </row>
        <row r="4590">
          <cell r="A4590" t="str">
            <v>WI</v>
          </cell>
          <cell r="B4590" t="str">
            <v>Marathon</v>
          </cell>
          <cell r="C4590">
            <v>11637</v>
          </cell>
          <cell r="D4590" t="str">
            <v>Marathon Electric Mfg Corp</v>
          </cell>
          <cell r="E4590">
            <v>50990</v>
          </cell>
          <cell r="F4590" t="str">
            <v>Marathon Electric</v>
          </cell>
          <cell r="G4590">
            <v>335</v>
          </cell>
          <cell r="H4590" t="str">
            <v>P2-3</v>
          </cell>
          <cell r="I4590">
            <v>0.9</v>
          </cell>
          <cell r="J4590">
            <v>0.9</v>
          </cell>
          <cell r="K4590">
            <v>0.9</v>
          </cell>
          <cell r="M4590" t="str">
            <v>IC</v>
          </cell>
          <cell r="N4590" t="str">
            <v>DFO</v>
          </cell>
          <cell r="P4590">
            <v>6</v>
          </cell>
          <cell r="Q4590">
            <v>1982</v>
          </cell>
          <cell r="R4590" t="str">
            <v>SB</v>
          </cell>
          <cell r="T4590" t="str">
            <v>Y</v>
          </cell>
        </row>
        <row r="4591">
          <cell r="A4591" t="str">
            <v>WI</v>
          </cell>
          <cell r="B4591" t="str">
            <v>Marathon</v>
          </cell>
          <cell r="C4591">
            <v>11637</v>
          </cell>
          <cell r="D4591" t="str">
            <v>Marathon Electric Mfg Corp</v>
          </cell>
          <cell r="E4591">
            <v>50990</v>
          </cell>
          <cell r="F4591" t="str">
            <v>Marathon Electric</v>
          </cell>
          <cell r="G4591">
            <v>335</v>
          </cell>
          <cell r="H4591" t="str">
            <v>P2-4</v>
          </cell>
          <cell r="I4591">
            <v>0.9</v>
          </cell>
          <cell r="J4591">
            <v>0.9</v>
          </cell>
          <cell r="K4591">
            <v>0.9</v>
          </cell>
          <cell r="M4591" t="str">
            <v>IC</v>
          </cell>
          <cell r="N4591" t="str">
            <v>DFO</v>
          </cell>
          <cell r="P4591">
            <v>6</v>
          </cell>
          <cell r="Q4591">
            <v>1982</v>
          </cell>
          <cell r="R4591" t="str">
            <v>SB</v>
          </cell>
          <cell r="T4591" t="str">
            <v>Y</v>
          </cell>
        </row>
        <row r="4592">
          <cell r="A4592" t="str">
            <v>WI</v>
          </cell>
          <cell r="B4592" t="str">
            <v>Marathon</v>
          </cell>
          <cell r="C4592">
            <v>11637</v>
          </cell>
          <cell r="D4592" t="str">
            <v>Marathon Electric Mfg Corp</v>
          </cell>
          <cell r="E4592">
            <v>50990</v>
          </cell>
          <cell r="F4592" t="str">
            <v>Marathon Electric</v>
          </cell>
          <cell r="G4592">
            <v>335</v>
          </cell>
          <cell r="H4592" t="str">
            <v>P3-5</v>
          </cell>
          <cell r="I4592">
            <v>0.7</v>
          </cell>
          <cell r="J4592">
            <v>0.7</v>
          </cell>
          <cell r="K4592">
            <v>0.7</v>
          </cell>
          <cell r="M4592" t="str">
            <v>IC</v>
          </cell>
          <cell r="N4592" t="str">
            <v>DFO</v>
          </cell>
          <cell r="P4592">
            <v>4</v>
          </cell>
          <cell r="Q4592">
            <v>1997</v>
          </cell>
          <cell r="R4592" t="str">
            <v>SB</v>
          </cell>
          <cell r="T4592" t="str">
            <v>Y</v>
          </cell>
        </row>
        <row r="4593">
          <cell r="A4593" t="str">
            <v>WI</v>
          </cell>
          <cell r="B4593" t="str">
            <v>Juneau</v>
          </cell>
          <cell r="C4593">
            <v>13466</v>
          </cell>
          <cell r="D4593" t="str">
            <v>New Lisbon City of</v>
          </cell>
          <cell r="E4593">
            <v>4130</v>
          </cell>
          <cell r="F4593" t="str">
            <v>New Lisbon</v>
          </cell>
          <cell r="G4593">
            <v>22</v>
          </cell>
          <cell r="H4593" t="str">
            <v>2</v>
          </cell>
          <cell r="I4593">
            <v>1.3</v>
          </cell>
          <cell r="J4593">
            <v>1.21</v>
          </cell>
          <cell r="K4593">
            <v>1.21</v>
          </cell>
          <cell r="M4593" t="str">
            <v>IC</v>
          </cell>
          <cell r="N4593" t="str">
            <v>DFO</v>
          </cell>
          <cell r="O4593" t="str">
            <v>NG</v>
          </cell>
          <cell r="P4593">
            <v>1</v>
          </cell>
          <cell r="Q4593">
            <v>1966</v>
          </cell>
          <cell r="R4593" t="str">
            <v>OP</v>
          </cell>
          <cell r="T4593" t="str">
            <v>N</v>
          </cell>
        </row>
        <row r="4594">
          <cell r="A4594" t="str">
            <v>WI</v>
          </cell>
          <cell r="B4594" t="str">
            <v>Juneau</v>
          </cell>
          <cell r="C4594">
            <v>13466</v>
          </cell>
          <cell r="D4594" t="str">
            <v>New Lisbon City of</v>
          </cell>
          <cell r="E4594">
            <v>4130</v>
          </cell>
          <cell r="F4594" t="str">
            <v>New Lisbon</v>
          </cell>
          <cell r="G4594">
            <v>22</v>
          </cell>
          <cell r="H4594" t="str">
            <v>5</v>
          </cell>
          <cell r="I4594">
            <v>2.4</v>
          </cell>
          <cell r="J4594">
            <v>2.37</v>
          </cell>
          <cell r="K4594">
            <v>2.37</v>
          </cell>
          <cell r="M4594" t="str">
            <v>IC</v>
          </cell>
          <cell r="N4594" t="str">
            <v>DFO</v>
          </cell>
          <cell r="O4594" t="str">
            <v>NG</v>
          </cell>
          <cell r="P4594">
            <v>1</v>
          </cell>
          <cell r="Q4594">
            <v>1977</v>
          </cell>
          <cell r="R4594" t="str">
            <v>OP</v>
          </cell>
          <cell r="T4594" t="str">
            <v>N</v>
          </cell>
        </row>
        <row r="4595">
          <cell r="A4595" t="str">
            <v>WI</v>
          </cell>
          <cell r="B4595" t="str">
            <v>Juneau</v>
          </cell>
          <cell r="C4595">
            <v>13466</v>
          </cell>
          <cell r="D4595" t="str">
            <v>New Lisbon City of</v>
          </cell>
          <cell r="E4595">
            <v>4130</v>
          </cell>
          <cell r="F4595" t="str">
            <v>New Lisbon</v>
          </cell>
          <cell r="G4595">
            <v>22</v>
          </cell>
          <cell r="H4595" t="str">
            <v>6</v>
          </cell>
          <cell r="I4595">
            <v>2.2999999999999998</v>
          </cell>
          <cell r="J4595">
            <v>2</v>
          </cell>
          <cell r="K4595">
            <v>2.1</v>
          </cell>
          <cell r="M4595" t="str">
            <v>IC</v>
          </cell>
          <cell r="N4595" t="str">
            <v>DFO</v>
          </cell>
          <cell r="P4595">
            <v>7</v>
          </cell>
          <cell r="Q4595">
            <v>2005</v>
          </cell>
          <cell r="R4595" t="str">
            <v>OP</v>
          </cell>
          <cell r="T4595" t="str">
            <v>N</v>
          </cell>
        </row>
        <row r="4596">
          <cell r="A4596" t="str">
            <v>WI</v>
          </cell>
          <cell r="B4596" t="str">
            <v>Juneau</v>
          </cell>
          <cell r="C4596">
            <v>13466</v>
          </cell>
          <cell r="D4596" t="str">
            <v>New Lisbon City of</v>
          </cell>
          <cell r="E4596">
            <v>4130</v>
          </cell>
          <cell r="F4596" t="str">
            <v>New Lisbon</v>
          </cell>
          <cell r="G4596">
            <v>22</v>
          </cell>
          <cell r="H4596" t="str">
            <v>7</v>
          </cell>
          <cell r="I4596">
            <v>2.2999999999999998</v>
          </cell>
          <cell r="J4596">
            <v>2</v>
          </cell>
          <cell r="K4596">
            <v>2.1</v>
          </cell>
          <cell r="M4596" t="str">
            <v>IC</v>
          </cell>
          <cell r="N4596" t="str">
            <v>DFO</v>
          </cell>
          <cell r="P4596">
            <v>7</v>
          </cell>
          <cell r="Q4596">
            <v>2005</v>
          </cell>
          <cell r="R4596" t="str">
            <v>OP</v>
          </cell>
          <cell r="T4596" t="str">
            <v>N</v>
          </cell>
        </row>
        <row r="4597">
          <cell r="A4597" t="str">
            <v>WI</v>
          </cell>
          <cell r="B4597" t="str">
            <v>Sawyer</v>
          </cell>
          <cell r="C4597">
            <v>13697</v>
          </cell>
          <cell r="D4597" t="str">
            <v>North Central Power Co Inc</v>
          </cell>
          <cell r="E4597">
            <v>3996</v>
          </cell>
          <cell r="F4597" t="str">
            <v>Grimh</v>
          </cell>
          <cell r="G4597">
            <v>22</v>
          </cell>
          <cell r="H4597" t="str">
            <v>IC1</v>
          </cell>
          <cell r="I4597">
            <v>0.8</v>
          </cell>
          <cell r="J4597">
            <v>0.6</v>
          </cell>
          <cell r="K4597">
            <v>0.6</v>
          </cell>
          <cell r="M4597" t="str">
            <v>IC</v>
          </cell>
          <cell r="N4597" t="str">
            <v>DFO</v>
          </cell>
          <cell r="P4597">
            <v>12</v>
          </cell>
          <cell r="Q4597">
            <v>1951</v>
          </cell>
          <cell r="R4597" t="str">
            <v>OP</v>
          </cell>
          <cell r="T4597" t="str">
            <v>N</v>
          </cell>
        </row>
        <row r="4598">
          <cell r="A4598" t="str">
            <v>WI</v>
          </cell>
          <cell r="B4598" t="str">
            <v>Sawyer</v>
          </cell>
          <cell r="C4598">
            <v>13697</v>
          </cell>
          <cell r="D4598" t="str">
            <v>North Central Power Co Inc</v>
          </cell>
          <cell r="E4598">
            <v>8013</v>
          </cell>
          <cell r="F4598" t="str">
            <v>Winter</v>
          </cell>
          <cell r="G4598">
            <v>22</v>
          </cell>
          <cell r="H4598" t="str">
            <v>IC 1</v>
          </cell>
          <cell r="I4598">
            <v>2.8</v>
          </cell>
          <cell r="J4598">
            <v>2.8</v>
          </cell>
          <cell r="K4598">
            <v>2.8</v>
          </cell>
          <cell r="M4598" t="str">
            <v>IC</v>
          </cell>
          <cell r="N4598" t="str">
            <v>DFO</v>
          </cell>
          <cell r="P4598">
            <v>8</v>
          </cell>
          <cell r="Q4598">
            <v>2002</v>
          </cell>
          <cell r="R4598" t="str">
            <v>OP</v>
          </cell>
          <cell r="T4598" t="str">
            <v>N</v>
          </cell>
        </row>
        <row r="4599">
          <cell r="A4599" t="str">
            <v>WI</v>
          </cell>
          <cell r="B4599" t="str">
            <v>Sawyer</v>
          </cell>
          <cell r="C4599">
            <v>13697</v>
          </cell>
          <cell r="D4599" t="str">
            <v>North Central Power Co Inc</v>
          </cell>
          <cell r="E4599">
            <v>8013</v>
          </cell>
          <cell r="F4599" t="str">
            <v>Winter</v>
          </cell>
          <cell r="G4599">
            <v>22</v>
          </cell>
          <cell r="H4599" t="str">
            <v>IC 2</v>
          </cell>
          <cell r="I4599">
            <v>2.8</v>
          </cell>
          <cell r="J4599">
            <v>2.8</v>
          </cell>
          <cell r="K4599">
            <v>2.8</v>
          </cell>
          <cell r="M4599" t="str">
            <v>IC</v>
          </cell>
          <cell r="N4599" t="str">
            <v>DFO</v>
          </cell>
          <cell r="P4599">
            <v>8</v>
          </cell>
          <cell r="Q4599">
            <v>2002</v>
          </cell>
          <cell r="R4599" t="str">
            <v>OP</v>
          </cell>
          <cell r="T4599" t="str">
            <v>N</v>
          </cell>
        </row>
        <row r="4600">
          <cell r="A4600" t="str">
            <v>WI</v>
          </cell>
          <cell r="B4600" t="str">
            <v>Polk</v>
          </cell>
          <cell r="C4600">
            <v>13815</v>
          </cell>
          <cell r="D4600" t="str">
            <v>Northwestern Wisconsin Elec Co</v>
          </cell>
          <cell r="E4600">
            <v>4020</v>
          </cell>
          <cell r="F4600" t="str">
            <v>Frederic Diesel</v>
          </cell>
          <cell r="G4600">
            <v>22</v>
          </cell>
          <cell r="H4600" t="str">
            <v>2</v>
          </cell>
          <cell r="I4600">
            <v>0.7</v>
          </cell>
          <cell r="J4600">
            <v>0.7</v>
          </cell>
          <cell r="K4600">
            <v>0.7</v>
          </cell>
          <cell r="M4600" t="str">
            <v>IC</v>
          </cell>
          <cell r="N4600" t="str">
            <v>DFO</v>
          </cell>
          <cell r="P4600">
            <v>12</v>
          </cell>
          <cell r="Q4600">
            <v>1948</v>
          </cell>
          <cell r="R4600" t="str">
            <v>OP</v>
          </cell>
          <cell r="T4600" t="str">
            <v>N</v>
          </cell>
        </row>
        <row r="4601">
          <cell r="A4601" t="str">
            <v>WI</v>
          </cell>
          <cell r="B4601" t="str">
            <v>Polk</v>
          </cell>
          <cell r="C4601">
            <v>13815</v>
          </cell>
          <cell r="D4601" t="str">
            <v>Northwestern Wisconsin Elec Co</v>
          </cell>
          <cell r="E4601">
            <v>4020</v>
          </cell>
          <cell r="F4601" t="str">
            <v>Frederic Diesel</v>
          </cell>
          <cell r="G4601">
            <v>22</v>
          </cell>
          <cell r="H4601" t="str">
            <v>3</v>
          </cell>
          <cell r="I4601">
            <v>0.7</v>
          </cell>
          <cell r="J4601">
            <v>0.7</v>
          </cell>
          <cell r="K4601">
            <v>0.7</v>
          </cell>
          <cell r="M4601" t="str">
            <v>IC</v>
          </cell>
          <cell r="N4601" t="str">
            <v>DFO</v>
          </cell>
          <cell r="P4601">
            <v>12</v>
          </cell>
          <cell r="Q4601">
            <v>1949</v>
          </cell>
          <cell r="R4601" t="str">
            <v>OP</v>
          </cell>
          <cell r="T4601" t="str">
            <v>N</v>
          </cell>
        </row>
        <row r="4602">
          <cell r="A4602" t="str">
            <v>WI</v>
          </cell>
          <cell r="B4602" t="str">
            <v>Polk</v>
          </cell>
          <cell r="C4602">
            <v>13815</v>
          </cell>
          <cell r="D4602" t="str">
            <v>Northwestern Wisconsin Elec Co</v>
          </cell>
          <cell r="E4602">
            <v>4020</v>
          </cell>
          <cell r="F4602" t="str">
            <v>Frederic Diesel</v>
          </cell>
          <cell r="G4602">
            <v>22</v>
          </cell>
          <cell r="H4602" t="str">
            <v>4</v>
          </cell>
          <cell r="I4602">
            <v>0.7</v>
          </cell>
          <cell r="J4602">
            <v>0.6</v>
          </cell>
          <cell r="K4602">
            <v>0.6</v>
          </cell>
          <cell r="M4602" t="str">
            <v>IC</v>
          </cell>
          <cell r="N4602" t="str">
            <v>DFO</v>
          </cell>
          <cell r="P4602">
            <v>12</v>
          </cell>
          <cell r="Q4602">
            <v>1955</v>
          </cell>
          <cell r="R4602" t="str">
            <v>OP</v>
          </cell>
          <cell r="T4602" t="str">
            <v>N</v>
          </cell>
        </row>
        <row r="4603">
          <cell r="A4603" t="str">
            <v>WI</v>
          </cell>
          <cell r="B4603" t="str">
            <v>Polk</v>
          </cell>
          <cell r="C4603">
            <v>13815</v>
          </cell>
          <cell r="D4603" t="str">
            <v>Northwestern Wisconsin Elec Co</v>
          </cell>
          <cell r="E4603">
            <v>4020</v>
          </cell>
          <cell r="F4603" t="str">
            <v>Frederic Diesel</v>
          </cell>
          <cell r="G4603">
            <v>22</v>
          </cell>
          <cell r="H4603" t="str">
            <v>5</v>
          </cell>
          <cell r="I4603">
            <v>0.6</v>
          </cell>
          <cell r="J4603">
            <v>0.5</v>
          </cell>
          <cell r="K4603">
            <v>0.5</v>
          </cell>
          <cell r="M4603" t="str">
            <v>IC</v>
          </cell>
          <cell r="N4603" t="str">
            <v>DFO</v>
          </cell>
          <cell r="P4603">
            <v>12</v>
          </cell>
          <cell r="Q4603">
            <v>1955</v>
          </cell>
          <cell r="R4603" t="str">
            <v>OP</v>
          </cell>
          <cell r="T4603" t="str">
            <v>N</v>
          </cell>
        </row>
        <row r="4604">
          <cell r="A4604" t="str">
            <v>WI</v>
          </cell>
          <cell r="B4604" t="str">
            <v>Polk</v>
          </cell>
          <cell r="C4604">
            <v>13815</v>
          </cell>
          <cell r="D4604" t="str">
            <v>Northwestern Wisconsin Elec Co</v>
          </cell>
          <cell r="E4604">
            <v>4020</v>
          </cell>
          <cell r="F4604" t="str">
            <v>Frederic Diesel</v>
          </cell>
          <cell r="G4604">
            <v>22</v>
          </cell>
          <cell r="H4604" t="str">
            <v>6</v>
          </cell>
          <cell r="I4604">
            <v>1.8</v>
          </cell>
          <cell r="J4604">
            <v>1.7</v>
          </cell>
          <cell r="K4604">
            <v>1.7</v>
          </cell>
          <cell r="M4604" t="str">
            <v>IC</v>
          </cell>
          <cell r="N4604" t="str">
            <v>DFO</v>
          </cell>
          <cell r="P4604">
            <v>12</v>
          </cell>
          <cell r="Q4604">
            <v>1970</v>
          </cell>
          <cell r="R4604" t="str">
            <v>OP</v>
          </cell>
          <cell r="T4604" t="str">
            <v>N</v>
          </cell>
        </row>
        <row r="4605">
          <cell r="A4605" t="str">
            <v>WI</v>
          </cell>
          <cell r="B4605" t="str">
            <v>Polk</v>
          </cell>
          <cell r="C4605">
            <v>13815</v>
          </cell>
          <cell r="D4605" t="str">
            <v>Northwestern Wisconsin Elec Co</v>
          </cell>
          <cell r="E4605">
            <v>4020</v>
          </cell>
          <cell r="F4605" t="str">
            <v>Frederic Diesel</v>
          </cell>
          <cell r="G4605">
            <v>22</v>
          </cell>
          <cell r="H4605" t="str">
            <v>7</v>
          </cell>
          <cell r="I4605">
            <v>1.7</v>
          </cell>
          <cell r="J4605">
            <v>1.8</v>
          </cell>
          <cell r="K4605">
            <v>1.8</v>
          </cell>
          <cell r="M4605" t="str">
            <v>IC</v>
          </cell>
          <cell r="N4605" t="str">
            <v>DFO</v>
          </cell>
          <cell r="P4605">
            <v>9</v>
          </cell>
          <cell r="Q4605">
            <v>1975</v>
          </cell>
          <cell r="R4605" t="str">
            <v>OP</v>
          </cell>
          <cell r="T4605" t="str">
            <v>N</v>
          </cell>
        </row>
        <row r="4606">
          <cell r="A4606" t="str">
            <v>WI</v>
          </cell>
          <cell r="B4606" t="str">
            <v>Polk</v>
          </cell>
          <cell r="C4606">
            <v>13815</v>
          </cell>
          <cell r="D4606" t="str">
            <v>Northwestern Wisconsin Elec Co</v>
          </cell>
          <cell r="E4606">
            <v>4020</v>
          </cell>
          <cell r="F4606" t="str">
            <v>Frederic Diesel</v>
          </cell>
          <cell r="G4606">
            <v>22</v>
          </cell>
          <cell r="H4606" t="str">
            <v>8</v>
          </cell>
          <cell r="I4606">
            <v>2.5</v>
          </cell>
          <cell r="J4606">
            <v>2.5</v>
          </cell>
          <cell r="K4606">
            <v>2.6</v>
          </cell>
          <cell r="M4606" t="str">
            <v>IC</v>
          </cell>
          <cell r="N4606" t="str">
            <v>DFO</v>
          </cell>
          <cell r="P4606">
            <v>7</v>
          </cell>
          <cell r="Q4606">
            <v>2000</v>
          </cell>
          <cell r="R4606" t="str">
            <v>OP</v>
          </cell>
          <cell r="T4606" t="str">
            <v>N</v>
          </cell>
        </row>
        <row r="4607">
          <cell r="A4607" t="str">
            <v>WI</v>
          </cell>
          <cell r="B4607" t="str">
            <v>Polk</v>
          </cell>
          <cell r="C4607">
            <v>13815</v>
          </cell>
          <cell r="D4607" t="str">
            <v>Northwestern Wisconsin Elec Co</v>
          </cell>
          <cell r="E4607">
            <v>4020</v>
          </cell>
          <cell r="F4607" t="str">
            <v>Frederic Diesel</v>
          </cell>
          <cell r="G4607">
            <v>22</v>
          </cell>
          <cell r="H4607" t="str">
            <v>9</v>
          </cell>
          <cell r="I4607">
            <v>2.5</v>
          </cell>
          <cell r="J4607">
            <v>2.5</v>
          </cell>
          <cell r="K4607">
            <v>2.6</v>
          </cell>
          <cell r="M4607" t="str">
            <v>IC</v>
          </cell>
          <cell r="N4607" t="str">
            <v>DFO</v>
          </cell>
          <cell r="P4607">
            <v>7</v>
          </cell>
          <cell r="Q4607">
            <v>2000</v>
          </cell>
          <cell r="R4607" t="str">
            <v>OP</v>
          </cell>
          <cell r="T4607" t="str">
            <v>N</v>
          </cell>
        </row>
        <row r="4608">
          <cell r="A4608" t="str">
            <v>WI</v>
          </cell>
          <cell r="B4608" t="str">
            <v>Polk</v>
          </cell>
          <cell r="C4608">
            <v>13815</v>
          </cell>
          <cell r="D4608" t="str">
            <v>Northwestern Wisconsin Elec Co</v>
          </cell>
          <cell r="E4608">
            <v>4020</v>
          </cell>
          <cell r="F4608" t="str">
            <v>Frederic Diesel</v>
          </cell>
          <cell r="G4608">
            <v>22</v>
          </cell>
          <cell r="H4608" t="str">
            <v>10</v>
          </cell>
          <cell r="I4608">
            <v>2.5</v>
          </cell>
          <cell r="J4608">
            <v>2.5</v>
          </cell>
          <cell r="K4608">
            <v>2.6</v>
          </cell>
          <cell r="M4608" t="str">
            <v>IC</v>
          </cell>
          <cell r="N4608" t="str">
            <v>DFO</v>
          </cell>
          <cell r="P4608">
            <v>7</v>
          </cell>
          <cell r="Q4608">
            <v>2000</v>
          </cell>
          <cell r="R4608" t="str">
            <v>OP</v>
          </cell>
          <cell r="T4608" t="str">
            <v>N</v>
          </cell>
        </row>
        <row r="4609">
          <cell r="A4609" t="str">
            <v>WI</v>
          </cell>
          <cell r="B4609" t="str">
            <v>Burnett</v>
          </cell>
          <cell r="C4609">
            <v>13815</v>
          </cell>
          <cell r="D4609" t="str">
            <v>Northwestern Wisconsin Elec Co</v>
          </cell>
          <cell r="E4609">
            <v>4021</v>
          </cell>
          <cell r="F4609" t="str">
            <v>Grantsburg Diesel</v>
          </cell>
          <cell r="G4609">
            <v>22</v>
          </cell>
          <cell r="H4609" t="str">
            <v>2</v>
          </cell>
          <cell r="I4609">
            <v>0.7</v>
          </cell>
          <cell r="J4609">
            <v>0.8</v>
          </cell>
          <cell r="K4609">
            <v>0.8</v>
          </cell>
          <cell r="M4609" t="str">
            <v>IC</v>
          </cell>
          <cell r="N4609" t="str">
            <v>DFO</v>
          </cell>
          <cell r="P4609">
            <v>12</v>
          </cell>
          <cell r="Q4609">
            <v>1963</v>
          </cell>
          <cell r="R4609" t="str">
            <v>OP</v>
          </cell>
          <cell r="T4609" t="str">
            <v>N</v>
          </cell>
        </row>
        <row r="4610">
          <cell r="A4610" t="str">
            <v>WI</v>
          </cell>
          <cell r="B4610" t="str">
            <v>Burnett</v>
          </cell>
          <cell r="C4610">
            <v>13815</v>
          </cell>
          <cell r="D4610" t="str">
            <v>Northwestern Wisconsin Elec Co</v>
          </cell>
          <cell r="E4610">
            <v>4021</v>
          </cell>
          <cell r="F4610" t="str">
            <v>Grantsburg Diesel</v>
          </cell>
          <cell r="G4610">
            <v>22</v>
          </cell>
          <cell r="H4610" t="str">
            <v>3</v>
          </cell>
          <cell r="I4610">
            <v>1</v>
          </cell>
          <cell r="J4610">
            <v>0.9</v>
          </cell>
          <cell r="K4610">
            <v>0.9</v>
          </cell>
          <cell r="M4610" t="str">
            <v>IC</v>
          </cell>
          <cell r="N4610" t="str">
            <v>DFO</v>
          </cell>
          <cell r="P4610">
            <v>11</v>
          </cell>
          <cell r="Q4610">
            <v>1968</v>
          </cell>
          <cell r="R4610" t="str">
            <v>OP</v>
          </cell>
          <cell r="T4610" t="str">
            <v>N</v>
          </cell>
        </row>
        <row r="4611">
          <cell r="A4611" t="str">
            <v>WI</v>
          </cell>
          <cell r="B4611" t="str">
            <v>Burnett</v>
          </cell>
          <cell r="C4611">
            <v>13815</v>
          </cell>
          <cell r="D4611" t="str">
            <v>Northwestern Wisconsin Elec Co</v>
          </cell>
          <cell r="E4611">
            <v>4021</v>
          </cell>
          <cell r="F4611" t="str">
            <v>Grantsburg Diesel</v>
          </cell>
          <cell r="G4611">
            <v>22</v>
          </cell>
          <cell r="H4611" t="str">
            <v>4</v>
          </cell>
          <cell r="I4611">
            <v>2.2000000000000002</v>
          </cell>
          <cell r="J4611">
            <v>2</v>
          </cell>
          <cell r="K4611">
            <v>2</v>
          </cell>
          <cell r="M4611" t="str">
            <v>IC</v>
          </cell>
          <cell r="N4611" t="str">
            <v>DFO</v>
          </cell>
          <cell r="P4611">
            <v>9</v>
          </cell>
          <cell r="Q4611">
            <v>1975</v>
          </cell>
          <cell r="R4611" t="str">
            <v>OP</v>
          </cell>
          <cell r="T4611" t="str">
            <v>N</v>
          </cell>
        </row>
        <row r="4612">
          <cell r="A4612" t="str">
            <v>WI</v>
          </cell>
          <cell r="B4612" t="str">
            <v>Burnett</v>
          </cell>
          <cell r="C4612">
            <v>13815</v>
          </cell>
          <cell r="D4612" t="str">
            <v>Northwestern Wisconsin Elec Co</v>
          </cell>
          <cell r="E4612">
            <v>4021</v>
          </cell>
          <cell r="F4612" t="str">
            <v>Grantsburg Diesel</v>
          </cell>
          <cell r="G4612">
            <v>22</v>
          </cell>
          <cell r="H4612" t="str">
            <v>1A</v>
          </cell>
          <cell r="I4612">
            <v>0.7</v>
          </cell>
          <cell r="J4612">
            <v>0.8</v>
          </cell>
          <cell r="K4612">
            <v>0.8</v>
          </cell>
          <cell r="M4612" t="str">
            <v>IC</v>
          </cell>
          <cell r="N4612" t="str">
            <v>DFO</v>
          </cell>
          <cell r="P4612">
            <v>3</v>
          </cell>
          <cell r="Q4612">
            <v>1995</v>
          </cell>
          <cell r="R4612" t="str">
            <v>OP</v>
          </cell>
          <cell r="T4612" t="str">
            <v>N</v>
          </cell>
        </row>
        <row r="4613">
          <cell r="A4613" t="str">
            <v>WI</v>
          </cell>
          <cell r="B4613" t="str">
            <v>Burnett</v>
          </cell>
          <cell r="C4613">
            <v>13815</v>
          </cell>
          <cell r="D4613" t="str">
            <v>Northwestern Wisconsin Elec Co</v>
          </cell>
          <cell r="E4613">
            <v>55998</v>
          </cell>
          <cell r="F4613" t="str">
            <v>Danbury Diesel</v>
          </cell>
          <cell r="G4613">
            <v>22</v>
          </cell>
          <cell r="H4613" t="str">
            <v>IC1</v>
          </cell>
          <cell r="I4613">
            <v>0.5</v>
          </cell>
          <cell r="J4613">
            <v>0.5</v>
          </cell>
          <cell r="K4613">
            <v>0.5</v>
          </cell>
          <cell r="M4613" t="str">
            <v>IC</v>
          </cell>
          <cell r="N4613" t="str">
            <v>DFO</v>
          </cell>
          <cell r="P4613">
            <v>3</v>
          </cell>
          <cell r="Q4613">
            <v>1982</v>
          </cell>
          <cell r="R4613" t="str">
            <v>OP</v>
          </cell>
          <cell r="T4613" t="str">
            <v>N</v>
          </cell>
        </row>
        <row r="4614">
          <cell r="A4614" t="str">
            <v>WI</v>
          </cell>
          <cell r="B4614" t="str">
            <v>Burnett</v>
          </cell>
          <cell r="C4614">
            <v>13815</v>
          </cell>
          <cell r="D4614" t="str">
            <v>Northwestern Wisconsin Elec Co</v>
          </cell>
          <cell r="E4614">
            <v>55998</v>
          </cell>
          <cell r="F4614" t="str">
            <v>Danbury Diesel</v>
          </cell>
          <cell r="G4614">
            <v>22</v>
          </cell>
          <cell r="H4614" t="str">
            <v>IC2</v>
          </cell>
          <cell r="I4614">
            <v>0.6</v>
          </cell>
          <cell r="J4614">
            <v>0.5</v>
          </cell>
          <cell r="K4614">
            <v>0.5</v>
          </cell>
          <cell r="M4614" t="str">
            <v>IC</v>
          </cell>
          <cell r="N4614" t="str">
            <v>DFO</v>
          </cell>
          <cell r="P4614">
            <v>12</v>
          </cell>
          <cell r="Q4614">
            <v>1966</v>
          </cell>
          <cell r="R4614" t="str">
            <v>OP</v>
          </cell>
          <cell r="T4614" t="str">
            <v>N</v>
          </cell>
        </row>
        <row r="4615">
          <cell r="A4615" t="str">
            <v>WI</v>
          </cell>
          <cell r="B4615" t="str">
            <v>Pierce</v>
          </cell>
          <cell r="C4615">
            <v>16082</v>
          </cell>
          <cell r="D4615" t="str">
            <v>River Falls City of</v>
          </cell>
          <cell r="E4615">
            <v>4133</v>
          </cell>
          <cell r="F4615" t="str">
            <v>Junction</v>
          </cell>
          <cell r="G4615">
            <v>22</v>
          </cell>
          <cell r="H4615" t="str">
            <v>5</v>
          </cell>
          <cell r="I4615">
            <v>2.8</v>
          </cell>
          <cell r="J4615">
            <v>2.52</v>
          </cell>
          <cell r="K4615">
            <v>2.52</v>
          </cell>
          <cell r="M4615" t="str">
            <v>IC</v>
          </cell>
          <cell r="N4615" t="str">
            <v>DFO</v>
          </cell>
          <cell r="O4615" t="str">
            <v>NG</v>
          </cell>
          <cell r="P4615">
            <v>1</v>
          </cell>
          <cell r="Q4615">
            <v>1965</v>
          </cell>
          <cell r="R4615" t="str">
            <v>OP</v>
          </cell>
          <cell r="T4615" t="str">
            <v>N</v>
          </cell>
        </row>
        <row r="4616">
          <cell r="A4616" t="str">
            <v>WI</v>
          </cell>
          <cell r="B4616" t="str">
            <v>Pierce</v>
          </cell>
          <cell r="C4616">
            <v>16082</v>
          </cell>
          <cell r="D4616" t="str">
            <v>River Falls City of</v>
          </cell>
          <cell r="E4616">
            <v>4133</v>
          </cell>
          <cell r="F4616" t="str">
            <v>Junction</v>
          </cell>
          <cell r="G4616">
            <v>22</v>
          </cell>
          <cell r="H4616" t="str">
            <v>6</v>
          </cell>
          <cell r="I4616">
            <v>2</v>
          </cell>
          <cell r="J4616">
            <v>2.2599999999999998</v>
          </cell>
          <cell r="K4616">
            <v>2.2599999999999998</v>
          </cell>
          <cell r="M4616" t="str">
            <v>IC</v>
          </cell>
          <cell r="N4616" t="str">
            <v>DFO</v>
          </cell>
          <cell r="O4616" t="str">
            <v>NG</v>
          </cell>
          <cell r="P4616">
            <v>1</v>
          </cell>
          <cell r="Q4616">
            <v>1965</v>
          </cell>
          <cell r="R4616" t="str">
            <v>OP</v>
          </cell>
          <cell r="T4616" t="str">
            <v>N</v>
          </cell>
        </row>
        <row r="4617">
          <cell r="A4617" t="str">
            <v>WI</v>
          </cell>
          <cell r="B4617" t="str">
            <v>Pierce</v>
          </cell>
          <cell r="C4617">
            <v>16082</v>
          </cell>
          <cell r="D4617" t="str">
            <v>River Falls City of</v>
          </cell>
          <cell r="E4617">
            <v>4133</v>
          </cell>
          <cell r="F4617" t="str">
            <v>Junction</v>
          </cell>
          <cell r="G4617">
            <v>22</v>
          </cell>
          <cell r="H4617" t="str">
            <v>7</v>
          </cell>
          <cell r="I4617">
            <v>6</v>
          </cell>
          <cell r="J4617">
            <v>6.2</v>
          </cell>
          <cell r="K4617">
            <v>6.2</v>
          </cell>
          <cell r="M4617" t="str">
            <v>IC</v>
          </cell>
          <cell r="N4617" t="str">
            <v>DFO</v>
          </cell>
          <cell r="O4617" t="str">
            <v>NG</v>
          </cell>
          <cell r="P4617">
            <v>1</v>
          </cell>
          <cell r="Q4617">
            <v>1972</v>
          </cell>
          <cell r="R4617" t="str">
            <v>OP</v>
          </cell>
          <cell r="T4617" t="str">
            <v>N</v>
          </cell>
        </row>
        <row r="4618">
          <cell r="A4618" t="str">
            <v>WI</v>
          </cell>
          <cell r="B4618" t="str">
            <v>Pierce</v>
          </cell>
          <cell r="C4618">
            <v>16082</v>
          </cell>
          <cell r="D4618" t="str">
            <v>River Falls City of</v>
          </cell>
          <cell r="E4618">
            <v>4133</v>
          </cell>
          <cell r="F4618" t="str">
            <v>Junction</v>
          </cell>
          <cell r="G4618">
            <v>22</v>
          </cell>
          <cell r="H4618" t="str">
            <v>9</v>
          </cell>
          <cell r="I4618">
            <v>6</v>
          </cell>
          <cell r="J4618">
            <v>6.25</v>
          </cell>
          <cell r="K4618">
            <v>6.25</v>
          </cell>
          <cell r="M4618" t="str">
            <v>IC</v>
          </cell>
          <cell r="N4618" t="str">
            <v>DFO</v>
          </cell>
          <cell r="O4618" t="str">
            <v>NG</v>
          </cell>
          <cell r="P4618">
            <v>11</v>
          </cell>
          <cell r="Q4618">
            <v>1999</v>
          </cell>
          <cell r="R4618" t="str">
            <v>OP</v>
          </cell>
          <cell r="T4618" t="str">
            <v>N</v>
          </cell>
        </row>
        <row r="4619">
          <cell r="A4619" t="str">
            <v>WI</v>
          </cell>
          <cell r="B4619" t="str">
            <v>Pierce</v>
          </cell>
          <cell r="C4619">
            <v>16082</v>
          </cell>
          <cell r="D4619" t="str">
            <v>River Falls City of</v>
          </cell>
          <cell r="E4619">
            <v>4133</v>
          </cell>
          <cell r="F4619" t="str">
            <v>Junction</v>
          </cell>
          <cell r="G4619">
            <v>22</v>
          </cell>
          <cell r="H4619" t="str">
            <v>10</v>
          </cell>
          <cell r="I4619">
            <v>3</v>
          </cell>
          <cell r="J4619">
            <v>3.32</v>
          </cell>
          <cell r="K4619">
            <v>3.32</v>
          </cell>
          <cell r="M4619" t="str">
            <v>IC</v>
          </cell>
          <cell r="N4619" t="str">
            <v>DFO</v>
          </cell>
          <cell r="O4619" t="str">
            <v>NG</v>
          </cell>
          <cell r="P4619">
            <v>1</v>
          </cell>
          <cell r="Q4619">
            <v>2001</v>
          </cell>
          <cell r="R4619" t="str">
            <v>OP</v>
          </cell>
          <cell r="T4619" t="str">
            <v>N</v>
          </cell>
        </row>
        <row r="4620">
          <cell r="A4620" t="str">
            <v>WI</v>
          </cell>
          <cell r="B4620" t="str">
            <v>Richland</v>
          </cell>
          <cell r="C4620">
            <v>19867</v>
          </cell>
          <cell r="D4620" t="str">
            <v>Viola Village of</v>
          </cell>
          <cell r="E4620">
            <v>4139</v>
          </cell>
          <cell r="F4620" t="str">
            <v>Viola</v>
          </cell>
          <cell r="G4620">
            <v>22</v>
          </cell>
          <cell r="H4620" t="str">
            <v>3</v>
          </cell>
          <cell r="I4620">
            <v>1.8</v>
          </cell>
          <cell r="J4620">
            <v>1.82</v>
          </cell>
          <cell r="K4620">
            <v>1.82</v>
          </cell>
          <cell r="M4620" t="str">
            <v>IC</v>
          </cell>
          <cell r="N4620" t="str">
            <v>DFO</v>
          </cell>
          <cell r="P4620">
            <v>1</v>
          </cell>
          <cell r="Q4620">
            <v>2002</v>
          </cell>
          <cell r="R4620" t="str">
            <v>OP</v>
          </cell>
          <cell r="T4620" t="str">
            <v>N</v>
          </cell>
        </row>
        <row r="4621">
          <cell r="A4621" t="str">
            <v>WI</v>
          </cell>
          <cell r="B4621" t="str">
            <v>Door</v>
          </cell>
          <cell r="C4621">
            <v>20153</v>
          </cell>
          <cell r="D4621" t="str">
            <v>Washington Island El Coop Inc</v>
          </cell>
          <cell r="E4621">
            <v>4148</v>
          </cell>
          <cell r="F4621" t="str">
            <v>Washington Island</v>
          </cell>
          <cell r="G4621">
            <v>22</v>
          </cell>
          <cell r="H4621" t="str">
            <v>2</v>
          </cell>
          <cell r="I4621">
            <v>0.1</v>
          </cell>
          <cell r="J4621">
            <v>0.1</v>
          </cell>
          <cell r="K4621">
            <v>0.1</v>
          </cell>
          <cell r="M4621" t="str">
            <v>IC</v>
          </cell>
          <cell r="N4621" t="str">
            <v>DFO</v>
          </cell>
          <cell r="P4621">
            <v>8</v>
          </cell>
          <cell r="Q4621">
            <v>1952</v>
          </cell>
          <cell r="R4621" t="str">
            <v>OP</v>
          </cell>
          <cell r="T4621" t="str">
            <v>N</v>
          </cell>
        </row>
        <row r="4622">
          <cell r="A4622" t="str">
            <v>WI</v>
          </cell>
          <cell r="B4622" t="str">
            <v>Door</v>
          </cell>
          <cell r="C4622">
            <v>20153</v>
          </cell>
          <cell r="D4622" t="str">
            <v>Washington Island El Coop Inc</v>
          </cell>
          <cell r="E4622">
            <v>4148</v>
          </cell>
          <cell r="F4622" t="str">
            <v>Washington Island</v>
          </cell>
          <cell r="G4622">
            <v>22</v>
          </cell>
          <cell r="H4622" t="str">
            <v>3</v>
          </cell>
          <cell r="I4622">
            <v>0.1</v>
          </cell>
          <cell r="J4622">
            <v>0.1</v>
          </cell>
          <cell r="K4622">
            <v>0.1</v>
          </cell>
          <cell r="M4622" t="str">
            <v>IC</v>
          </cell>
          <cell r="N4622" t="str">
            <v>DFO</v>
          </cell>
          <cell r="P4622">
            <v>12</v>
          </cell>
          <cell r="Q4622">
            <v>1945</v>
          </cell>
          <cell r="R4622" t="str">
            <v>OP</v>
          </cell>
          <cell r="T4622" t="str">
            <v>N</v>
          </cell>
        </row>
        <row r="4623">
          <cell r="A4623" t="str">
            <v>WI</v>
          </cell>
          <cell r="B4623" t="str">
            <v>Door</v>
          </cell>
          <cell r="C4623">
            <v>20153</v>
          </cell>
          <cell r="D4623" t="str">
            <v>Washington Island El Coop Inc</v>
          </cell>
          <cell r="E4623">
            <v>4148</v>
          </cell>
          <cell r="F4623" t="str">
            <v>Washington Island</v>
          </cell>
          <cell r="G4623">
            <v>22</v>
          </cell>
          <cell r="H4623" t="str">
            <v>4</v>
          </cell>
          <cell r="I4623">
            <v>0.2</v>
          </cell>
          <cell r="J4623">
            <v>0.2</v>
          </cell>
          <cell r="K4623">
            <v>0.2</v>
          </cell>
          <cell r="M4623" t="str">
            <v>IC</v>
          </cell>
          <cell r="N4623" t="str">
            <v>DFO</v>
          </cell>
          <cell r="P4623">
            <v>4</v>
          </cell>
          <cell r="Q4623">
            <v>1951</v>
          </cell>
          <cell r="R4623" t="str">
            <v>OP</v>
          </cell>
          <cell r="T4623" t="str">
            <v>N</v>
          </cell>
        </row>
        <row r="4624">
          <cell r="A4624" t="str">
            <v>WI</v>
          </cell>
          <cell r="B4624" t="str">
            <v>Door</v>
          </cell>
          <cell r="C4624">
            <v>20153</v>
          </cell>
          <cell r="D4624" t="str">
            <v>Washington Island El Coop Inc</v>
          </cell>
          <cell r="E4624">
            <v>4148</v>
          </cell>
          <cell r="F4624" t="str">
            <v>Washington Island</v>
          </cell>
          <cell r="G4624">
            <v>22</v>
          </cell>
          <cell r="H4624" t="str">
            <v>5</v>
          </cell>
          <cell r="I4624">
            <v>0.5</v>
          </cell>
          <cell r="J4624">
            <v>0.5</v>
          </cell>
          <cell r="K4624">
            <v>0.5</v>
          </cell>
          <cell r="M4624" t="str">
            <v>IC</v>
          </cell>
          <cell r="N4624" t="str">
            <v>DFO</v>
          </cell>
          <cell r="P4624">
            <v>6</v>
          </cell>
          <cell r="Q4624">
            <v>1968</v>
          </cell>
          <cell r="R4624" t="str">
            <v>OP</v>
          </cell>
          <cell r="T4624" t="str">
            <v>N</v>
          </cell>
        </row>
        <row r="4625">
          <cell r="A4625" t="str">
            <v>WI</v>
          </cell>
          <cell r="B4625" t="str">
            <v>Door</v>
          </cell>
          <cell r="C4625">
            <v>20153</v>
          </cell>
          <cell r="D4625" t="str">
            <v>Washington Island El Coop Inc</v>
          </cell>
          <cell r="E4625">
            <v>4148</v>
          </cell>
          <cell r="F4625" t="str">
            <v>Washington Island</v>
          </cell>
          <cell r="G4625">
            <v>22</v>
          </cell>
          <cell r="H4625" t="str">
            <v>6</v>
          </cell>
          <cell r="I4625">
            <v>0.9</v>
          </cell>
          <cell r="J4625">
            <v>0.9</v>
          </cell>
          <cell r="K4625">
            <v>0.9</v>
          </cell>
          <cell r="M4625" t="str">
            <v>IC</v>
          </cell>
          <cell r="N4625" t="str">
            <v>DFO</v>
          </cell>
          <cell r="P4625">
            <v>7</v>
          </cell>
          <cell r="Q4625">
            <v>1972</v>
          </cell>
          <cell r="R4625" t="str">
            <v>OP</v>
          </cell>
          <cell r="T4625" t="str">
            <v>N</v>
          </cell>
        </row>
        <row r="4626">
          <cell r="A4626" t="str">
            <v>WI</v>
          </cell>
          <cell r="B4626" t="str">
            <v>Door</v>
          </cell>
          <cell r="C4626">
            <v>20153</v>
          </cell>
          <cell r="D4626" t="str">
            <v>Washington Island El Coop Inc</v>
          </cell>
          <cell r="E4626">
            <v>4148</v>
          </cell>
          <cell r="F4626" t="str">
            <v>Washington Island</v>
          </cell>
          <cell r="G4626">
            <v>22</v>
          </cell>
          <cell r="H4626" t="str">
            <v>7</v>
          </cell>
          <cell r="I4626">
            <v>1.6</v>
          </cell>
          <cell r="J4626">
            <v>1.6</v>
          </cell>
          <cell r="K4626">
            <v>1.6</v>
          </cell>
          <cell r="M4626" t="str">
            <v>IC</v>
          </cell>
          <cell r="N4626" t="str">
            <v>DFO</v>
          </cell>
          <cell r="P4626">
            <v>1</v>
          </cell>
          <cell r="Q4626">
            <v>1997</v>
          </cell>
          <cell r="R4626" t="str">
            <v>OP</v>
          </cell>
          <cell r="T4626" t="str">
            <v>N</v>
          </cell>
        </row>
        <row r="4627">
          <cell r="A4627" t="str">
            <v>WI</v>
          </cell>
          <cell r="B4627" t="str">
            <v>Door</v>
          </cell>
          <cell r="C4627">
            <v>20153</v>
          </cell>
          <cell r="D4627" t="str">
            <v>Washington Island El Coop Inc</v>
          </cell>
          <cell r="E4627">
            <v>4148</v>
          </cell>
          <cell r="F4627" t="str">
            <v>Washington Island</v>
          </cell>
          <cell r="G4627">
            <v>22</v>
          </cell>
          <cell r="H4627" t="str">
            <v>8</v>
          </cell>
          <cell r="I4627">
            <v>1.6</v>
          </cell>
          <cell r="J4627">
            <v>1.6</v>
          </cell>
          <cell r="K4627">
            <v>1.6</v>
          </cell>
          <cell r="M4627" t="str">
            <v>IC</v>
          </cell>
          <cell r="N4627" t="str">
            <v>DFO</v>
          </cell>
          <cell r="P4627">
            <v>1</v>
          </cell>
          <cell r="Q4627">
            <v>1997</v>
          </cell>
          <cell r="R4627" t="str">
            <v>OP</v>
          </cell>
          <cell r="T4627" t="str">
            <v>N</v>
          </cell>
        </row>
        <row r="4628">
          <cell r="A4628" t="str">
            <v>WI</v>
          </cell>
          <cell r="B4628" t="str">
            <v>Milwaukee</v>
          </cell>
          <cell r="C4628">
            <v>20847</v>
          </cell>
          <cell r="D4628" t="str">
            <v>Wisconsin Electric Power Co</v>
          </cell>
          <cell r="E4628">
            <v>4042</v>
          </cell>
          <cell r="F4628" t="str">
            <v>Valley</v>
          </cell>
          <cell r="G4628">
            <v>22</v>
          </cell>
          <cell r="H4628" t="str">
            <v>3</v>
          </cell>
          <cell r="I4628">
            <v>2.7</v>
          </cell>
          <cell r="J4628">
            <v>3</v>
          </cell>
          <cell r="K4628">
            <v>3</v>
          </cell>
          <cell r="M4628" t="str">
            <v>IC</v>
          </cell>
          <cell r="N4628" t="str">
            <v>DFO</v>
          </cell>
          <cell r="P4628">
            <v>3</v>
          </cell>
          <cell r="Q4628">
            <v>1969</v>
          </cell>
          <cell r="R4628" t="str">
            <v>OP</v>
          </cell>
          <cell r="S4628">
            <v>0</v>
          </cell>
          <cell r="T4628" t="str">
            <v>N</v>
          </cell>
        </row>
        <row r="4629">
          <cell r="A4629" t="str">
            <v>WI</v>
          </cell>
          <cell r="B4629" t="str">
            <v>Kenosha</v>
          </cell>
          <cell r="C4629">
            <v>20847</v>
          </cell>
          <cell r="D4629" t="str">
            <v>Wisconsin Electric Power Co</v>
          </cell>
          <cell r="E4629">
            <v>6170</v>
          </cell>
          <cell r="F4629" t="str">
            <v>Pleasant Prairie</v>
          </cell>
          <cell r="G4629">
            <v>22</v>
          </cell>
          <cell r="H4629" t="str">
            <v>3</v>
          </cell>
          <cell r="I4629">
            <v>2</v>
          </cell>
          <cell r="J4629">
            <v>2</v>
          </cell>
          <cell r="K4629">
            <v>2</v>
          </cell>
          <cell r="M4629" t="str">
            <v>IC</v>
          </cell>
          <cell r="N4629" t="str">
            <v>DFO</v>
          </cell>
          <cell r="O4629" t="str">
            <v>NG</v>
          </cell>
          <cell r="P4629">
            <v>7</v>
          </cell>
          <cell r="Q4629">
            <v>1985</v>
          </cell>
          <cell r="R4629" t="str">
            <v>OP</v>
          </cell>
          <cell r="S4629">
            <v>0</v>
          </cell>
          <cell r="T4629" t="str">
            <v>N</v>
          </cell>
        </row>
        <row r="4630">
          <cell r="A4630" t="str">
            <v>WI</v>
          </cell>
          <cell r="B4630" t="str">
            <v>Washington</v>
          </cell>
          <cell r="C4630">
            <v>20858</v>
          </cell>
          <cell r="D4630" t="str">
            <v>Wisconsin Public Power Inc</v>
          </cell>
          <cell r="E4630">
            <v>56266</v>
          </cell>
          <cell r="F4630" t="str">
            <v>WPPI Hartford DG</v>
          </cell>
          <cell r="G4630">
            <v>22</v>
          </cell>
          <cell r="H4630" t="str">
            <v>1</v>
          </cell>
          <cell r="I4630">
            <v>1.1000000000000001</v>
          </cell>
          <cell r="J4630">
            <v>1.1299999999999999</v>
          </cell>
          <cell r="K4630">
            <v>1.1299999999999999</v>
          </cell>
          <cell r="M4630" t="str">
            <v>IC</v>
          </cell>
          <cell r="N4630" t="str">
            <v>DFO</v>
          </cell>
          <cell r="P4630">
            <v>4</v>
          </cell>
          <cell r="Q4630">
            <v>2005</v>
          </cell>
          <cell r="R4630" t="str">
            <v>OP</v>
          </cell>
          <cell r="T4630" t="str">
            <v>N</v>
          </cell>
        </row>
        <row r="4631">
          <cell r="A4631" t="str">
            <v>WI</v>
          </cell>
          <cell r="B4631" t="str">
            <v>Vilas</v>
          </cell>
          <cell r="C4631">
            <v>20860</v>
          </cell>
          <cell r="D4631" t="str">
            <v>Wisconsin Public Service Corp</v>
          </cell>
          <cell r="E4631">
            <v>4062</v>
          </cell>
          <cell r="F4631" t="str">
            <v>Eagle River</v>
          </cell>
          <cell r="G4631">
            <v>22</v>
          </cell>
          <cell r="H4631" t="str">
            <v>1</v>
          </cell>
          <cell r="I4631">
            <v>2</v>
          </cell>
          <cell r="J4631">
            <v>2.0499999999999998</v>
          </cell>
          <cell r="K4631">
            <v>2</v>
          </cell>
          <cell r="M4631" t="str">
            <v>IC</v>
          </cell>
          <cell r="N4631" t="str">
            <v>DFO</v>
          </cell>
          <cell r="P4631">
            <v>0</v>
          </cell>
          <cell r="Q4631">
            <v>1964</v>
          </cell>
          <cell r="R4631" t="str">
            <v>OP</v>
          </cell>
          <cell r="S4631">
            <v>0</v>
          </cell>
          <cell r="T4631" t="str">
            <v>N</v>
          </cell>
        </row>
        <row r="4632">
          <cell r="A4632" t="str">
            <v>WI</v>
          </cell>
          <cell r="B4632" t="str">
            <v>Vilas</v>
          </cell>
          <cell r="C4632">
            <v>20860</v>
          </cell>
          <cell r="D4632" t="str">
            <v>Wisconsin Public Service Corp</v>
          </cell>
          <cell r="E4632">
            <v>4062</v>
          </cell>
          <cell r="F4632" t="str">
            <v>Eagle River</v>
          </cell>
          <cell r="G4632">
            <v>22</v>
          </cell>
          <cell r="H4632" t="str">
            <v>2</v>
          </cell>
          <cell r="I4632">
            <v>2</v>
          </cell>
          <cell r="J4632">
            <v>2.0499999999999998</v>
          </cell>
          <cell r="K4632">
            <v>2</v>
          </cell>
          <cell r="M4632" t="str">
            <v>IC</v>
          </cell>
          <cell r="N4632" t="str">
            <v>DFO</v>
          </cell>
          <cell r="P4632">
            <v>0</v>
          </cell>
          <cell r="Q4632">
            <v>1964</v>
          </cell>
          <cell r="R4632" t="str">
            <v>OP</v>
          </cell>
          <cell r="S4632">
            <v>0</v>
          </cell>
          <cell r="T4632" t="str">
            <v>N</v>
          </cell>
        </row>
        <row r="4633">
          <cell r="A4633" t="str">
            <v>WI</v>
          </cell>
          <cell r="B4633" t="str">
            <v>Brown</v>
          </cell>
          <cell r="C4633">
            <v>20860</v>
          </cell>
          <cell r="D4633" t="str">
            <v>Wisconsin Public Service Corp</v>
          </cell>
          <cell r="E4633">
            <v>7602</v>
          </cell>
          <cell r="F4633" t="str">
            <v>Oneida Casino</v>
          </cell>
          <cell r="G4633">
            <v>22</v>
          </cell>
          <cell r="H4633" t="str">
            <v>1</v>
          </cell>
          <cell r="I4633">
            <v>2</v>
          </cell>
          <cell r="J4633">
            <v>1.95</v>
          </cell>
          <cell r="K4633">
            <v>1.95</v>
          </cell>
          <cell r="M4633" t="str">
            <v>IC</v>
          </cell>
          <cell r="N4633" t="str">
            <v>DFO</v>
          </cell>
          <cell r="P4633">
            <v>7</v>
          </cell>
          <cell r="Q4633">
            <v>1996</v>
          </cell>
          <cell r="R4633" t="str">
            <v>OP</v>
          </cell>
          <cell r="S4633">
            <v>0</v>
          </cell>
          <cell r="T4633" t="str">
            <v>N</v>
          </cell>
        </row>
        <row r="4634">
          <cell r="A4634" t="str">
            <v>WI</v>
          </cell>
          <cell r="B4634" t="str">
            <v>Brown</v>
          </cell>
          <cell r="C4634">
            <v>20860</v>
          </cell>
          <cell r="D4634" t="str">
            <v>Wisconsin Public Service Corp</v>
          </cell>
          <cell r="E4634">
            <v>7602</v>
          </cell>
          <cell r="F4634" t="str">
            <v>Oneida Casino</v>
          </cell>
          <cell r="G4634">
            <v>22</v>
          </cell>
          <cell r="H4634" t="str">
            <v>2</v>
          </cell>
          <cell r="I4634">
            <v>2</v>
          </cell>
          <cell r="J4634">
            <v>1.95</v>
          </cell>
          <cell r="K4634">
            <v>1.95</v>
          </cell>
          <cell r="M4634" t="str">
            <v>IC</v>
          </cell>
          <cell r="N4634" t="str">
            <v>DFO</v>
          </cell>
          <cell r="P4634">
            <v>7</v>
          </cell>
          <cell r="Q4634">
            <v>1996</v>
          </cell>
          <cell r="R4634" t="str">
            <v>OP</v>
          </cell>
          <cell r="S4634">
            <v>0</v>
          </cell>
          <cell r="T4634" t="str">
            <v>N</v>
          </cell>
        </row>
        <row r="4635">
          <cell r="A4635" t="str">
            <v>WI</v>
          </cell>
          <cell r="B4635" t="str">
            <v>Outagamie</v>
          </cell>
          <cell r="C4635">
            <v>54850</v>
          </cell>
          <cell r="D4635" t="str">
            <v>Wabash Power Equipment Company</v>
          </cell>
          <cell r="E4635">
            <v>7793</v>
          </cell>
          <cell r="F4635" t="str">
            <v>Kaukauna Diesels</v>
          </cell>
          <cell r="G4635">
            <v>22</v>
          </cell>
          <cell r="H4635" t="str">
            <v>2</v>
          </cell>
          <cell r="I4635">
            <v>2</v>
          </cell>
          <cell r="J4635">
            <v>2.2000000000000002</v>
          </cell>
          <cell r="K4635">
            <v>2.2000000000000002</v>
          </cell>
          <cell r="M4635" t="str">
            <v>IC</v>
          </cell>
          <cell r="N4635" t="str">
            <v>DFO</v>
          </cell>
          <cell r="P4635">
            <v>6</v>
          </cell>
          <cell r="Q4635">
            <v>1966</v>
          </cell>
          <cell r="R4635" t="str">
            <v>OS</v>
          </cell>
          <cell r="S4635">
            <v>0</v>
          </cell>
          <cell r="T4635" t="str">
            <v>Y</v>
          </cell>
        </row>
        <row r="4636">
          <cell r="A4636" t="str">
            <v>WI</v>
          </cell>
          <cell r="B4636" t="str">
            <v>Outagamie</v>
          </cell>
          <cell r="C4636">
            <v>54850</v>
          </cell>
          <cell r="D4636" t="str">
            <v>Wabash Power Equipment Company</v>
          </cell>
          <cell r="E4636">
            <v>7793</v>
          </cell>
          <cell r="F4636" t="str">
            <v>Kaukauna Diesels</v>
          </cell>
          <cell r="G4636">
            <v>22</v>
          </cell>
          <cell r="H4636" t="str">
            <v>3</v>
          </cell>
          <cell r="I4636">
            <v>2</v>
          </cell>
          <cell r="J4636">
            <v>2.2999999999999998</v>
          </cell>
          <cell r="K4636">
            <v>2.2999999999999998</v>
          </cell>
          <cell r="M4636" t="str">
            <v>IC</v>
          </cell>
          <cell r="N4636" t="str">
            <v>DFO</v>
          </cell>
          <cell r="P4636">
            <v>6</v>
          </cell>
          <cell r="Q4636">
            <v>1966</v>
          </cell>
          <cell r="R4636" t="str">
            <v>OS</v>
          </cell>
          <cell r="S4636">
            <v>0</v>
          </cell>
          <cell r="T4636" t="str">
            <v>Y</v>
          </cell>
        </row>
        <row r="4637">
          <cell r="A4637" t="str">
            <v>WI</v>
          </cell>
          <cell r="B4637" t="str">
            <v>Outagamie</v>
          </cell>
          <cell r="C4637">
            <v>54850</v>
          </cell>
          <cell r="D4637" t="str">
            <v>Wabash Power Equipment Company</v>
          </cell>
          <cell r="E4637">
            <v>7793</v>
          </cell>
          <cell r="F4637" t="str">
            <v>Kaukauna Diesels</v>
          </cell>
          <cell r="G4637">
            <v>22</v>
          </cell>
          <cell r="H4637" t="str">
            <v>IC1</v>
          </cell>
          <cell r="I4637">
            <v>2</v>
          </cell>
          <cell r="J4637">
            <v>2.2000000000000002</v>
          </cell>
          <cell r="K4637">
            <v>2.2000000000000002</v>
          </cell>
          <cell r="M4637" t="str">
            <v>IC</v>
          </cell>
          <cell r="N4637" t="str">
            <v>DFO</v>
          </cell>
          <cell r="P4637">
            <v>6</v>
          </cell>
          <cell r="Q4637">
            <v>1966</v>
          </cell>
          <cell r="R4637" t="str">
            <v>OS</v>
          </cell>
          <cell r="S4637">
            <v>0</v>
          </cell>
          <cell r="T4637" t="str">
            <v>Y</v>
          </cell>
        </row>
        <row r="4638">
          <cell r="A4638" t="str">
            <v>WY</v>
          </cell>
          <cell r="B4638" t="str">
            <v>Teton</v>
          </cell>
          <cell r="C4638">
            <v>13902</v>
          </cell>
          <cell r="D4638" t="str">
            <v>NorthWestern Energy</v>
          </cell>
          <cell r="E4638">
            <v>2196</v>
          </cell>
          <cell r="F4638" t="str">
            <v>Old Faithful</v>
          </cell>
          <cell r="G4638">
            <v>22</v>
          </cell>
          <cell r="H4638" t="str">
            <v>1</v>
          </cell>
          <cell r="I4638">
            <v>1</v>
          </cell>
          <cell r="J4638">
            <v>1</v>
          </cell>
          <cell r="K4638">
            <v>1</v>
          </cell>
          <cell r="M4638" t="str">
            <v>IC</v>
          </cell>
          <cell r="N4638" t="str">
            <v>DFO</v>
          </cell>
          <cell r="P4638">
            <v>12</v>
          </cell>
          <cell r="Q4638">
            <v>1979</v>
          </cell>
          <cell r="R4638" t="str">
            <v>SB</v>
          </cell>
          <cell r="T4638" t="str">
            <v>N</v>
          </cell>
        </row>
        <row r="4639">
          <cell r="A4639" t="str">
            <v>WY</v>
          </cell>
          <cell r="B4639" t="str">
            <v>Teton</v>
          </cell>
          <cell r="C4639">
            <v>13902</v>
          </cell>
          <cell r="D4639" t="str">
            <v>NorthWestern Energy</v>
          </cell>
          <cell r="E4639">
            <v>2196</v>
          </cell>
          <cell r="F4639" t="str">
            <v>Old Faithful</v>
          </cell>
          <cell r="G4639">
            <v>22</v>
          </cell>
          <cell r="H4639" t="str">
            <v>2</v>
          </cell>
          <cell r="I4639">
            <v>1</v>
          </cell>
          <cell r="J4639">
            <v>1</v>
          </cell>
          <cell r="K4639">
            <v>1</v>
          </cell>
          <cell r="M4639" t="str">
            <v>IC</v>
          </cell>
          <cell r="N4639" t="str">
            <v>DFO</v>
          </cell>
          <cell r="P4639">
            <v>12</v>
          </cell>
          <cell r="Q4639">
            <v>1979</v>
          </cell>
          <cell r="R4639" t="str">
            <v>SB</v>
          </cell>
          <cell r="T4639" t="str">
            <v>N</v>
          </cell>
        </row>
        <row r="4640">
          <cell r="A4640" t="str">
            <v>WY</v>
          </cell>
          <cell r="B4640" t="str">
            <v>Teton</v>
          </cell>
          <cell r="C4640">
            <v>13902</v>
          </cell>
          <cell r="D4640" t="str">
            <v>NorthWestern Energy</v>
          </cell>
          <cell r="E4640">
            <v>7039</v>
          </cell>
          <cell r="F4640" t="str">
            <v>Lake</v>
          </cell>
          <cell r="G4640">
            <v>22</v>
          </cell>
          <cell r="H4640" t="str">
            <v>1</v>
          </cell>
          <cell r="I4640">
            <v>2.7</v>
          </cell>
          <cell r="J4640">
            <v>2.7</v>
          </cell>
          <cell r="K4640">
            <v>2.7</v>
          </cell>
          <cell r="M4640" t="str">
            <v>IC</v>
          </cell>
          <cell r="N4640" t="str">
            <v>DFO</v>
          </cell>
          <cell r="P4640">
            <v>9</v>
          </cell>
          <cell r="Q4640">
            <v>1967</v>
          </cell>
          <cell r="R4640" t="str">
            <v>SB</v>
          </cell>
          <cell r="T4640" t="str">
            <v>N</v>
          </cell>
        </row>
        <row r="4641">
          <cell r="A4641" t="str">
            <v>WY</v>
          </cell>
          <cell r="B4641" t="str">
            <v>Carbon</v>
          </cell>
          <cell r="C4641">
            <v>24205</v>
          </cell>
          <cell r="D4641" t="str">
            <v>Sinclair Oil Corp</v>
          </cell>
          <cell r="E4641">
            <v>54374</v>
          </cell>
          <cell r="F4641" t="str">
            <v>Sinclair Oil Refinery</v>
          </cell>
          <cell r="G4641">
            <v>32411</v>
          </cell>
          <cell r="H4641" t="str">
            <v>NO5</v>
          </cell>
          <cell r="I4641">
            <v>1.1000000000000001</v>
          </cell>
          <cell r="J4641">
            <v>1.1000000000000001</v>
          </cell>
          <cell r="K4641">
            <v>1.1000000000000001</v>
          </cell>
          <cell r="M4641" t="str">
            <v>IC</v>
          </cell>
          <cell r="N4641" t="str">
            <v>DFO</v>
          </cell>
          <cell r="P4641">
            <v>1</v>
          </cell>
          <cell r="Q4641">
            <v>1955</v>
          </cell>
          <cell r="R4641" t="str">
            <v>SB</v>
          </cell>
          <cell r="T4641" t="str">
            <v>Y</v>
          </cell>
        </row>
        <row r="4642">
          <cell r="A4642" t="str">
            <v>DC</v>
          </cell>
          <cell r="B4642" t="str">
            <v>District of Columbia</v>
          </cell>
          <cell r="C4642">
            <v>15274</v>
          </cell>
          <cell r="D4642" t="str">
            <v>Potomac Power Resources</v>
          </cell>
          <cell r="E4642">
            <v>603</v>
          </cell>
          <cell r="F4642" t="str">
            <v>Benning</v>
          </cell>
          <cell r="G4642">
            <v>22</v>
          </cell>
          <cell r="H4642" t="str">
            <v>15</v>
          </cell>
          <cell r="I4642">
            <v>290</v>
          </cell>
          <cell r="J4642">
            <v>275</v>
          </cell>
          <cell r="K4642">
            <v>275</v>
          </cell>
          <cell r="M4642" t="str">
            <v>ST</v>
          </cell>
          <cell r="N4642" t="str">
            <v>DFO</v>
          </cell>
          <cell r="P4642">
            <v>6</v>
          </cell>
          <cell r="Q4642">
            <v>1968</v>
          </cell>
          <cell r="R4642" t="str">
            <v>OP</v>
          </cell>
          <cell r="S4642">
            <v>0</v>
          </cell>
          <cell r="T4642" t="str">
            <v>Y</v>
          </cell>
        </row>
        <row r="4643">
          <cell r="A4643" t="str">
            <v>DC</v>
          </cell>
          <cell r="B4643" t="str">
            <v>District of Columbia</v>
          </cell>
          <cell r="C4643">
            <v>15274</v>
          </cell>
          <cell r="D4643" t="str">
            <v>Potomac Power Resources</v>
          </cell>
          <cell r="E4643">
            <v>603</v>
          </cell>
          <cell r="F4643" t="str">
            <v>Benning</v>
          </cell>
          <cell r="G4643">
            <v>22</v>
          </cell>
          <cell r="H4643" t="str">
            <v>16</v>
          </cell>
          <cell r="I4643">
            <v>290</v>
          </cell>
          <cell r="J4643">
            <v>275</v>
          </cell>
          <cell r="K4643">
            <v>275</v>
          </cell>
          <cell r="M4643" t="str">
            <v>ST</v>
          </cell>
          <cell r="N4643" t="str">
            <v>DFO</v>
          </cell>
          <cell r="P4643">
            <v>5</v>
          </cell>
          <cell r="Q4643">
            <v>1972</v>
          </cell>
          <cell r="R4643" t="str">
            <v>OP</v>
          </cell>
          <cell r="S4643">
            <v>0</v>
          </cell>
          <cell r="T4643" t="str">
            <v>Y</v>
          </cell>
        </row>
        <row r="4644">
          <cell r="A4644" t="str">
            <v>IN</v>
          </cell>
          <cell r="B4644" t="str">
            <v>Marion</v>
          </cell>
          <cell r="C4644">
            <v>9273</v>
          </cell>
          <cell r="D4644" t="str">
            <v>Indianapolis Power &amp; Light Co</v>
          </cell>
          <cell r="E4644">
            <v>990</v>
          </cell>
          <cell r="F4644" t="str">
            <v>Harding Street</v>
          </cell>
          <cell r="G4644">
            <v>22</v>
          </cell>
          <cell r="H4644" t="str">
            <v>3</v>
          </cell>
          <cell r="I4644">
            <v>37.5</v>
          </cell>
          <cell r="J4644">
            <v>35</v>
          </cell>
          <cell r="K4644">
            <v>40</v>
          </cell>
          <cell r="M4644" t="str">
            <v>ST</v>
          </cell>
          <cell r="N4644" t="str">
            <v>DFO</v>
          </cell>
          <cell r="P4644">
            <v>9</v>
          </cell>
          <cell r="Q4644">
            <v>1941</v>
          </cell>
          <cell r="R4644" t="str">
            <v>OP</v>
          </cell>
          <cell r="S4644">
            <v>0</v>
          </cell>
          <cell r="T4644" t="str">
            <v>N</v>
          </cell>
        </row>
        <row r="4645">
          <cell r="A4645" t="str">
            <v>IN</v>
          </cell>
          <cell r="B4645" t="str">
            <v>Marion</v>
          </cell>
          <cell r="C4645">
            <v>9273</v>
          </cell>
          <cell r="D4645" t="str">
            <v>Indianapolis Power &amp; Light Co</v>
          </cell>
          <cell r="E4645">
            <v>990</v>
          </cell>
          <cell r="F4645" t="str">
            <v>Harding Street</v>
          </cell>
          <cell r="G4645">
            <v>22</v>
          </cell>
          <cell r="H4645" t="str">
            <v>4</v>
          </cell>
          <cell r="I4645">
            <v>37.5</v>
          </cell>
          <cell r="J4645">
            <v>35</v>
          </cell>
          <cell r="K4645">
            <v>40</v>
          </cell>
          <cell r="M4645" t="str">
            <v>ST</v>
          </cell>
          <cell r="N4645" t="str">
            <v>DFO</v>
          </cell>
          <cell r="P4645">
            <v>6</v>
          </cell>
          <cell r="Q4645">
            <v>1947</v>
          </cell>
          <cell r="R4645" t="str">
            <v>OP</v>
          </cell>
          <cell r="S4645">
            <v>0</v>
          </cell>
          <cell r="T4645" t="str">
            <v>N</v>
          </cell>
        </row>
        <row r="4646">
          <cell r="A4646" t="str">
            <v>IN</v>
          </cell>
          <cell r="B4646" t="str">
            <v>Morgan</v>
          </cell>
          <cell r="C4646">
            <v>9273</v>
          </cell>
          <cell r="D4646" t="str">
            <v>Indianapolis Power &amp; Light Co</v>
          </cell>
          <cell r="E4646">
            <v>991</v>
          </cell>
          <cell r="F4646" t="str">
            <v>Eagle Valley</v>
          </cell>
          <cell r="G4646">
            <v>22</v>
          </cell>
          <cell r="H4646" t="str">
            <v>2</v>
          </cell>
          <cell r="I4646">
            <v>46</v>
          </cell>
          <cell r="J4646">
            <v>39</v>
          </cell>
          <cell r="K4646">
            <v>39</v>
          </cell>
          <cell r="M4646" t="str">
            <v>ST</v>
          </cell>
          <cell r="N4646" t="str">
            <v>DFO</v>
          </cell>
          <cell r="P4646">
            <v>5</v>
          </cell>
          <cell r="Q4646">
            <v>1950</v>
          </cell>
          <cell r="R4646" t="str">
            <v>OP</v>
          </cell>
          <cell r="S4646">
            <v>0</v>
          </cell>
          <cell r="T4646" t="str">
            <v>N</v>
          </cell>
        </row>
        <row r="4647">
          <cell r="A4647" t="str">
            <v>IN</v>
          </cell>
          <cell r="B4647" t="str">
            <v>Morgan</v>
          </cell>
          <cell r="C4647">
            <v>9273</v>
          </cell>
          <cell r="D4647" t="str">
            <v>Indianapolis Power &amp; Light Co</v>
          </cell>
          <cell r="E4647">
            <v>991</v>
          </cell>
          <cell r="F4647" t="str">
            <v>Eagle Valley</v>
          </cell>
          <cell r="G4647">
            <v>22</v>
          </cell>
          <cell r="H4647" t="str">
            <v>ST1</v>
          </cell>
          <cell r="I4647">
            <v>46</v>
          </cell>
          <cell r="J4647">
            <v>39</v>
          </cell>
          <cell r="K4647">
            <v>39</v>
          </cell>
          <cell r="M4647" t="str">
            <v>ST</v>
          </cell>
          <cell r="N4647" t="str">
            <v>DFO</v>
          </cell>
          <cell r="P4647">
            <v>3</v>
          </cell>
          <cell r="Q4647">
            <v>1949</v>
          </cell>
          <cell r="R4647" t="str">
            <v>OP</v>
          </cell>
          <cell r="S4647">
            <v>0</v>
          </cell>
          <cell r="T4647" t="str">
            <v>N</v>
          </cell>
        </row>
        <row r="4648">
          <cell r="A4648" t="str">
            <v>IN</v>
          </cell>
          <cell r="B4648" t="str">
            <v>Knox</v>
          </cell>
          <cell r="C4648">
            <v>15470</v>
          </cell>
          <cell r="D4648" t="str">
            <v>PSI Energy Inc</v>
          </cell>
          <cell r="E4648">
            <v>1004</v>
          </cell>
          <cell r="F4648" t="str">
            <v>Edwardsport</v>
          </cell>
          <cell r="G4648">
            <v>22</v>
          </cell>
          <cell r="H4648" t="str">
            <v>6</v>
          </cell>
          <cell r="I4648">
            <v>35</v>
          </cell>
          <cell r="J4648">
            <v>40</v>
          </cell>
          <cell r="K4648">
            <v>40</v>
          </cell>
          <cell r="M4648" t="str">
            <v>ST</v>
          </cell>
          <cell r="N4648" t="str">
            <v>DFO</v>
          </cell>
          <cell r="P4648">
            <v>7</v>
          </cell>
          <cell r="Q4648">
            <v>1944</v>
          </cell>
          <cell r="R4648" t="str">
            <v>OP</v>
          </cell>
          <cell r="S4648">
            <v>0</v>
          </cell>
          <cell r="T4648" t="str">
            <v>N</v>
          </cell>
        </row>
        <row r="4649">
          <cell r="A4649" t="str">
            <v>KY</v>
          </cell>
          <cell r="B4649" t="str">
            <v>Woodford</v>
          </cell>
          <cell r="C4649">
            <v>10171</v>
          </cell>
          <cell r="D4649" t="str">
            <v>Kentucky Utilities Co</v>
          </cell>
          <cell r="E4649">
            <v>1361</v>
          </cell>
          <cell r="F4649" t="str">
            <v>Tyrone</v>
          </cell>
          <cell r="G4649">
            <v>22</v>
          </cell>
          <cell r="H4649" t="str">
            <v>1</v>
          </cell>
          <cell r="I4649">
            <v>31.2</v>
          </cell>
          <cell r="J4649">
            <v>27</v>
          </cell>
          <cell r="K4649">
            <v>30</v>
          </cell>
          <cell r="M4649" t="str">
            <v>ST</v>
          </cell>
          <cell r="N4649" t="str">
            <v>DFO</v>
          </cell>
          <cell r="P4649">
            <v>10</v>
          </cell>
          <cell r="Q4649">
            <v>1947</v>
          </cell>
          <cell r="R4649" t="str">
            <v>OP</v>
          </cell>
          <cell r="S4649">
            <v>0</v>
          </cell>
          <cell r="T4649" t="str">
            <v>N</v>
          </cell>
        </row>
        <row r="4650">
          <cell r="A4650" t="str">
            <v>KY</v>
          </cell>
          <cell r="B4650" t="str">
            <v>Woodford</v>
          </cell>
          <cell r="C4650">
            <v>10171</v>
          </cell>
          <cell r="D4650" t="str">
            <v>Kentucky Utilities Co</v>
          </cell>
          <cell r="E4650">
            <v>1361</v>
          </cell>
          <cell r="F4650" t="str">
            <v>Tyrone</v>
          </cell>
          <cell r="G4650">
            <v>22</v>
          </cell>
          <cell r="H4650" t="str">
            <v>2</v>
          </cell>
          <cell r="I4650">
            <v>31.2</v>
          </cell>
          <cell r="J4650">
            <v>31</v>
          </cell>
          <cell r="K4650">
            <v>33</v>
          </cell>
          <cell r="M4650" t="str">
            <v>ST</v>
          </cell>
          <cell r="N4650" t="str">
            <v>DFO</v>
          </cell>
          <cell r="P4650">
            <v>6</v>
          </cell>
          <cell r="Q4650">
            <v>1948</v>
          </cell>
          <cell r="R4650" t="str">
            <v>OP</v>
          </cell>
          <cell r="S4650">
            <v>0</v>
          </cell>
          <cell r="T4650" t="str">
            <v>N</v>
          </cell>
        </row>
        <row r="4651">
          <cell r="A4651" t="str">
            <v>MA</v>
          </cell>
          <cell r="B4651" t="str">
            <v>Middlesex</v>
          </cell>
          <cell r="C4651">
            <v>6315</v>
          </cell>
          <cell r="D4651" t="str">
            <v>Fellsway Development LLC</v>
          </cell>
          <cell r="E4651">
            <v>54992</v>
          </cell>
          <cell r="F4651" t="str">
            <v>Fellsway Development LLC</v>
          </cell>
          <cell r="G4651">
            <v>622</v>
          </cell>
          <cell r="H4651" t="str">
            <v>ST</v>
          </cell>
          <cell r="I4651">
            <v>0.2</v>
          </cell>
          <cell r="J4651">
            <v>0.2</v>
          </cell>
          <cell r="K4651">
            <v>0.2</v>
          </cell>
          <cell r="M4651" t="str">
            <v>ST</v>
          </cell>
          <cell r="N4651" t="str">
            <v>DFO</v>
          </cell>
          <cell r="P4651">
            <v>6</v>
          </cell>
          <cell r="Q4651">
            <v>1996</v>
          </cell>
          <cell r="R4651" t="str">
            <v>SB</v>
          </cell>
          <cell r="T4651" t="str">
            <v>Y</v>
          </cell>
        </row>
        <row r="4652">
          <cell r="A4652" t="str">
            <v>NJ</v>
          </cell>
          <cell r="B4652" t="str">
            <v>Union</v>
          </cell>
          <cell r="C4652">
            <v>12311</v>
          </cell>
          <cell r="D4652" t="str">
            <v>Merck &amp; Co Inc</v>
          </cell>
          <cell r="E4652">
            <v>10224</v>
          </cell>
          <cell r="F4652" t="str">
            <v>Merck Rahway Power Plant</v>
          </cell>
          <cell r="G4652">
            <v>325</v>
          </cell>
          <cell r="H4652" t="str">
            <v>GEN7</v>
          </cell>
          <cell r="I4652">
            <v>4</v>
          </cell>
          <cell r="J4652">
            <v>3.8</v>
          </cell>
          <cell r="K4652">
            <v>3.8</v>
          </cell>
          <cell r="M4652" t="str">
            <v>ST</v>
          </cell>
          <cell r="N4652" t="str">
            <v>DFO</v>
          </cell>
          <cell r="O4652" t="str">
            <v>NG</v>
          </cell>
          <cell r="P4652">
            <v>1</v>
          </cell>
          <cell r="Q4652">
            <v>1968</v>
          </cell>
          <cell r="R4652" t="str">
            <v>OP</v>
          </cell>
          <cell r="T4652" t="str">
            <v>Y</v>
          </cell>
        </row>
        <row r="4653">
          <cell r="A4653" t="str">
            <v>NJ</v>
          </cell>
          <cell r="B4653" t="str">
            <v>Union</v>
          </cell>
          <cell r="C4653">
            <v>12311</v>
          </cell>
          <cell r="D4653" t="str">
            <v>Merck &amp; Co Inc</v>
          </cell>
          <cell r="E4653">
            <v>10224</v>
          </cell>
          <cell r="F4653" t="str">
            <v>Merck Rahway Power Plant</v>
          </cell>
          <cell r="G4653">
            <v>325</v>
          </cell>
          <cell r="H4653" t="str">
            <v>GEN8</v>
          </cell>
          <cell r="I4653">
            <v>5</v>
          </cell>
          <cell r="J4653">
            <v>4.8</v>
          </cell>
          <cell r="K4653">
            <v>4.8</v>
          </cell>
          <cell r="M4653" t="str">
            <v>ST</v>
          </cell>
          <cell r="N4653" t="str">
            <v>DFO</v>
          </cell>
          <cell r="O4653" t="str">
            <v>NG</v>
          </cell>
          <cell r="P4653">
            <v>1</v>
          </cell>
          <cell r="Q4653">
            <v>1977</v>
          </cell>
          <cell r="R4653" t="str">
            <v>OP</v>
          </cell>
          <cell r="T4653" t="str">
            <v>Y</v>
          </cell>
        </row>
        <row r="4654">
          <cell r="A4654" t="str">
            <v>NJ</v>
          </cell>
          <cell r="B4654" t="str">
            <v>Union</v>
          </cell>
          <cell r="C4654">
            <v>12311</v>
          </cell>
          <cell r="D4654" t="str">
            <v>Merck &amp; Co Inc</v>
          </cell>
          <cell r="E4654">
            <v>10224</v>
          </cell>
          <cell r="F4654" t="str">
            <v>Merck Rahway Power Plant</v>
          </cell>
          <cell r="G4654">
            <v>325</v>
          </cell>
          <cell r="H4654" t="str">
            <v>GEN9</v>
          </cell>
          <cell r="I4654">
            <v>10.8</v>
          </cell>
          <cell r="J4654">
            <v>10</v>
          </cell>
          <cell r="K4654">
            <v>10.199999999999999</v>
          </cell>
          <cell r="M4654" t="str">
            <v>ST</v>
          </cell>
          <cell r="N4654" t="str">
            <v>DFO</v>
          </cell>
          <cell r="O4654" t="str">
            <v>NG</v>
          </cell>
          <cell r="P4654">
            <v>1</v>
          </cell>
          <cell r="Q4654">
            <v>2004</v>
          </cell>
          <cell r="R4654" t="str">
            <v>OP</v>
          </cell>
          <cell r="T4654" t="str">
            <v>Y</v>
          </cell>
        </row>
        <row r="4655">
          <cell r="A4655" t="str">
            <v>PA</v>
          </cell>
          <cell r="B4655" t="str">
            <v>Montour</v>
          </cell>
          <cell r="C4655">
            <v>15534</v>
          </cell>
          <cell r="D4655" t="str">
            <v>PPL Montour LLC</v>
          </cell>
          <cell r="E4655">
            <v>3149</v>
          </cell>
          <cell r="F4655" t="str">
            <v>PPL Montour</v>
          </cell>
          <cell r="G4655">
            <v>22</v>
          </cell>
          <cell r="H4655" t="str">
            <v>11</v>
          </cell>
          <cell r="I4655">
            <v>17.2</v>
          </cell>
          <cell r="J4655">
            <v>15</v>
          </cell>
          <cell r="K4655">
            <v>15</v>
          </cell>
          <cell r="M4655" t="str">
            <v>ST</v>
          </cell>
          <cell r="N4655" t="str">
            <v>DFO</v>
          </cell>
          <cell r="O4655" t="str">
            <v>SC</v>
          </cell>
          <cell r="P4655">
            <v>4</v>
          </cell>
          <cell r="Q4655">
            <v>1973</v>
          </cell>
          <cell r="R4655" t="str">
            <v>OP</v>
          </cell>
          <cell r="S4655">
            <v>0</v>
          </cell>
          <cell r="T4655" t="str">
            <v>Y</v>
          </cell>
        </row>
        <row r="4656">
          <cell r="A4656" t="str">
            <v>PA</v>
          </cell>
          <cell r="B4656" t="str">
            <v>Washington</v>
          </cell>
          <cell r="C4656">
            <v>23279</v>
          </cell>
          <cell r="D4656" t="str">
            <v>Allegheny Energy Supply Co LLC</v>
          </cell>
          <cell r="E4656">
            <v>3181</v>
          </cell>
          <cell r="F4656" t="str">
            <v>Mitchell Power Station</v>
          </cell>
          <cell r="G4656">
            <v>22</v>
          </cell>
          <cell r="H4656" t="str">
            <v>2</v>
          </cell>
          <cell r="I4656">
            <v>74.7</v>
          </cell>
          <cell r="J4656">
            <v>82</v>
          </cell>
          <cell r="K4656">
            <v>82</v>
          </cell>
          <cell r="M4656" t="str">
            <v>ST</v>
          </cell>
          <cell r="N4656" t="str">
            <v>DFO</v>
          </cell>
          <cell r="P4656">
            <v>10</v>
          </cell>
          <cell r="Q4656">
            <v>1949</v>
          </cell>
          <cell r="R4656" t="str">
            <v>OP</v>
          </cell>
          <cell r="S4656">
            <v>0</v>
          </cell>
          <cell r="T4656" t="str">
            <v>Y</v>
          </cell>
        </row>
        <row r="4657">
          <cell r="A4657" t="str">
            <v>CA</v>
          </cell>
          <cell r="B4657" t="str">
            <v>Mono</v>
          </cell>
          <cell r="C4657">
            <v>34691</v>
          </cell>
          <cell r="D4657" t="str">
            <v>Ormat Nevada Inc</v>
          </cell>
          <cell r="E4657">
            <v>10479</v>
          </cell>
          <cell r="F4657" t="str">
            <v>Ples I</v>
          </cell>
          <cell r="G4657">
            <v>22</v>
          </cell>
          <cell r="H4657" t="str">
            <v>T101</v>
          </cell>
          <cell r="I4657">
            <v>5</v>
          </cell>
          <cell r="J4657">
            <v>4.5</v>
          </cell>
          <cell r="K4657">
            <v>5.0999999999999996</v>
          </cell>
          <cell r="M4657" t="str">
            <v>BT</v>
          </cell>
          <cell r="N4657" t="str">
            <v>GEO</v>
          </cell>
          <cell r="P4657">
            <v>12</v>
          </cell>
          <cell r="Q4657">
            <v>1990</v>
          </cell>
          <cell r="R4657" t="str">
            <v>OP</v>
          </cell>
          <cell r="T4657" t="str">
            <v>Y</v>
          </cell>
        </row>
        <row r="4658">
          <cell r="A4658" t="str">
            <v>CA</v>
          </cell>
          <cell r="B4658" t="str">
            <v>Mono</v>
          </cell>
          <cell r="C4658">
            <v>34691</v>
          </cell>
          <cell r="D4658" t="str">
            <v>Ormat Nevada Inc</v>
          </cell>
          <cell r="E4658">
            <v>10479</v>
          </cell>
          <cell r="F4658" t="str">
            <v>Ples I</v>
          </cell>
          <cell r="G4658">
            <v>22</v>
          </cell>
          <cell r="H4658" t="str">
            <v>T102</v>
          </cell>
          <cell r="I4658">
            <v>5</v>
          </cell>
          <cell r="J4658">
            <v>5.5</v>
          </cell>
          <cell r="K4658">
            <v>6.1</v>
          </cell>
          <cell r="M4658" t="str">
            <v>BT</v>
          </cell>
          <cell r="N4658" t="str">
            <v>GEO</v>
          </cell>
          <cell r="P4658">
            <v>12</v>
          </cell>
          <cell r="Q4658">
            <v>1990</v>
          </cell>
          <cell r="R4658" t="str">
            <v>OP</v>
          </cell>
          <cell r="T4658" t="str">
            <v>Y</v>
          </cell>
        </row>
        <row r="4659">
          <cell r="A4659" t="str">
            <v>CA</v>
          </cell>
          <cell r="B4659" t="str">
            <v>Mono</v>
          </cell>
          <cell r="C4659">
            <v>34691</v>
          </cell>
          <cell r="D4659" t="str">
            <v>Ormat Nevada Inc</v>
          </cell>
          <cell r="E4659">
            <v>10479</v>
          </cell>
          <cell r="F4659" t="str">
            <v>Ples I</v>
          </cell>
          <cell r="G4659">
            <v>22</v>
          </cell>
          <cell r="H4659" t="str">
            <v>T103</v>
          </cell>
          <cell r="I4659">
            <v>5</v>
          </cell>
          <cell r="J4659">
            <v>5.5</v>
          </cell>
          <cell r="K4659">
            <v>6.1</v>
          </cell>
          <cell r="M4659" t="str">
            <v>BT</v>
          </cell>
          <cell r="N4659" t="str">
            <v>GEO</v>
          </cell>
          <cell r="P4659">
            <v>12</v>
          </cell>
          <cell r="Q4659">
            <v>1990</v>
          </cell>
          <cell r="R4659" t="str">
            <v>OP</v>
          </cell>
          <cell r="T4659" t="str">
            <v>Y</v>
          </cell>
        </row>
        <row r="4660">
          <cell r="A4660" t="str">
            <v>CA</v>
          </cell>
          <cell r="B4660" t="str">
            <v>Mono</v>
          </cell>
          <cell r="C4660">
            <v>34691</v>
          </cell>
          <cell r="D4660" t="str">
            <v>Ormat Nevada Inc</v>
          </cell>
          <cell r="E4660">
            <v>10480</v>
          </cell>
          <cell r="F4660" t="str">
            <v>Mammoth Pacific I</v>
          </cell>
          <cell r="G4660">
            <v>22</v>
          </cell>
          <cell r="H4660" t="str">
            <v>GEN1</v>
          </cell>
          <cell r="I4660">
            <v>5</v>
          </cell>
          <cell r="J4660">
            <v>3.2</v>
          </cell>
          <cell r="K4660">
            <v>4.4000000000000004</v>
          </cell>
          <cell r="M4660" t="str">
            <v>BT</v>
          </cell>
          <cell r="N4660" t="str">
            <v>GEO</v>
          </cell>
          <cell r="P4660">
            <v>12</v>
          </cell>
          <cell r="Q4660">
            <v>1984</v>
          </cell>
          <cell r="R4660" t="str">
            <v>OP</v>
          </cell>
          <cell r="T4660" t="str">
            <v>Y</v>
          </cell>
        </row>
        <row r="4661">
          <cell r="A4661" t="str">
            <v>CA</v>
          </cell>
          <cell r="B4661" t="str">
            <v>Mono</v>
          </cell>
          <cell r="C4661">
            <v>34691</v>
          </cell>
          <cell r="D4661" t="str">
            <v>Ormat Nevada Inc</v>
          </cell>
          <cell r="E4661">
            <v>10480</v>
          </cell>
          <cell r="F4661" t="str">
            <v>Mammoth Pacific I</v>
          </cell>
          <cell r="G4661">
            <v>22</v>
          </cell>
          <cell r="H4661" t="str">
            <v>GEN2</v>
          </cell>
          <cell r="I4661">
            <v>5</v>
          </cell>
          <cell r="J4661">
            <v>2.6</v>
          </cell>
          <cell r="K4661">
            <v>3.8</v>
          </cell>
          <cell r="M4661" t="str">
            <v>BT</v>
          </cell>
          <cell r="N4661" t="str">
            <v>GEO</v>
          </cell>
          <cell r="P4661">
            <v>12</v>
          </cell>
          <cell r="Q4661">
            <v>1984</v>
          </cell>
          <cell r="R4661" t="str">
            <v>OP</v>
          </cell>
          <cell r="T4661" t="str">
            <v>Y</v>
          </cell>
        </row>
        <row r="4662">
          <cell r="A4662" t="str">
            <v>CA</v>
          </cell>
          <cell r="B4662" t="str">
            <v>Mono</v>
          </cell>
          <cell r="C4662">
            <v>34691</v>
          </cell>
          <cell r="D4662" t="str">
            <v>Ormat Nevada Inc</v>
          </cell>
          <cell r="E4662">
            <v>10481</v>
          </cell>
          <cell r="F4662" t="str">
            <v>Mammoth Pacific II</v>
          </cell>
          <cell r="G4662">
            <v>22</v>
          </cell>
          <cell r="H4662" t="str">
            <v>1</v>
          </cell>
          <cell r="I4662">
            <v>5</v>
          </cell>
          <cell r="J4662">
            <v>3</v>
          </cell>
          <cell r="K4662">
            <v>5</v>
          </cell>
          <cell r="M4662" t="str">
            <v>BT</v>
          </cell>
          <cell r="N4662" t="str">
            <v>GEO</v>
          </cell>
          <cell r="P4662">
            <v>12</v>
          </cell>
          <cell r="Q4662">
            <v>1990</v>
          </cell>
          <cell r="R4662" t="str">
            <v>OP</v>
          </cell>
          <cell r="T4662" t="str">
            <v>Y</v>
          </cell>
        </row>
        <row r="4663">
          <cell r="A4663" t="str">
            <v>CA</v>
          </cell>
          <cell r="B4663" t="str">
            <v>Mono</v>
          </cell>
          <cell r="C4663">
            <v>34691</v>
          </cell>
          <cell r="D4663" t="str">
            <v>Ormat Nevada Inc</v>
          </cell>
          <cell r="E4663">
            <v>10481</v>
          </cell>
          <cell r="F4663" t="str">
            <v>Mammoth Pacific II</v>
          </cell>
          <cell r="G4663">
            <v>22</v>
          </cell>
          <cell r="H4663" t="str">
            <v>2</v>
          </cell>
          <cell r="I4663">
            <v>5</v>
          </cell>
          <cell r="J4663">
            <v>3</v>
          </cell>
          <cell r="K4663">
            <v>5</v>
          </cell>
          <cell r="M4663" t="str">
            <v>BT</v>
          </cell>
          <cell r="N4663" t="str">
            <v>GEO</v>
          </cell>
          <cell r="P4663">
            <v>12</v>
          </cell>
          <cell r="Q4663">
            <v>1990</v>
          </cell>
          <cell r="R4663" t="str">
            <v>OP</v>
          </cell>
          <cell r="T4663" t="str">
            <v>Y</v>
          </cell>
        </row>
        <row r="4664">
          <cell r="A4664" t="str">
            <v>CA</v>
          </cell>
          <cell r="B4664" t="str">
            <v>Mono</v>
          </cell>
          <cell r="C4664">
            <v>34691</v>
          </cell>
          <cell r="D4664" t="str">
            <v>Ormat Nevada Inc</v>
          </cell>
          <cell r="E4664">
            <v>10481</v>
          </cell>
          <cell r="F4664" t="str">
            <v>Mammoth Pacific II</v>
          </cell>
          <cell r="G4664">
            <v>22</v>
          </cell>
          <cell r="H4664" t="str">
            <v>3</v>
          </cell>
          <cell r="I4664">
            <v>5</v>
          </cell>
          <cell r="J4664">
            <v>3</v>
          </cell>
          <cell r="K4664">
            <v>5</v>
          </cell>
          <cell r="M4664" t="str">
            <v>BT</v>
          </cell>
          <cell r="N4664" t="str">
            <v>GEO</v>
          </cell>
          <cell r="P4664">
            <v>12</v>
          </cell>
          <cell r="Q4664">
            <v>1990</v>
          </cell>
          <cell r="R4664" t="str">
            <v>OP</v>
          </cell>
          <cell r="T4664" t="str">
            <v>Y</v>
          </cell>
        </row>
        <row r="4665">
          <cell r="A4665" t="str">
            <v>CA</v>
          </cell>
          <cell r="B4665" t="str">
            <v>Mono</v>
          </cell>
          <cell r="C4665">
            <v>34691</v>
          </cell>
          <cell r="D4665" t="str">
            <v>Ormat Nevada Inc</v>
          </cell>
          <cell r="E4665">
            <v>10481</v>
          </cell>
          <cell r="F4665" t="str">
            <v>Mammoth Pacific II</v>
          </cell>
          <cell r="G4665">
            <v>22</v>
          </cell>
          <cell r="H4665" t="str">
            <v>T101</v>
          </cell>
          <cell r="I4665">
            <v>5</v>
          </cell>
          <cell r="J4665">
            <v>3.8</v>
          </cell>
          <cell r="K4665">
            <v>4.4000000000000004</v>
          </cell>
          <cell r="M4665" t="str">
            <v>BT</v>
          </cell>
          <cell r="N4665" t="str">
            <v>GEO</v>
          </cell>
          <cell r="P4665">
            <v>12</v>
          </cell>
          <cell r="Q4665">
            <v>1990</v>
          </cell>
          <cell r="R4665" t="str">
            <v>OP</v>
          </cell>
          <cell r="T4665" t="str">
            <v>Y</v>
          </cell>
        </row>
        <row r="4666">
          <cell r="A4666" t="str">
            <v>CA</v>
          </cell>
          <cell r="B4666" t="str">
            <v>Mono</v>
          </cell>
          <cell r="C4666">
            <v>34691</v>
          </cell>
          <cell r="D4666" t="str">
            <v>Ormat Nevada Inc</v>
          </cell>
          <cell r="E4666">
            <v>10481</v>
          </cell>
          <cell r="F4666" t="str">
            <v>Mammoth Pacific II</v>
          </cell>
          <cell r="G4666">
            <v>22</v>
          </cell>
          <cell r="H4666" t="str">
            <v>T102</v>
          </cell>
          <cell r="I4666">
            <v>5</v>
          </cell>
          <cell r="J4666">
            <v>4.5999999999999996</v>
          </cell>
          <cell r="K4666">
            <v>5</v>
          </cell>
          <cell r="M4666" t="str">
            <v>BT</v>
          </cell>
          <cell r="N4666" t="str">
            <v>GEO</v>
          </cell>
          <cell r="P4666">
            <v>12</v>
          </cell>
          <cell r="Q4666">
            <v>1990</v>
          </cell>
          <cell r="R4666" t="str">
            <v>OP</v>
          </cell>
          <cell r="T4666" t="str">
            <v>Y</v>
          </cell>
        </row>
        <row r="4667">
          <cell r="A4667" t="str">
            <v>CA</v>
          </cell>
          <cell r="B4667" t="str">
            <v>Mono</v>
          </cell>
          <cell r="C4667">
            <v>34691</v>
          </cell>
          <cell r="D4667" t="str">
            <v>Ormat Nevada Inc</v>
          </cell>
          <cell r="E4667">
            <v>10481</v>
          </cell>
          <cell r="F4667" t="str">
            <v>Mammoth Pacific II</v>
          </cell>
          <cell r="G4667">
            <v>22</v>
          </cell>
          <cell r="H4667" t="str">
            <v>T103</v>
          </cell>
          <cell r="I4667">
            <v>5</v>
          </cell>
          <cell r="J4667">
            <v>4.2</v>
          </cell>
          <cell r="K4667">
            <v>4.8</v>
          </cell>
          <cell r="M4667" t="str">
            <v>BT</v>
          </cell>
          <cell r="N4667" t="str">
            <v>GEO</v>
          </cell>
          <cell r="P4667">
            <v>12</v>
          </cell>
          <cell r="Q4667">
            <v>1990</v>
          </cell>
          <cell r="R4667" t="str">
            <v>OP</v>
          </cell>
          <cell r="T4667" t="str">
            <v>Y</v>
          </cell>
        </row>
        <row r="4668">
          <cell r="A4668" t="str">
            <v>CA</v>
          </cell>
          <cell r="B4668" t="str">
            <v>Imperial</v>
          </cell>
          <cell r="C4668">
            <v>49748</v>
          </cell>
          <cell r="D4668" t="str">
            <v>ORCAL Geothermal, Inc</v>
          </cell>
          <cell r="E4668">
            <v>54111</v>
          </cell>
          <cell r="F4668" t="str">
            <v>Second Imperial Geothermal</v>
          </cell>
          <cell r="G4668">
            <v>22</v>
          </cell>
          <cell r="H4668" t="str">
            <v>GE10</v>
          </cell>
          <cell r="I4668">
            <v>4.5</v>
          </cell>
          <cell r="J4668">
            <v>5</v>
          </cell>
          <cell r="K4668">
            <v>5</v>
          </cell>
          <cell r="M4668" t="str">
            <v>BT</v>
          </cell>
          <cell r="N4668" t="str">
            <v>GEO</v>
          </cell>
          <cell r="P4668">
            <v>6</v>
          </cell>
          <cell r="Q4668">
            <v>1993</v>
          </cell>
          <cell r="R4668" t="str">
            <v>OP</v>
          </cell>
          <cell r="S4668">
            <v>0</v>
          </cell>
          <cell r="T4668" t="str">
            <v>Y</v>
          </cell>
        </row>
        <row r="4669">
          <cell r="A4669" t="str">
            <v>CA</v>
          </cell>
          <cell r="B4669" t="str">
            <v>Imperial</v>
          </cell>
          <cell r="C4669">
            <v>49748</v>
          </cell>
          <cell r="D4669" t="str">
            <v>ORCAL Geothermal, Inc</v>
          </cell>
          <cell r="E4669">
            <v>54111</v>
          </cell>
          <cell r="F4669" t="str">
            <v>Second Imperial Geothermal</v>
          </cell>
          <cell r="G4669">
            <v>22</v>
          </cell>
          <cell r="H4669" t="str">
            <v>GE11</v>
          </cell>
          <cell r="I4669">
            <v>4.5</v>
          </cell>
          <cell r="J4669">
            <v>5</v>
          </cell>
          <cell r="K4669">
            <v>5</v>
          </cell>
          <cell r="M4669" t="str">
            <v>BT</v>
          </cell>
          <cell r="N4669" t="str">
            <v>GEO</v>
          </cell>
          <cell r="P4669">
            <v>6</v>
          </cell>
          <cell r="Q4669">
            <v>1993</v>
          </cell>
          <cell r="R4669" t="str">
            <v>OP</v>
          </cell>
          <cell r="S4669">
            <v>0</v>
          </cell>
          <cell r="T4669" t="str">
            <v>Y</v>
          </cell>
        </row>
        <row r="4670">
          <cell r="A4670" t="str">
            <v>CA</v>
          </cell>
          <cell r="B4670" t="str">
            <v>Imperial</v>
          </cell>
          <cell r="C4670">
            <v>49748</v>
          </cell>
          <cell r="D4670" t="str">
            <v>ORCAL Geothermal, Inc</v>
          </cell>
          <cell r="E4670">
            <v>54111</v>
          </cell>
          <cell r="F4670" t="str">
            <v>Second Imperial Geothermal</v>
          </cell>
          <cell r="G4670">
            <v>22</v>
          </cell>
          <cell r="H4670" t="str">
            <v>GE12</v>
          </cell>
          <cell r="I4670">
            <v>4.5</v>
          </cell>
          <cell r="J4670">
            <v>5</v>
          </cell>
          <cell r="K4670">
            <v>5</v>
          </cell>
          <cell r="M4670" t="str">
            <v>BT</v>
          </cell>
          <cell r="N4670" t="str">
            <v>GEO</v>
          </cell>
          <cell r="P4670">
            <v>6</v>
          </cell>
          <cell r="Q4670">
            <v>1993</v>
          </cell>
          <cell r="R4670" t="str">
            <v>OP</v>
          </cell>
          <cell r="S4670">
            <v>0</v>
          </cell>
          <cell r="T4670" t="str">
            <v>Y</v>
          </cell>
        </row>
        <row r="4671">
          <cell r="A4671" t="str">
            <v>CA</v>
          </cell>
          <cell r="B4671" t="str">
            <v>Imperial</v>
          </cell>
          <cell r="C4671">
            <v>49748</v>
          </cell>
          <cell r="D4671" t="str">
            <v>ORCAL Geothermal, Inc</v>
          </cell>
          <cell r="E4671">
            <v>54111</v>
          </cell>
          <cell r="F4671" t="str">
            <v>Second Imperial Geothermal</v>
          </cell>
          <cell r="G4671">
            <v>22</v>
          </cell>
          <cell r="H4671" t="str">
            <v>GEN1</v>
          </cell>
          <cell r="I4671">
            <v>3.5</v>
          </cell>
          <cell r="J4671">
            <v>3.7</v>
          </cell>
          <cell r="K4671">
            <v>3.7</v>
          </cell>
          <cell r="M4671" t="str">
            <v>BT</v>
          </cell>
          <cell r="N4671" t="str">
            <v>GEO</v>
          </cell>
          <cell r="P4671">
            <v>6</v>
          </cell>
          <cell r="Q4671">
            <v>1993</v>
          </cell>
          <cell r="R4671" t="str">
            <v>OP</v>
          </cell>
          <cell r="S4671">
            <v>0</v>
          </cell>
          <cell r="T4671" t="str">
            <v>Y</v>
          </cell>
        </row>
        <row r="4672">
          <cell r="A4672" t="str">
            <v>CA</v>
          </cell>
          <cell r="B4672" t="str">
            <v>Imperial</v>
          </cell>
          <cell r="C4672">
            <v>49748</v>
          </cell>
          <cell r="D4672" t="str">
            <v>ORCAL Geothermal, Inc</v>
          </cell>
          <cell r="E4672">
            <v>54111</v>
          </cell>
          <cell r="F4672" t="str">
            <v>Second Imperial Geothermal</v>
          </cell>
          <cell r="G4672">
            <v>22</v>
          </cell>
          <cell r="H4672" t="str">
            <v>GEN2</v>
          </cell>
          <cell r="I4672">
            <v>3.5</v>
          </cell>
          <cell r="J4672">
            <v>3.7</v>
          </cell>
          <cell r="K4672">
            <v>3.7</v>
          </cell>
          <cell r="M4672" t="str">
            <v>BT</v>
          </cell>
          <cell r="N4672" t="str">
            <v>GEO</v>
          </cell>
          <cell r="P4672">
            <v>6</v>
          </cell>
          <cell r="Q4672">
            <v>1993</v>
          </cell>
          <cell r="R4672" t="str">
            <v>OP</v>
          </cell>
          <cell r="S4672">
            <v>0</v>
          </cell>
          <cell r="T4672" t="str">
            <v>Y</v>
          </cell>
        </row>
        <row r="4673">
          <cell r="A4673" t="str">
            <v>CA</v>
          </cell>
          <cell r="B4673" t="str">
            <v>Imperial</v>
          </cell>
          <cell r="C4673">
            <v>49748</v>
          </cell>
          <cell r="D4673" t="str">
            <v>ORCAL Geothermal, Inc</v>
          </cell>
          <cell r="E4673">
            <v>54111</v>
          </cell>
          <cell r="F4673" t="str">
            <v>Second Imperial Geothermal</v>
          </cell>
          <cell r="G4673">
            <v>22</v>
          </cell>
          <cell r="H4673" t="str">
            <v>GEN3</v>
          </cell>
          <cell r="I4673">
            <v>3.5</v>
          </cell>
          <cell r="J4673">
            <v>3.7</v>
          </cell>
          <cell r="K4673">
            <v>3.7</v>
          </cell>
          <cell r="M4673" t="str">
            <v>BT</v>
          </cell>
          <cell r="N4673" t="str">
            <v>GEO</v>
          </cell>
          <cell r="P4673">
            <v>6</v>
          </cell>
          <cell r="Q4673">
            <v>1993</v>
          </cell>
          <cell r="R4673" t="str">
            <v>OP</v>
          </cell>
          <cell r="S4673">
            <v>0</v>
          </cell>
          <cell r="T4673" t="str">
            <v>Y</v>
          </cell>
        </row>
        <row r="4674">
          <cell r="A4674" t="str">
            <v>CA</v>
          </cell>
          <cell r="B4674" t="str">
            <v>Imperial</v>
          </cell>
          <cell r="C4674">
            <v>49748</v>
          </cell>
          <cell r="D4674" t="str">
            <v>ORCAL Geothermal, Inc</v>
          </cell>
          <cell r="E4674">
            <v>54111</v>
          </cell>
          <cell r="F4674" t="str">
            <v>Second Imperial Geothermal</v>
          </cell>
          <cell r="G4674">
            <v>22</v>
          </cell>
          <cell r="H4674" t="str">
            <v>GEN5</v>
          </cell>
          <cell r="I4674">
            <v>3.5</v>
          </cell>
          <cell r="J4674">
            <v>3.7</v>
          </cell>
          <cell r="K4674">
            <v>3.7</v>
          </cell>
          <cell r="M4674" t="str">
            <v>BT</v>
          </cell>
          <cell r="N4674" t="str">
            <v>GEO</v>
          </cell>
          <cell r="P4674">
            <v>6</v>
          </cell>
          <cell r="Q4674">
            <v>1993</v>
          </cell>
          <cell r="R4674" t="str">
            <v>OP</v>
          </cell>
          <cell r="S4674">
            <v>0</v>
          </cell>
          <cell r="T4674" t="str">
            <v>Y</v>
          </cell>
        </row>
        <row r="4675">
          <cell r="A4675" t="str">
            <v>CA</v>
          </cell>
          <cell r="B4675" t="str">
            <v>Imperial</v>
          </cell>
          <cell r="C4675">
            <v>49748</v>
          </cell>
          <cell r="D4675" t="str">
            <v>ORCAL Geothermal, Inc</v>
          </cell>
          <cell r="E4675">
            <v>54111</v>
          </cell>
          <cell r="F4675" t="str">
            <v>Second Imperial Geothermal</v>
          </cell>
          <cell r="G4675">
            <v>22</v>
          </cell>
          <cell r="H4675" t="str">
            <v>GEN6</v>
          </cell>
          <cell r="I4675">
            <v>3.5</v>
          </cell>
          <cell r="J4675">
            <v>3.7</v>
          </cell>
          <cell r="K4675">
            <v>3.7</v>
          </cell>
          <cell r="M4675" t="str">
            <v>BT</v>
          </cell>
          <cell r="N4675" t="str">
            <v>GEO</v>
          </cell>
          <cell r="P4675">
            <v>6</v>
          </cell>
          <cell r="Q4675">
            <v>1993</v>
          </cell>
          <cell r="R4675" t="str">
            <v>OP</v>
          </cell>
          <cell r="S4675">
            <v>0</v>
          </cell>
          <cell r="T4675" t="str">
            <v>Y</v>
          </cell>
        </row>
        <row r="4676">
          <cell r="A4676" t="str">
            <v>CA</v>
          </cell>
          <cell r="B4676" t="str">
            <v>Imperial</v>
          </cell>
          <cell r="C4676">
            <v>49748</v>
          </cell>
          <cell r="D4676" t="str">
            <v>ORCAL Geothermal, Inc</v>
          </cell>
          <cell r="E4676">
            <v>54111</v>
          </cell>
          <cell r="F4676" t="str">
            <v>Second Imperial Geothermal</v>
          </cell>
          <cell r="G4676">
            <v>22</v>
          </cell>
          <cell r="H4676" t="str">
            <v>GEN7</v>
          </cell>
          <cell r="I4676">
            <v>4.5</v>
          </cell>
          <cell r="J4676">
            <v>5</v>
          </cell>
          <cell r="K4676">
            <v>5</v>
          </cell>
          <cell r="M4676" t="str">
            <v>BT</v>
          </cell>
          <cell r="N4676" t="str">
            <v>GEO</v>
          </cell>
          <cell r="P4676">
            <v>6</v>
          </cell>
          <cell r="Q4676">
            <v>1993</v>
          </cell>
          <cell r="R4676" t="str">
            <v>OP</v>
          </cell>
          <cell r="S4676">
            <v>0</v>
          </cell>
          <cell r="T4676" t="str">
            <v>Y</v>
          </cell>
        </row>
        <row r="4677">
          <cell r="A4677" t="str">
            <v>CA</v>
          </cell>
          <cell r="B4677" t="str">
            <v>Imperial</v>
          </cell>
          <cell r="C4677">
            <v>49748</v>
          </cell>
          <cell r="D4677" t="str">
            <v>ORCAL Geothermal, Inc</v>
          </cell>
          <cell r="E4677">
            <v>54111</v>
          </cell>
          <cell r="F4677" t="str">
            <v>Second Imperial Geothermal</v>
          </cell>
          <cell r="G4677">
            <v>22</v>
          </cell>
          <cell r="H4677" t="str">
            <v>GEN8</v>
          </cell>
          <cell r="I4677">
            <v>4.5</v>
          </cell>
          <cell r="J4677">
            <v>5</v>
          </cell>
          <cell r="K4677">
            <v>5</v>
          </cell>
          <cell r="M4677" t="str">
            <v>BT</v>
          </cell>
          <cell r="N4677" t="str">
            <v>GEO</v>
          </cell>
          <cell r="P4677">
            <v>6</v>
          </cell>
          <cell r="Q4677">
            <v>1993</v>
          </cell>
          <cell r="R4677" t="str">
            <v>OP</v>
          </cell>
          <cell r="S4677">
            <v>0</v>
          </cell>
          <cell r="T4677" t="str">
            <v>Y</v>
          </cell>
        </row>
        <row r="4678">
          <cell r="A4678" t="str">
            <v>CA</v>
          </cell>
          <cell r="B4678" t="str">
            <v>Imperial</v>
          </cell>
          <cell r="C4678">
            <v>49748</v>
          </cell>
          <cell r="D4678" t="str">
            <v>ORCAL Geothermal, Inc</v>
          </cell>
          <cell r="E4678">
            <v>54111</v>
          </cell>
          <cell r="F4678" t="str">
            <v>Second Imperial Geothermal</v>
          </cell>
          <cell r="G4678">
            <v>22</v>
          </cell>
          <cell r="H4678" t="str">
            <v>GEN9</v>
          </cell>
          <cell r="I4678">
            <v>4.5</v>
          </cell>
          <cell r="J4678">
            <v>5</v>
          </cell>
          <cell r="K4678">
            <v>5</v>
          </cell>
          <cell r="M4678" t="str">
            <v>BT</v>
          </cell>
          <cell r="N4678" t="str">
            <v>GEO</v>
          </cell>
          <cell r="P4678">
            <v>6</v>
          </cell>
          <cell r="Q4678">
            <v>1993</v>
          </cell>
          <cell r="R4678" t="str">
            <v>OP</v>
          </cell>
          <cell r="S4678">
            <v>0</v>
          </cell>
          <cell r="T4678" t="str">
            <v>Y</v>
          </cell>
        </row>
        <row r="4679">
          <cell r="A4679" t="str">
            <v>NV</v>
          </cell>
          <cell r="B4679" t="str">
            <v>Washoe</v>
          </cell>
          <cell r="C4679">
            <v>18031</v>
          </cell>
          <cell r="D4679" t="str">
            <v>Steamboat Development Corp</v>
          </cell>
          <cell r="E4679">
            <v>54665</v>
          </cell>
          <cell r="F4679" t="str">
            <v>Steamboat II</v>
          </cell>
          <cell r="G4679">
            <v>22</v>
          </cell>
          <cell r="H4679" t="str">
            <v>T201</v>
          </cell>
          <cell r="I4679">
            <v>11.3</v>
          </cell>
          <cell r="J4679">
            <v>6.6</v>
          </cell>
          <cell r="K4679">
            <v>10.5</v>
          </cell>
          <cell r="M4679" t="str">
            <v>BT</v>
          </cell>
          <cell r="N4679" t="str">
            <v>GEO</v>
          </cell>
          <cell r="P4679">
            <v>8</v>
          </cell>
          <cell r="Q4679">
            <v>1992</v>
          </cell>
          <cell r="R4679" t="str">
            <v>OP</v>
          </cell>
          <cell r="T4679" t="str">
            <v>Y</v>
          </cell>
        </row>
        <row r="4680">
          <cell r="A4680" t="str">
            <v>NV</v>
          </cell>
          <cell r="B4680" t="str">
            <v>Washoe</v>
          </cell>
          <cell r="C4680">
            <v>18031</v>
          </cell>
          <cell r="D4680" t="str">
            <v>Steamboat Development Corp</v>
          </cell>
          <cell r="E4680">
            <v>54665</v>
          </cell>
          <cell r="F4680" t="str">
            <v>Steamboat II</v>
          </cell>
          <cell r="G4680">
            <v>22</v>
          </cell>
          <cell r="H4680" t="str">
            <v>T202</v>
          </cell>
          <cell r="I4680">
            <v>11.3</v>
          </cell>
          <cell r="J4680">
            <v>6.6</v>
          </cell>
          <cell r="K4680">
            <v>10.5</v>
          </cell>
          <cell r="M4680" t="str">
            <v>BT</v>
          </cell>
          <cell r="N4680" t="str">
            <v>GEO</v>
          </cell>
          <cell r="P4680">
            <v>8</v>
          </cell>
          <cell r="Q4680">
            <v>1992</v>
          </cell>
          <cell r="R4680" t="str">
            <v>OP</v>
          </cell>
          <cell r="T4680" t="str">
            <v>Y</v>
          </cell>
        </row>
        <row r="4681">
          <cell r="A4681" t="str">
            <v>NV</v>
          </cell>
          <cell r="B4681" t="str">
            <v>Washoe</v>
          </cell>
          <cell r="C4681">
            <v>18031</v>
          </cell>
          <cell r="D4681" t="str">
            <v>Steamboat Development Corp</v>
          </cell>
          <cell r="E4681">
            <v>54666</v>
          </cell>
          <cell r="F4681" t="str">
            <v>Steamboat III</v>
          </cell>
          <cell r="G4681">
            <v>22</v>
          </cell>
          <cell r="H4681" t="str">
            <v>T301</v>
          </cell>
          <cell r="I4681">
            <v>11.3</v>
          </cell>
          <cell r="J4681">
            <v>6.6</v>
          </cell>
          <cell r="K4681">
            <v>10.5</v>
          </cell>
          <cell r="M4681" t="str">
            <v>BT</v>
          </cell>
          <cell r="N4681" t="str">
            <v>GEO</v>
          </cell>
          <cell r="P4681">
            <v>10</v>
          </cell>
          <cell r="Q4681">
            <v>1992</v>
          </cell>
          <cell r="R4681" t="str">
            <v>OP</v>
          </cell>
          <cell r="T4681" t="str">
            <v>Y</v>
          </cell>
        </row>
        <row r="4682">
          <cell r="A4682" t="str">
            <v>NV</v>
          </cell>
          <cell r="B4682" t="str">
            <v>Washoe</v>
          </cell>
          <cell r="C4682">
            <v>18031</v>
          </cell>
          <cell r="D4682" t="str">
            <v>Steamboat Development Corp</v>
          </cell>
          <cell r="E4682">
            <v>54666</v>
          </cell>
          <cell r="F4682" t="str">
            <v>Steamboat III</v>
          </cell>
          <cell r="G4682">
            <v>22</v>
          </cell>
          <cell r="H4682" t="str">
            <v>T302</v>
          </cell>
          <cell r="I4682">
            <v>11.3</v>
          </cell>
          <cell r="J4682">
            <v>6.6</v>
          </cell>
          <cell r="K4682">
            <v>10.5</v>
          </cell>
          <cell r="M4682" t="str">
            <v>BT</v>
          </cell>
          <cell r="N4682" t="str">
            <v>GEO</v>
          </cell>
          <cell r="P4682">
            <v>10</v>
          </cell>
          <cell r="Q4682">
            <v>1992</v>
          </cell>
          <cell r="R4682" t="str">
            <v>OP</v>
          </cell>
          <cell r="T4682" t="str">
            <v>Y</v>
          </cell>
        </row>
        <row r="4683">
          <cell r="A4683" t="str">
            <v>NV</v>
          </cell>
          <cell r="B4683" t="str">
            <v>Washoe</v>
          </cell>
          <cell r="C4683">
            <v>34691</v>
          </cell>
          <cell r="D4683" t="str">
            <v>Ormat Nevada Inc</v>
          </cell>
          <cell r="E4683">
            <v>50763</v>
          </cell>
          <cell r="F4683" t="str">
            <v>Steamboat 1</v>
          </cell>
          <cell r="G4683">
            <v>22</v>
          </cell>
          <cell r="H4683" t="str">
            <v>OE11</v>
          </cell>
          <cell r="I4683">
            <v>1.2</v>
          </cell>
          <cell r="J4683">
            <v>0.4</v>
          </cell>
          <cell r="K4683">
            <v>0.7</v>
          </cell>
          <cell r="M4683" t="str">
            <v>BT</v>
          </cell>
          <cell r="N4683" t="str">
            <v>GEO</v>
          </cell>
          <cell r="P4683">
            <v>11</v>
          </cell>
          <cell r="Q4683">
            <v>1986</v>
          </cell>
          <cell r="R4683" t="str">
            <v>OP</v>
          </cell>
          <cell r="T4683" t="str">
            <v>Y</v>
          </cell>
        </row>
        <row r="4684">
          <cell r="A4684" t="str">
            <v>NV</v>
          </cell>
          <cell r="B4684" t="str">
            <v>Washoe</v>
          </cell>
          <cell r="C4684">
            <v>34691</v>
          </cell>
          <cell r="D4684" t="str">
            <v>Ormat Nevada Inc</v>
          </cell>
          <cell r="E4684">
            <v>50763</v>
          </cell>
          <cell r="F4684" t="str">
            <v>Steamboat 1</v>
          </cell>
          <cell r="G4684">
            <v>22</v>
          </cell>
          <cell r="H4684" t="str">
            <v>OE12</v>
          </cell>
          <cell r="I4684">
            <v>1.2</v>
          </cell>
          <cell r="J4684">
            <v>0.4</v>
          </cell>
          <cell r="K4684">
            <v>0.7</v>
          </cell>
          <cell r="M4684" t="str">
            <v>BT</v>
          </cell>
          <cell r="N4684" t="str">
            <v>GEO</v>
          </cell>
          <cell r="P4684">
            <v>11</v>
          </cell>
          <cell r="Q4684">
            <v>1986</v>
          </cell>
          <cell r="R4684" t="str">
            <v>OP</v>
          </cell>
          <cell r="T4684" t="str">
            <v>Y</v>
          </cell>
        </row>
        <row r="4685">
          <cell r="A4685" t="str">
            <v>NV</v>
          </cell>
          <cell r="B4685" t="str">
            <v>Washoe</v>
          </cell>
          <cell r="C4685">
            <v>34691</v>
          </cell>
          <cell r="D4685" t="str">
            <v>Ormat Nevada Inc</v>
          </cell>
          <cell r="E4685">
            <v>50763</v>
          </cell>
          <cell r="F4685" t="str">
            <v>Steamboat 1</v>
          </cell>
          <cell r="G4685">
            <v>22</v>
          </cell>
          <cell r="H4685" t="str">
            <v>OE13</v>
          </cell>
          <cell r="I4685">
            <v>1.2</v>
          </cell>
          <cell r="J4685">
            <v>0.4</v>
          </cell>
          <cell r="K4685">
            <v>0.7</v>
          </cell>
          <cell r="M4685" t="str">
            <v>BT</v>
          </cell>
          <cell r="N4685" t="str">
            <v>GEO</v>
          </cell>
          <cell r="P4685">
            <v>11</v>
          </cell>
          <cell r="Q4685">
            <v>1986</v>
          </cell>
          <cell r="R4685" t="str">
            <v>OP</v>
          </cell>
          <cell r="T4685" t="str">
            <v>Y</v>
          </cell>
        </row>
        <row r="4686">
          <cell r="A4686" t="str">
            <v>NV</v>
          </cell>
          <cell r="B4686" t="str">
            <v>Washoe</v>
          </cell>
          <cell r="C4686">
            <v>34691</v>
          </cell>
          <cell r="D4686" t="str">
            <v>Ormat Nevada Inc</v>
          </cell>
          <cell r="E4686">
            <v>50763</v>
          </cell>
          <cell r="F4686" t="str">
            <v>Steamboat 1</v>
          </cell>
          <cell r="G4686">
            <v>22</v>
          </cell>
          <cell r="H4686" t="str">
            <v>OE14</v>
          </cell>
          <cell r="I4686">
            <v>1.2</v>
          </cell>
          <cell r="J4686">
            <v>0.4</v>
          </cell>
          <cell r="K4686">
            <v>0.7</v>
          </cell>
          <cell r="M4686" t="str">
            <v>BT</v>
          </cell>
          <cell r="N4686" t="str">
            <v>GEO</v>
          </cell>
          <cell r="P4686">
            <v>11</v>
          </cell>
          <cell r="Q4686">
            <v>1986</v>
          </cell>
          <cell r="R4686" t="str">
            <v>OP</v>
          </cell>
          <cell r="T4686" t="str">
            <v>Y</v>
          </cell>
        </row>
        <row r="4687">
          <cell r="A4687" t="str">
            <v>NV</v>
          </cell>
          <cell r="B4687" t="str">
            <v>Washoe</v>
          </cell>
          <cell r="C4687">
            <v>34691</v>
          </cell>
          <cell r="D4687" t="str">
            <v>Ormat Nevada Inc</v>
          </cell>
          <cell r="E4687">
            <v>50763</v>
          </cell>
          <cell r="F4687" t="str">
            <v>Steamboat 1</v>
          </cell>
          <cell r="G4687">
            <v>22</v>
          </cell>
          <cell r="H4687" t="str">
            <v>OE21</v>
          </cell>
          <cell r="I4687">
            <v>1.2</v>
          </cell>
          <cell r="J4687">
            <v>0.4</v>
          </cell>
          <cell r="K4687">
            <v>0.7</v>
          </cell>
          <cell r="M4687" t="str">
            <v>BT</v>
          </cell>
          <cell r="N4687" t="str">
            <v>GEO</v>
          </cell>
          <cell r="P4687">
            <v>11</v>
          </cell>
          <cell r="Q4687">
            <v>1986</v>
          </cell>
          <cell r="R4687" t="str">
            <v>OP</v>
          </cell>
          <cell r="T4687" t="str">
            <v>Y</v>
          </cell>
        </row>
        <row r="4688">
          <cell r="A4688" t="str">
            <v>NV</v>
          </cell>
          <cell r="B4688" t="str">
            <v>Washoe</v>
          </cell>
          <cell r="C4688">
            <v>34691</v>
          </cell>
          <cell r="D4688" t="str">
            <v>Ormat Nevada Inc</v>
          </cell>
          <cell r="E4688">
            <v>50763</v>
          </cell>
          <cell r="F4688" t="str">
            <v>Steamboat 1</v>
          </cell>
          <cell r="G4688">
            <v>22</v>
          </cell>
          <cell r="H4688" t="str">
            <v>OE22</v>
          </cell>
          <cell r="I4688">
            <v>1.2</v>
          </cell>
          <cell r="J4688">
            <v>0.4</v>
          </cell>
          <cell r="K4688">
            <v>0.7</v>
          </cell>
          <cell r="M4688" t="str">
            <v>BT</v>
          </cell>
          <cell r="N4688" t="str">
            <v>GEO</v>
          </cell>
          <cell r="P4688">
            <v>11</v>
          </cell>
          <cell r="Q4688">
            <v>1986</v>
          </cell>
          <cell r="R4688" t="str">
            <v>OP</v>
          </cell>
          <cell r="T4688" t="str">
            <v>Y</v>
          </cell>
        </row>
        <row r="4689">
          <cell r="A4689" t="str">
            <v>NV</v>
          </cell>
          <cell r="B4689" t="str">
            <v>Washoe</v>
          </cell>
          <cell r="C4689">
            <v>34691</v>
          </cell>
          <cell r="D4689" t="str">
            <v>Ormat Nevada Inc</v>
          </cell>
          <cell r="E4689">
            <v>50763</v>
          </cell>
          <cell r="F4689" t="str">
            <v>Steamboat 1</v>
          </cell>
          <cell r="G4689">
            <v>22</v>
          </cell>
          <cell r="H4689" t="str">
            <v>OE23</v>
          </cell>
          <cell r="I4689">
            <v>1.2</v>
          </cell>
          <cell r="J4689">
            <v>0.4</v>
          </cell>
          <cell r="K4689">
            <v>0.7</v>
          </cell>
          <cell r="M4689" t="str">
            <v>BT</v>
          </cell>
          <cell r="N4689" t="str">
            <v>GEO</v>
          </cell>
          <cell r="P4689">
            <v>11</v>
          </cell>
          <cell r="Q4689">
            <v>1986</v>
          </cell>
          <cell r="R4689" t="str">
            <v>OP</v>
          </cell>
          <cell r="T4689" t="str">
            <v>Y</v>
          </cell>
        </row>
        <row r="4690">
          <cell r="A4690" t="str">
            <v>NV</v>
          </cell>
          <cell r="B4690" t="str">
            <v>Washoe</v>
          </cell>
          <cell r="C4690">
            <v>34691</v>
          </cell>
          <cell r="D4690" t="str">
            <v>Ormat Nevada Inc</v>
          </cell>
          <cell r="E4690">
            <v>52138</v>
          </cell>
          <cell r="F4690" t="str">
            <v>Steamboat 1A Power Plant</v>
          </cell>
          <cell r="G4690">
            <v>22</v>
          </cell>
          <cell r="H4690" t="str">
            <v>DE31</v>
          </cell>
          <cell r="I4690">
            <v>1.3</v>
          </cell>
          <cell r="J4690">
            <v>0.9</v>
          </cell>
          <cell r="K4690">
            <v>1.1000000000000001</v>
          </cell>
          <cell r="M4690" t="str">
            <v>BT</v>
          </cell>
          <cell r="N4690" t="str">
            <v>GEO</v>
          </cell>
          <cell r="P4690">
            <v>12</v>
          </cell>
          <cell r="Q4690">
            <v>1988</v>
          </cell>
          <cell r="R4690" t="str">
            <v>OP</v>
          </cell>
          <cell r="T4690" t="str">
            <v>Y</v>
          </cell>
        </row>
        <row r="4691">
          <cell r="A4691" t="str">
            <v>NV</v>
          </cell>
          <cell r="B4691" t="str">
            <v>Washoe</v>
          </cell>
          <cell r="C4691">
            <v>34691</v>
          </cell>
          <cell r="D4691" t="str">
            <v>Ormat Nevada Inc</v>
          </cell>
          <cell r="E4691">
            <v>52138</v>
          </cell>
          <cell r="F4691" t="str">
            <v>Steamboat 1A Power Plant</v>
          </cell>
          <cell r="G4691">
            <v>22</v>
          </cell>
          <cell r="H4691" t="str">
            <v>DE32</v>
          </cell>
          <cell r="I4691">
            <v>1.3</v>
          </cell>
          <cell r="J4691">
            <v>0.9</v>
          </cell>
          <cell r="K4691">
            <v>1.1000000000000001</v>
          </cell>
          <cell r="M4691" t="str">
            <v>BT</v>
          </cell>
          <cell r="N4691" t="str">
            <v>GEO</v>
          </cell>
          <cell r="P4691">
            <v>12</v>
          </cell>
          <cell r="Q4691">
            <v>1988</v>
          </cell>
          <cell r="R4691" t="str">
            <v>OP</v>
          </cell>
          <cell r="T4691" t="str">
            <v>Y</v>
          </cell>
        </row>
        <row r="4692">
          <cell r="A4692" t="str">
            <v>NV</v>
          </cell>
          <cell r="B4692" t="str">
            <v>Churchill</v>
          </cell>
          <cell r="C4692">
            <v>50131</v>
          </cell>
          <cell r="D4692" t="str">
            <v>Amp Resources (Stillwater), LLC</v>
          </cell>
          <cell r="E4692">
            <v>50765</v>
          </cell>
          <cell r="F4692" t="str">
            <v>Stillwater Facility</v>
          </cell>
          <cell r="G4692">
            <v>22</v>
          </cell>
          <cell r="H4692" t="str">
            <v>OE11</v>
          </cell>
          <cell r="I4692">
            <v>1.5</v>
          </cell>
          <cell r="J4692">
            <v>0.6</v>
          </cell>
          <cell r="K4692">
            <v>1.2</v>
          </cell>
          <cell r="M4692" t="str">
            <v>BT</v>
          </cell>
          <cell r="N4692" t="str">
            <v>GEO</v>
          </cell>
          <cell r="P4692">
            <v>4</v>
          </cell>
          <cell r="Q4692">
            <v>1989</v>
          </cell>
          <cell r="R4692" t="str">
            <v>OP</v>
          </cell>
          <cell r="S4692">
            <v>0</v>
          </cell>
          <cell r="T4692" t="str">
            <v>Y</v>
          </cell>
        </row>
        <row r="4693">
          <cell r="A4693" t="str">
            <v>NV</v>
          </cell>
          <cell r="B4693" t="str">
            <v>Churchill</v>
          </cell>
          <cell r="C4693">
            <v>50131</v>
          </cell>
          <cell r="D4693" t="str">
            <v>Amp Resources (Stillwater), LLC</v>
          </cell>
          <cell r="E4693">
            <v>50765</v>
          </cell>
          <cell r="F4693" t="str">
            <v>Stillwater Facility</v>
          </cell>
          <cell r="G4693">
            <v>22</v>
          </cell>
          <cell r="H4693" t="str">
            <v>OE12</v>
          </cell>
          <cell r="I4693">
            <v>1.5</v>
          </cell>
          <cell r="J4693">
            <v>0.6</v>
          </cell>
          <cell r="K4693">
            <v>1</v>
          </cell>
          <cell r="M4693" t="str">
            <v>BT</v>
          </cell>
          <cell r="N4693" t="str">
            <v>GEO</v>
          </cell>
          <cell r="P4693">
            <v>4</v>
          </cell>
          <cell r="Q4693">
            <v>1989</v>
          </cell>
          <cell r="R4693" t="str">
            <v>OP</v>
          </cell>
          <cell r="S4693">
            <v>0</v>
          </cell>
          <cell r="T4693" t="str">
            <v>Y</v>
          </cell>
        </row>
        <row r="4694">
          <cell r="A4694" t="str">
            <v>NV</v>
          </cell>
          <cell r="B4694" t="str">
            <v>Churchill</v>
          </cell>
          <cell r="C4694">
            <v>50131</v>
          </cell>
          <cell r="D4694" t="str">
            <v>Amp Resources (Stillwater), LLC</v>
          </cell>
          <cell r="E4694">
            <v>50765</v>
          </cell>
          <cell r="F4694" t="str">
            <v>Stillwater Facility</v>
          </cell>
          <cell r="G4694">
            <v>22</v>
          </cell>
          <cell r="H4694" t="str">
            <v>OE13</v>
          </cell>
          <cell r="I4694">
            <v>1.5</v>
          </cell>
          <cell r="J4694">
            <v>0.7</v>
          </cell>
          <cell r="K4694">
            <v>1</v>
          </cell>
          <cell r="M4694" t="str">
            <v>BT</v>
          </cell>
          <cell r="N4694" t="str">
            <v>GEO</v>
          </cell>
          <cell r="P4694">
            <v>4</v>
          </cell>
          <cell r="Q4694">
            <v>1989</v>
          </cell>
          <cell r="R4694" t="str">
            <v>OP</v>
          </cell>
          <cell r="S4694">
            <v>0</v>
          </cell>
          <cell r="T4694" t="str">
            <v>Y</v>
          </cell>
        </row>
        <row r="4695">
          <cell r="A4695" t="str">
            <v>NV</v>
          </cell>
          <cell r="B4695" t="str">
            <v>Churchill</v>
          </cell>
          <cell r="C4695">
            <v>50131</v>
          </cell>
          <cell r="D4695" t="str">
            <v>Amp Resources (Stillwater), LLC</v>
          </cell>
          <cell r="E4695">
            <v>50765</v>
          </cell>
          <cell r="F4695" t="str">
            <v>Stillwater Facility</v>
          </cell>
          <cell r="G4695">
            <v>22</v>
          </cell>
          <cell r="H4695" t="str">
            <v>OE14</v>
          </cell>
          <cell r="I4695">
            <v>1.5</v>
          </cell>
          <cell r="J4695">
            <v>0.7</v>
          </cell>
          <cell r="K4695">
            <v>1</v>
          </cell>
          <cell r="M4695" t="str">
            <v>BT</v>
          </cell>
          <cell r="N4695" t="str">
            <v>GEO</v>
          </cell>
          <cell r="P4695">
            <v>4</v>
          </cell>
          <cell r="Q4695">
            <v>1989</v>
          </cell>
          <cell r="R4695" t="str">
            <v>OP</v>
          </cell>
          <cell r="S4695">
            <v>0</v>
          </cell>
          <cell r="T4695" t="str">
            <v>Y</v>
          </cell>
        </row>
        <row r="4696">
          <cell r="A4696" t="str">
            <v>NV</v>
          </cell>
          <cell r="B4696" t="str">
            <v>Churchill</v>
          </cell>
          <cell r="C4696">
            <v>50131</v>
          </cell>
          <cell r="D4696" t="str">
            <v>Amp Resources (Stillwater), LLC</v>
          </cell>
          <cell r="E4696">
            <v>50765</v>
          </cell>
          <cell r="F4696" t="str">
            <v>Stillwater Facility</v>
          </cell>
          <cell r="G4696">
            <v>22</v>
          </cell>
          <cell r="H4696" t="str">
            <v>OE15</v>
          </cell>
          <cell r="I4696">
            <v>1.5</v>
          </cell>
          <cell r="J4696">
            <v>0.6</v>
          </cell>
          <cell r="K4696">
            <v>1</v>
          </cell>
          <cell r="M4696" t="str">
            <v>BT</v>
          </cell>
          <cell r="N4696" t="str">
            <v>GEO</v>
          </cell>
          <cell r="P4696">
            <v>4</v>
          </cell>
          <cell r="Q4696">
            <v>1989</v>
          </cell>
          <cell r="R4696" t="str">
            <v>OP</v>
          </cell>
          <cell r="S4696">
            <v>0</v>
          </cell>
          <cell r="T4696" t="str">
            <v>Y</v>
          </cell>
        </row>
        <row r="4697">
          <cell r="A4697" t="str">
            <v>NV</v>
          </cell>
          <cell r="B4697" t="str">
            <v>Churchill</v>
          </cell>
          <cell r="C4697">
            <v>50131</v>
          </cell>
          <cell r="D4697" t="str">
            <v>Amp Resources (Stillwater), LLC</v>
          </cell>
          <cell r="E4697">
            <v>50765</v>
          </cell>
          <cell r="F4697" t="str">
            <v>Stillwater Facility</v>
          </cell>
          <cell r="G4697">
            <v>22</v>
          </cell>
          <cell r="H4697" t="str">
            <v>OE16</v>
          </cell>
          <cell r="I4697">
            <v>1.5</v>
          </cell>
          <cell r="J4697">
            <v>0.7</v>
          </cell>
          <cell r="K4697">
            <v>1</v>
          </cell>
          <cell r="M4697" t="str">
            <v>BT</v>
          </cell>
          <cell r="N4697" t="str">
            <v>GEO</v>
          </cell>
          <cell r="P4697">
            <v>4</v>
          </cell>
          <cell r="Q4697">
            <v>1989</v>
          </cell>
          <cell r="R4697" t="str">
            <v>OP</v>
          </cell>
          <cell r="S4697">
            <v>0</v>
          </cell>
          <cell r="T4697" t="str">
            <v>Y</v>
          </cell>
        </row>
        <row r="4698">
          <cell r="A4698" t="str">
            <v>NV</v>
          </cell>
          <cell r="B4698" t="str">
            <v>Churchill</v>
          </cell>
          <cell r="C4698">
            <v>50131</v>
          </cell>
          <cell r="D4698" t="str">
            <v>Amp Resources (Stillwater), LLC</v>
          </cell>
          <cell r="E4698">
            <v>50765</v>
          </cell>
          <cell r="F4698" t="str">
            <v>Stillwater Facility</v>
          </cell>
          <cell r="G4698">
            <v>22</v>
          </cell>
          <cell r="H4698" t="str">
            <v>OE17</v>
          </cell>
          <cell r="I4698">
            <v>1.5</v>
          </cell>
          <cell r="J4698">
            <v>0.6</v>
          </cell>
          <cell r="K4698">
            <v>0.9</v>
          </cell>
          <cell r="M4698" t="str">
            <v>BT</v>
          </cell>
          <cell r="N4698" t="str">
            <v>GEO</v>
          </cell>
          <cell r="P4698">
            <v>4</v>
          </cell>
          <cell r="Q4698">
            <v>1989</v>
          </cell>
          <cell r="R4698" t="str">
            <v>OP</v>
          </cell>
          <cell r="S4698">
            <v>0</v>
          </cell>
          <cell r="T4698" t="str">
            <v>Y</v>
          </cell>
        </row>
        <row r="4699">
          <cell r="A4699" t="str">
            <v>NV</v>
          </cell>
          <cell r="B4699" t="str">
            <v>Churchill</v>
          </cell>
          <cell r="C4699">
            <v>50131</v>
          </cell>
          <cell r="D4699" t="str">
            <v>Amp Resources (Stillwater), LLC</v>
          </cell>
          <cell r="E4699">
            <v>50765</v>
          </cell>
          <cell r="F4699" t="str">
            <v>Stillwater Facility</v>
          </cell>
          <cell r="G4699">
            <v>22</v>
          </cell>
          <cell r="H4699" t="str">
            <v>OE21</v>
          </cell>
          <cell r="I4699">
            <v>1.5</v>
          </cell>
          <cell r="J4699">
            <v>0.6</v>
          </cell>
          <cell r="K4699">
            <v>0.9</v>
          </cell>
          <cell r="M4699" t="str">
            <v>BT</v>
          </cell>
          <cell r="N4699" t="str">
            <v>GEO</v>
          </cell>
          <cell r="P4699">
            <v>4</v>
          </cell>
          <cell r="Q4699">
            <v>1989</v>
          </cell>
          <cell r="R4699" t="str">
            <v>OP</v>
          </cell>
          <cell r="S4699">
            <v>0</v>
          </cell>
          <cell r="T4699" t="str">
            <v>Y</v>
          </cell>
        </row>
        <row r="4700">
          <cell r="A4700" t="str">
            <v>NV</v>
          </cell>
          <cell r="B4700" t="str">
            <v>Churchill</v>
          </cell>
          <cell r="C4700">
            <v>50131</v>
          </cell>
          <cell r="D4700" t="str">
            <v>Amp Resources (Stillwater), LLC</v>
          </cell>
          <cell r="E4700">
            <v>50765</v>
          </cell>
          <cell r="F4700" t="str">
            <v>Stillwater Facility</v>
          </cell>
          <cell r="G4700">
            <v>22</v>
          </cell>
          <cell r="H4700" t="str">
            <v>OE22</v>
          </cell>
          <cell r="I4700">
            <v>1.5</v>
          </cell>
          <cell r="J4700">
            <v>0.5</v>
          </cell>
          <cell r="K4700">
            <v>0.9</v>
          </cell>
          <cell r="M4700" t="str">
            <v>BT</v>
          </cell>
          <cell r="N4700" t="str">
            <v>GEO</v>
          </cell>
          <cell r="P4700">
            <v>4</v>
          </cell>
          <cell r="Q4700">
            <v>1989</v>
          </cell>
          <cell r="R4700" t="str">
            <v>OP</v>
          </cell>
          <cell r="S4700">
            <v>0</v>
          </cell>
          <cell r="T4700" t="str">
            <v>Y</v>
          </cell>
        </row>
        <row r="4701">
          <cell r="A4701" t="str">
            <v>NV</v>
          </cell>
          <cell r="B4701" t="str">
            <v>Churchill</v>
          </cell>
          <cell r="C4701">
            <v>50131</v>
          </cell>
          <cell r="D4701" t="str">
            <v>Amp Resources (Stillwater), LLC</v>
          </cell>
          <cell r="E4701">
            <v>50765</v>
          </cell>
          <cell r="F4701" t="str">
            <v>Stillwater Facility</v>
          </cell>
          <cell r="G4701">
            <v>22</v>
          </cell>
          <cell r="H4701" t="str">
            <v>OE23</v>
          </cell>
          <cell r="I4701">
            <v>1.5</v>
          </cell>
          <cell r="J4701">
            <v>0.6</v>
          </cell>
          <cell r="K4701">
            <v>1.1000000000000001</v>
          </cell>
          <cell r="M4701" t="str">
            <v>BT</v>
          </cell>
          <cell r="N4701" t="str">
            <v>GEO</v>
          </cell>
          <cell r="P4701">
            <v>4</v>
          </cell>
          <cell r="Q4701">
            <v>1989</v>
          </cell>
          <cell r="R4701" t="str">
            <v>OP</v>
          </cell>
          <cell r="S4701">
            <v>0</v>
          </cell>
          <cell r="T4701" t="str">
            <v>Y</v>
          </cell>
        </row>
        <row r="4702">
          <cell r="A4702" t="str">
            <v>NV</v>
          </cell>
          <cell r="B4702" t="str">
            <v>Churchill</v>
          </cell>
          <cell r="C4702">
            <v>50131</v>
          </cell>
          <cell r="D4702" t="str">
            <v>Amp Resources (Stillwater), LLC</v>
          </cell>
          <cell r="E4702">
            <v>50765</v>
          </cell>
          <cell r="F4702" t="str">
            <v>Stillwater Facility</v>
          </cell>
          <cell r="G4702">
            <v>22</v>
          </cell>
          <cell r="H4702" t="str">
            <v>OE24</v>
          </cell>
          <cell r="I4702">
            <v>1.5</v>
          </cell>
          <cell r="J4702">
            <v>0.6</v>
          </cell>
          <cell r="K4702">
            <v>1.1000000000000001</v>
          </cell>
          <cell r="M4702" t="str">
            <v>BT</v>
          </cell>
          <cell r="N4702" t="str">
            <v>GEO</v>
          </cell>
          <cell r="P4702">
            <v>4</v>
          </cell>
          <cell r="Q4702">
            <v>1989</v>
          </cell>
          <cell r="R4702" t="str">
            <v>OP</v>
          </cell>
          <cell r="S4702">
            <v>0</v>
          </cell>
          <cell r="T4702" t="str">
            <v>Y</v>
          </cell>
        </row>
        <row r="4703">
          <cell r="A4703" t="str">
            <v>NV</v>
          </cell>
          <cell r="B4703" t="str">
            <v>Churchill</v>
          </cell>
          <cell r="C4703">
            <v>50131</v>
          </cell>
          <cell r="D4703" t="str">
            <v>Amp Resources (Stillwater), LLC</v>
          </cell>
          <cell r="E4703">
            <v>50765</v>
          </cell>
          <cell r="F4703" t="str">
            <v>Stillwater Facility</v>
          </cell>
          <cell r="G4703">
            <v>22</v>
          </cell>
          <cell r="H4703" t="str">
            <v>OE25</v>
          </cell>
          <cell r="I4703">
            <v>1.5</v>
          </cell>
          <cell r="J4703">
            <v>0.6</v>
          </cell>
          <cell r="K4703">
            <v>0.9</v>
          </cell>
          <cell r="M4703" t="str">
            <v>BT</v>
          </cell>
          <cell r="N4703" t="str">
            <v>GEO</v>
          </cell>
          <cell r="P4703">
            <v>4</v>
          </cell>
          <cell r="Q4703">
            <v>1989</v>
          </cell>
          <cell r="R4703" t="str">
            <v>OP</v>
          </cell>
          <cell r="S4703">
            <v>0</v>
          </cell>
          <cell r="T4703" t="str">
            <v>Y</v>
          </cell>
        </row>
        <row r="4704">
          <cell r="A4704" t="str">
            <v>NV</v>
          </cell>
          <cell r="B4704" t="str">
            <v>Churchill</v>
          </cell>
          <cell r="C4704">
            <v>50131</v>
          </cell>
          <cell r="D4704" t="str">
            <v>Amp Resources (Stillwater), LLC</v>
          </cell>
          <cell r="E4704">
            <v>50765</v>
          </cell>
          <cell r="F4704" t="str">
            <v>Stillwater Facility</v>
          </cell>
          <cell r="G4704">
            <v>22</v>
          </cell>
          <cell r="H4704" t="str">
            <v>OE26</v>
          </cell>
          <cell r="I4704">
            <v>1.5</v>
          </cell>
          <cell r="J4704">
            <v>0.6</v>
          </cell>
          <cell r="K4704">
            <v>0.9</v>
          </cell>
          <cell r="M4704" t="str">
            <v>BT</v>
          </cell>
          <cell r="N4704" t="str">
            <v>GEO</v>
          </cell>
          <cell r="P4704">
            <v>4</v>
          </cell>
          <cell r="Q4704">
            <v>1989</v>
          </cell>
          <cell r="R4704" t="str">
            <v>OP</v>
          </cell>
          <cell r="S4704">
            <v>0</v>
          </cell>
          <cell r="T4704" t="str">
            <v>Y</v>
          </cell>
        </row>
        <row r="4705">
          <cell r="A4705" t="str">
            <v>NV</v>
          </cell>
          <cell r="B4705" t="str">
            <v>Churchill</v>
          </cell>
          <cell r="C4705">
            <v>50131</v>
          </cell>
          <cell r="D4705" t="str">
            <v>Amp Resources (Stillwater), LLC</v>
          </cell>
          <cell r="E4705">
            <v>50765</v>
          </cell>
          <cell r="F4705" t="str">
            <v>Stillwater Facility</v>
          </cell>
          <cell r="G4705">
            <v>22</v>
          </cell>
          <cell r="H4705" t="str">
            <v>OE27</v>
          </cell>
          <cell r="I4705">
            <v>1.5</v>
          </cell>
          <cell r="J4705">
            <v>0.5</v>
          </cell>
          <cell r="K4705">
            <v>0.8</v>
          </cell>
          <cell r="M4705" t="str">
            <v>BT</v>
          </cell>
          <cell r="N4705" t="str">
            <v>GEO</v>
          </cell>
          <cell r="P4705">
            <v>4</v>
          </cell>
          <cell r="Q4705">
            <v>1989</v>
          </cell>
          <cell r="R4705" t="str">
            <v>OP</v>
          </cell>
          <cell r="S4705">
            <v>0</v>
          </cell>
          <cell r="T4705" t="str">
            <v>Y</v>
          </cell>
        </row>
        <row r="4706">
          <cell r="A4706" t="str">
            <v>CA</v>
          </cell>
          <cell r="B4706" t="str">
            <v>Tehama</v>
          </cell>
          <cell r="C4706">
            <v>472</v>
          </cell>
          <cell r="D4706" t="str">
            <v>Amedee Gethrm Venture I LP</v>
          </cell>
          <cell r="E4706">
            <v>50964</v>
          </cell>
          <cell r="F4706" t="str">
            <v>Amedee Geothermal Venture I</v>
          </cell>
          <cell r="G4706">
            <v>22</v>
          </cell>
          <cell r="H4706" t="str">
            <v>IND</v>
          </cell>
          <cell r="I4706">
            <v>1.5</v>
          </cell>
          <cell r="J4706">
            <v>1.1000000000000001</v>
          </cell>
          <cell r="K4706">
            <v>0.7</v>
          </cell>
          <cell r="M4706" t="str">
            <v>ST</v>
          </cell>
          <cell r="N4706" t="str">
            <v>GEO</v>
          </cell>
          <cell r="P4706">
            <v>8</v>
          </cell>
          <cell r="Q4706">
            <v>1988</v>
          </cell>
          <cell r="R4706" t="str">
            <v>OP</v>
          </cell>
          <cell r="S4706">
            <v>0</v>
          </cell>
          <cell r="T4706" t="str">
            <v>Y</v>
          </cell>
        </row>
        <row r="4707">
          <cell r="A4707" t="str">
            <v>CA</v>
          </cell>
          <cell r="B4707" t="str">
            <v>Tehama</v>
          </cell>
          <cell r="C4707">
            <v>472</v>
          </cell>
          <cell r="D4707" t="str">
            <v>Amedee Gethrm Venture I LP</v>
          </cell>
          <cell r="E4707">
            <v>50964</v>
          </cell>
          <cell r="F4707" t="str">
            <v>Amedee Geothermal Venture I</v>
          </cell>
          <cell r="G4707">
            <v>22</v>
          </cell>
          <cell r="H4707" t="str">
            <v>SYN</v>
          </cell>
          <cell r="I4707">
            <v>1.5</v>
          </cell>
          <cell r="J4707">
            <v>1.1000000000000001</v>
          </cell>
          <cell r="K4707">
            <v>0.7</v>
          </cell>
          <cell r="M4707" t="str">
            <v>ST</v>
          </cell>
          <cell r="N4707" t="str">
            <v>GEO</v>
          </cell>
          <cell r="P4707">
            <v>8</v>
          </cell>
          <cell r="Q4707">
            <v>1988</v>
          </cell>
          <cell r="R4707" t="str">
            <v>OP</v>
          </cell>
          <cell r="S4707">
            <v>0</v>
          </cell>
          <cell r="T4707" t="str">
            <v>Y</v>
          </cell>
        </row>
        <row r="4708">
          <cell r="A4708" t="str">
            <v>CA</v>
          </cell>
          <cell r="B4708" t="str">
            <v>Inyo</v>
          </cell>
          <cell r="C4708">
            <v>4397</v>
          </cell>
          <cell r="D4708" t="str">
            <v>Coso Operating Co LLC</v>
          </cell>
          <cell r="E4708">
            <v>10873</v>
          </cell>
          <cell r="F4708" t="str">
            <v>Coso Finance Partners</v>
          </cell>
          <cell r="G4708">
            <v>22</v>
          </cell>
          <cell r="H4708" t="str">
            <v>GEN1</v>
          </cell>
          <cell r="I4708">
            <v>32.200000000000003</v>
          </cell>
          <cell r="J4708">
            <v>27.5</v>
          </cell>
          <cell r="K4708">
            <v>27.5</v>
          </cell>
          <cell r="M4708" t="str">
            <v>ST</v>
          </cell>
          <cell r="N4708" t="str">
            <v>GEO</v>
          </cell>
          <cell r="P4708">
            <v>7</v>
          </cell>
          <cell r="Q4708">
            <v>1987</v>
          </cell>
          <cell r="R4708" t="str">
            <v>OP</v>
          </cell>
          <cell r="T4708" t="str">
            <v>Y</v>
          </cell>
        </row>
        <row r="4709">
          <cell r="A4709" t="str">
            <v>CA</v>
          </cell>
          <cell r="B4709" t="str">
            <v>Inyo</v>
          </cell>
          <cell r="C4709">
            <v>4397</v>
          </cell>
          <cell r="D4709" t="str">
            <v>Coso Operating Co LLC</v>
          </cell>
          <cell r="E4709">
            <v>10873</v>
          </cell>
          <cell r="F4709" t="str">
            <v>Coso Finance Partners</v>
          </cell>
          <cell r="G4709">
            <v>22</v>
          </cell>
          <cell r="H4709" t="str">
            <v>GEN2</v>
          </cell>
          <cell r="I4709">
            <v>30</v>
          </cell>
          <cell r="J4709">
            <v>27</v>
          </cell>
          <cell r="K4709">
            <v>27</v>
          </cell>
          <cell r="M4709" t="str">
            <v>ST</v>
          </cell>
          <cell r="N4709" t="str">
            <v>GEO</v>
          </cell>
          <cell r="P4709">
            <v>11</v>
          </cell>
          <cell r="Q4709">
            <v>1988</v>
          </cell>
          <cell r="R4709" t="str">
            <v>OP</v>
          </cell>
          <cell r="T4709" t="str">
            <v>Y</v>
          </cell>
        </row>
        <row r="4710">
          <cell r="A4710" t="str">
            <v>CA</v>
          </cell>
          <cell r="B4710" t="str">
            <v>Inyo</v>
          </cell>
          <cell r="C4710">
            <v>4397</v>
          </cell>
          <cell r="D4710" t="str">
            <v>Coso Operating Co LLC</v>
          </cell>
          <cell r="E4710">
            <v>10873</v>
          </cell>
          <cell r="F4710" t="str">
            <v>Coso Finance Partners</v>
          </cell>
          <cell r="G4710">
            <v>22</v>
          </cell>
          <cell r="H4710" t="str">
            <v>GEN3</v>
          </cell>
          <cell r="I4710">
            <v>30</v>
          </cell>
          <cell r="J4710">
            <v>26.7</v>
          </cell>
          <cell r="K4710">
            <v>27.2</v>
          </cell>
          <cell r="M4710" t="str">
            <v>ST</v>
          </cell>
          <cell r="N4710" t="str">
            <v>GEO</v>
          </cell>
          <cell r="P4710">
            <v>11</v>
          </cell>
          <cell r="Q4710">
            <v>1988</v>
          </cell>
          <cell r="R4710" t="str">
            <v>OP</v>
          </cell>
          <cell r="T4710" t="str">
            <v>Y</v>
          </cell>
        </row>
        <row r="4711">
          <cell r="A4711" t="str">
            <v>CA</v>
          </cell>
          <cell r="B4711" t="str">
            <v>Inyo</v>
          </cell>
          <cell r="C4711">
            <v>4397</v>
          </cell>
          <cell r="D4711" t="str">
            <v>Coso Operating Co LLC</v>
          </cell>
          <cell r="E4711">
            <v>10874</v>
          </cell>
          <cell r="F4711" t="str">
            <v>Coso Power Developers</v>
          </cell>
          <cell r="G4711">
            <v>22</v>
          </cell>
          <cell r="H4711" t="str">
            <v>GEN4</v>
          </cell>
          <cell r="I4711">
            <v>30</v>
          </cell>
          <cell r="J4711">
            <v>31.5</v>
          </cell>
          <cell r="K4711">
            <v>32.200000000000003</v>
          </cell>
          <cell r="M4711" t="str">
            <v>ST</v>
          </cell>
          <cell r="N4711" t="str">
            <v>GEO</v>
          </cell>
          <cell r="P4711">
            <v>11</v>
          </cell>
          <cell r="Q4711">
            <v>1989</v>
          </cell>
          <cell r="R4711" t="str">
            <v>OP</v>
          </cell>
          <cell r="T4711" t="str">
            <v>Y</v>
          </cell>
        </row>
        <row r="4712">
          <cell r="A4712" t="str">
            <v>CA</v>
          </cell>
          <cell r="B4712" t="str">
            <v>Inyo</v>
          </cell>
          <cell r="C4712">
            <v>4397</v>
          </cell>
          <cell r="D4712" t="str">
            <v>Coso Operating Co LLC</v>
          </cell>
          <cell r="E4712">
            <v>10874</v>
          </cell>
          <cell r="F4712" t="str">
            <v>Coso Power Developers</v>
          </cell>
          <cell r="G4712">
            <v>22</v>
          </cell>
          <cell r="H4712" t="str">
            <v>GEN5</v>
          </cell>
          <cell r="I4712">
            <v>30</v>
          </cell>
          <cell r="J4712">
            <v>25.4</v>
          </cell>
          <cell r="K4712">
            <v>28.7</v>
          </cell>
          <cell r="M4712" t="str">
            <v>ST</v>
          </cell>
          <cell r="N4712" t="str">
            <v>GEO</v>
          </cell>
          <cell r="P4712">
            <v>12</v>
          </cell>
          <cell r="Q4712">
            <v>1989</v>
          </cell>
          <cell r="R4712" t="str">
            <v>OP</v>
          </cell>
          <cell r="T4712" t="str">
            <v>Y</v>
          </cell>
        </row>
        <row r="4713">
          <cell r="A4713" t="str">
            <v>CA</v>
          </cell>
          <cell r="B4713" t="str">
            <v>Inyo</v>
          </cell>
          <cell r="C4713">
            <v>4397</v>
          </cell>
          <cell r="D4713" t="str">
            <v>Coso Operating Co LLC</v>
          </cell>
          <cell r="E4713">
            <v>10874</v>
          </cell>
          <cell r="F4713" t="str">
            <v>Coso Power Developers</v>
          </cell>
          <cell r="G4713">
            <v>22</v>
          </cell>
          <cell r="H4713" t="str">
            <v>GEN6</v>
          </cell>
          <cell r="I4713">
            <v>30</v>
          </cell>
          <cell r="J4713">
            <v>27.7</v>
          </cell>
          <cell r="K4713">
            <v>30</v>
          </cell>
          <cell r="M4713" t="str">
            <v>ST</v>
          </cell>
          <cell r="N4713" t="str">
            <v>GEO</v>
          </cell>
          <cell r="P4713">
            <v>12</v>
          </cell>
          <cell r="Q4713">
            <v>1989</v>
          </cell>
          <cell r="R4713" t="str">
            <v>OP</v>
          </cell>
          <cell r="T4713" t="str">
            <v>Y</v>
          </cell>
        </row>
        <row r="4714">
          <cell r="A4714" t="str">
            <v>CA</v>
          </cell>
          <cell r="B4714" t="str">
            <v>Inyo</v>
          </cell>
          <cell r="C4714">
            <v>4397</v>
          </cell>
          <cell r="D4714" t="str">
            <v>Coso Operating Co LLC</v>
          </cell>
          <cell r="E4714">
            <v>10875</v>
          </cell>
          <cell r="F4714" t="str">
            <v>Coso Energy Developers</v>
          </cell>
          <cell r="G4714">
            <v>22</v>
          </cell>
          <cell r="H4714" t="str">
            <v>GEN7</v>
          </cell>
          <cell r="I4714">
            <v>30</v>
          </cell>
          <cell r="J4714">
            <v>22.8</v>
          </cell>
          <cell r="K4714">
            <v>24.1</v>
          </cell>
          <cell r="M4714" t="str">
            <v>ST</v>
          </cell>
          <cell r="N4714" t="str">
            <v>GEO</v>
          </cell>
          <cell r="P4714">
            <v>12</v>
          </cell>
          <cell r="Q4714">
            <v>1988</v>
          </cell>
          <cell r="R4714" t="str">
            <v>OP</v>
          </cell>
          <cell r="S4714">
            <v>0</v>
          </cell>
          <cell r="T4714" t="str">
            <v>Y</v>
          </cell>
        </row>
        <row r="4715">
          <cell r="A4715" t="str">
            <v>CA</v>
          </cell>
          <cell r="B4715" t="str">
            <v>Inyo</v>
          </cell>
          <cell r="C4715">
            <v>4397</v>
          </cell>
          <cell r="D4715" t="str">
            <v>Coso Operating Co LLC</v>
          </cell>
          <cell r="E4715">
            <v>10875</v>
          </cell>
          <cell r="F4715" t="str">
            <v>Coso Energy Developers</v>
          </cell>
          <cell r="G4715">
            <v>22</v>
          </cell>
          <cell r="H4715" t="str">
            <v>GEN8</v>
          </cell>
          <cell r="I4715">
            <v>30</v>
          </cell>
          <cell r="J4715">
            <v>25.2</v>
          </cell>
          <cell r="K4715">
            <v>26.5</v>
          </cell>
          <cell r="M4715" t="str">
            <v>ST</v>
          </cell>
          <cell r="N4715" t="str">
            <v>GEO</v>
          </cell>
          <cell r="P4715">
            <v>12</v>
          </cell>
          <cell r="Q4715">
            <v>1988</v>
          </cell>
          <cell r="R4715" t="str">
            <v>OP</v>
          </cell>
          <cell r="S4715">
            <v>0</v>
          </cell>
          <cell r="T4715" t="str">
            <v>Y</v>
          </cell>
        </row>
        <row r="4716">
          <cell r="A4716" t="str">
            <v>CA</v>
          </cell>
          <cell r="B4716" t="str">
            <v>Inyo</v>
          </cell>
          <cell r="C4716">
            <v>4397</v>
          </cell>
          <cell r="D4716" t="str">
            <v>Coso Operating Co LLC</v>
          </cell>
          <cell r="E4716">
            <v>10875</v>
          </cell>
          <cell r="F4716" t="str">
            <v>Coso Energy Developers</v>
          </cell>
          <cell r="G4716">
            <v>22</v>
          </cell>
          <cell r="H4716" t="str">
            <v>GEN9</v>
          </cell>
          <cell r="I4716">
            <v>30</v>
          </cell>
          <cell r="J4716">
            <v>21.5</v>
          </cell>
          <cell r="K4716">
            <v>26.7</v>
          </cell>
          <cell r="M4716" t="str">
            <v>ST</v>
          </cell>
          <cell r="N4716" t="str">
            <v>GEO</v>
          </cell>
          <cell r="P4716">
            <v>8</v>
          </cell>
          <cell r="Q4716">
            <v>1989</v>
          </cell>
          <cell r="R4716" t="str">
            <v>OP</v>
          </cell>
          <cell r="S4716">
            <v>0</v>
          </cell>
          <cell r="T4716" t="str">
            <v>Y</v>
          </cell>
        </row>
        <row r="4717">
          <cell r="A4717" t="str">
            <v>CA</v>
          </cell>
          <cell r="B4717" t="str">
            <v>Sonoma</v>
          </cell>
          <cell r="C4717">
            <v>7160</v>
          </cell>
          <cell r="D4717" t="str">
            <v>Geysers Power Co LLC</v>
          </cell>
          <cell r="E4717">
            <v>286</v>
          </cell>
          <cell r="F4717" t="str">
            <v>Geysers Unit 5-20</v>
          </cell>
          <cell r="G4717">
            <v>22</v>
          </cell>
          <cell r="H4717" t="str">
            <v>U10</v>
          </cell>
          <cell r="I4717">
            <v>55</v>
          </cell>
          <cell r="J4717">
            <v>30</v>
          </cell>
          <cell r="K4717">
            <v>33</v>
          </cell>
          <cell r="M4717" t="str">
            <v>ST</v>
          </cell>
          <cell r="N4717" t="str">
            <v>GEO</v>
          </cell>
          <cell r="P4717">
            <v>7</v>
          </cell>
          <cell r="Q4717">
            <v>1973</v>
          </cell>
          <cell r="R4717" t="str">
            <v>SB</v>
          </cell>
          <cell r="T4717" t="str">
            <v>Y</v>
          </cell>
        </row>
        <row r="4718">
          <cell r="A4718" t="str">
            <v>CA</v>
          </cell>
          <cell r="B4718" t="str">
            <v>Sonoma</v>
          </cell>
          <cell r="C4718">
            <v>7160</v>
          </cell>
          <cell r="D4718" t="str">
            <v>Geysers Power Co LLC</v>
          </cell>
          <cell r="E4718">
            <v>286</v>
          </cell>
          <cell r="F4718" t="str">
            <v>Geysers Unit 5-20</v>
          </cell>
          <cell r="G4718">
            <v>22</v>
          </cell>
          <cell r="H4718" t="str">
            <v>U11</v>
          </cell>
          <cell r="I4718">
            <v>110</v>
          </cell>
          <cell r="J4718">
            <v>68</v>
          </cell>
          <cell r="K4718">
            <v>68</v>
          </cell>
          <cell r="M4718" t="str">
            <v>ST</v>
          </cell>
          <cell r="N4718" t="str">
            <v>GEO</v>
          </cell>
          <cell r="P4718">
            <v>12</v>
          </cell>
          <cell r="Q4718">
            <v>1975</v>
          </cell>
          <cell r="R4718" t="str">
            <v>OP</v>
          </cell>
          <cell r="T4718" t="str">
            <v>Y</v>
          </cell>
        </row>
        <row r="4719">
          <cell r="A4719" t="str">
            <v>CA</v>
          </cell>
          <cell r="B4719" t="str">
            <v>Sonoma</v>
          </cell>
          <cell r="C4719">
            <v>7160</v>
          </cell>
          <cell r="D4719" t="str">
            <v>Geysers Power Co LLC</v>
          </cell>
          <cell r="E4719">
            <v>286</v>
          </cell>
          <cell r="F4719" t="str">
            <v>Geysers Unit 5-20</v>
          </cell>
          <cell r="G4719">
            <v>22</v>
          </cell>
          <cell r="H4719" t="str">
            <v>U12</v>
          </cell>
          <cell r="I4719">
            <v>110</v>
          </cell>
          <cell r="J4719">
            <v>51</v>
          </cell>
          <cell r="K4719">
            <v>56</v>
          </cell>
          <cell r="M4719" t="str">
            <v>ST</v>
          </cell>
          <cell r="N4719" t="str">
            <v>GEO</v>
          </cell>
          <cell r="P4719">
            <v>8</v>
          </cell>
          <cell r="Q4719">
            <v>1979</v>
          </cell>
          <cell r="R4719" t="str">
            <v>OP</v>
          </cell>
          <cell r="T4719" t="str">
            <v>Y</v>
          </cell>
        </row>
        <row r="4720">
          <cell r="A4720" t="str">
            <v>CA</v>
          </cell>
          <cell r="B4720" t="str">
            <v>Sonoma</v>
          </cell>
          <cell r="C4720">
            <v>7160</v>
          </cell>
          <cell r="D4720" t="str">
            <v>Geysers Power Co LLC</v>
          </cell>
          <cell r="E4720">
            <v>286</v>
          </cell>
          <cell r="F4720" t="str">
            <v>Geysers Unit 5-20</v>
          </cell>
          <cell r="G4720">
            <v>22</v>
          </cell>
          <cell r="H4720" t="str">
            <v>U13</v>
          </cell>
          <cell r="I4720">
            <v>138</v>
          </cell>
          <cell r="J4720">
            <v>90</v>
          </cell>
          <cell r="K4720">
            <v>95</v>
          </cell>
          <cell r="M4720" t="str">
            <v>ST</v>
          </cell>
          <cell r="N4720" t="str">
            <v>GEO</v>
          </cell>
          <cell r="P4720">
            <v>4</v>
          </cell>
          <cell r="Q4720">
            <v>1980</v>
          </cell>
          <cell r="R4720" t="str">
            <v>OP</v>
          </cell>
          <cell r="T4720" t="str">
            <v>Y</v>
          </cell>
        </row>
        <row r="4721">
          <cell r="A4721" t="str">
            <v>CA</v>
          </cell>
          <cell r="B4721" t="str">
            <v>Sonoma</v>
          </cell>
          <cell r="C4721">
            <v>7160</v>
          </cell>
          <cell r="D4721" t="str">
            <v>Geysers Power Co LLC</v>
          </cell>
          <cell r="E4721">
            <v>286</v>
          </cell>
          <cell r="F4721" t="str">
            <v>Geysers Unit 5-20</v>
          </cell>
          <cell r="G4721">
            <v>22</v>
          </cell>
          <cell r="H4721" t="str">
            <v>U14</v>
          </cell>
          <cell r="I4721">
            <v>113</v>
          </cell>
          <cell r="J4721">
            <v>66</v>
          </cell>
          <cell r="K4721">
            <v>66</v>
          </cell>
          <cell r="M4721" t="str">
            <v>ST</v>
          </cell>
          <cell r="N4721" t="str">
            <v>GEO</v>
          </cell>
          <cell r="P4721">
            <v>2</v>
          </cell>
          <cell r="Q4721">
            <v>1980</v>
          </cell>
          <cell r="R4721" t="str">
            <v>OP</v>
          </cell>
          <cell r="T4721" t="str">
            <v>Y</v>
          </cell>
        </row>
        <row r="4722">
          <cell r="A4722" t="str">
            <v>CA</v>
          </cell>
          <cell r="B4722" t="str">
            <v>Sonoma</v>
          </cell>
          <cell r="C4722">
            <v>7160</v>
          </cell>
          <cell r="D4722" t="str">
            <v>Geysers Power Co LLC</v>
          </cell>
          <cell r="E4722">
            <v>286</v>
          </cell>
          <cell r="F4722" t="str">
            <v>Geysers Unit 5-20</v>
          </cell>
          <cell r="G4722">
            <v>22</v>
          </cell>
          <cell r="H4722" t="str">
            <v>U16</v>
          </cell>
          <cell r="I4722">
            <v>118</v>
          </cell>
          <cell r="J4722">
            <v>75</v>
          </cell>
          <cell r="K4722">
            <v>75</v>
          </cell>
          <cell r="M4722" t="str">
            <v>ST</v>
          </cell>
          <cell r="N4722" t="str">
            <v>GEO</v>
          </cell>
          <cell r="P4722">
            <v>10</v>
          </cell>
          <cell r="Q4722">
            <v>1985</v>
          </cell>
          <cell r="R4722" t="str">
            <v>OP</v>
          </cell>
          <cell r="T4722" t="str">
            <v>Y</v>
          </cell>
        </row>
        <row r="4723">
          <cell r="A4723" t="str">
            <v>CA</v>
          </cell>
          <cell r="B4723" t="str">
            <v>Sonoma</v>
          </cell>
          <cell r="C4723">
            <v>7160</v>
          </cell>
          <cell r="D4723" t="str">
            <v>Geysers Power Co LLC</v>
          </cell>
          <cell r="E4723">
            <v>286</v>
          </cell>
          <cell r="F4723" t="str">
            <v>Geysers Unit 5-20</v>
          </cell>
          <cell r="G4723">
            <v>22</v>
          </cell>
          <cell r="H4723" t="str">
            <v>U17</v>
          </cell>
          <cell r="I4723">
            <v>118</v>
          </cell>
          <cell r="J4723">
            <v>60</v>
          </cell>
          <cell r="K4723">
            <v>65</v>
          </cell>
          <cell r="M4723" t="str">
            <v>ST</v>
          </cell>
          <cell r="N4723" t="str">
            <v>GEO</v>
          </cell>
          <cell r="P4723">
            <v>11</v>
          </cell>
          <cell r="Q4723">
            <v>1982</v>
          </cell>
          <cell r="R4723" t="str">
            <v>OP</v>
          </cell>
          <cell r="T4723" t="str">
            <v>Y</v>
          </cell>
        </row>
        <row r="4724">
          <cell r="A4724" t="str">
            <v>CA</v>
          </cell>
          <cell r="B4724" t="str">
            <v>Sonoma</v>
          </cell>
          <cell r="C4724">
            <v>7160</v>
          </cell>
          <cell r="D4724" t="str">
            <v>Geysers Power Co LLC</v>
          </cell>
          <cell r="E4724">
            <v>286</v>
          </cell>
          <cell r="F4724" t="str">
            <v>Geysers Unit 5-20</v>
          </cell>
          <cell r="G4724">
            <v>22</v>
          </cell>
          <cell r="H4724" t="str">
            <v>U18</v>
          </cell>
          <cell r="I4724">
            <v>118</v>
          </cell>
          <cell r="J4724">
            <v>70</v>
          </cell>
          <cell r="K4724">
            <v>70</v>
          </cell>
          <cell r="M4724" t="str">
            <v>ST</v>
          </cell>
          <cell r="N4724" t="str">
            <v>GEO</v>
          </cell>
          <cell r="P4724">
            <v>11</v>
          </cell>
          <cell r="Q4724">
            <v>1983</v>
          </cell>
          <cell r="R4724" t="str">
            <v>OP</v>
          </cell>
          <cell r="T4724" t="str">
            <v>Y</v>
          </cell>
        </row>
        <row r="4725">
          <cell r="A4725" t="str">
            <v>CA</v>
          </cell>
          <cell r="B4725" t="str">
            <v>Sonoma</v>
          </cell>
          <cell r="C4725">
            <v>7160</v>
          </cell>
          <cell r="D4725" t="str">
            <v>Geysers Power Co LLC</v>
          </cell>
          <cell r="E4725">
            <v>286</v>
          </cell>
          <cell r="F4725" t="str">
            <v>Geysers Unit 5-20</v>
          </cell>
          <cell r="G4725">
            <v>22</v>
          </cell>
          <cell r="H4725" t="str">
            <v>U20</v>
          </cell>
          <cell r="I4725">
            <v>118</v>
          </cell>
          <cell r="J4725">
            <v>60</v>
          </cell>
          <cell r="K4725">
            <v>60</v>
          </cell>
          <cell r="M4725" t="str">
            <v>ST</v>
          </cell>
          <cell r="N4725" t="str">
            <v>GEO</v>
          </cell>
          <cell r="P4725">
            <v>10</v>
          </cell>
          <cell r="Q4725">
            <v>1985</v>
          </cell>
          <cell r="R4725" t="str">
            <v>OP</v>
          </cell>
          <cell r="T4725" t="str">
            <v>Y</v>
          </cell>
        </row>
        <row r="4726">
          <cell r="A4726" t="str">
            <v>CA</v>
          </cell>
          <cell r="B4726" t="str">
            <v>Sonoma</v>
          </cell>
          <cell r="C4726">
            <v>7160</v>
          </cell>
          <cell r="D4726" t="str">
            <v>Geysers Power Co LLC</v>
          </cell>
          <cell r="E4726">
            <v>286</v>
          </cell>
          <cell r="F4726" t="str">
            <v>Geysers Unit 5-20</v>
          </cell>
          <cell r="G4726">
            <v>22</v>
          </cell>
          <cell r="H4726" t="str">
            <v>U5</v>
          </cell>
          <cell r="I4726">
            <v>55</v>
          </cell>
          <cell r="J4726">
            <v>45</v>
          </cell>
          <cell r="K4726">
            <v>50</v>
          </cell>
          <cell r="M4726" t="str">
            <v>ST</v>
          </cell>
          <cell r="N4726" t="str">
            <v>GEO</v>
          </cell>
          <cell r="P4726">
            <v>4</v>
          </cell>
          <cell r="Q4726">
            <v>1971</v>
          </cell>
          <cell r="R4726" t="str">
            <v>OP</v>
          </cell>
          <cell r="T4726" t="str">
            <v>Y</v>
          </cell>
        </row>
        <row r="4727">
          <cell r="A4727" t="str">
            <v>CA</v>
          </cell>
          <cell r="B4727" t="str">
            <v>Sonoma</v>
          </cell>
          <cell r="C4727">
            <v>7160</v>
          </cell>
          <cell r="D4727" t="str">
            <v>Geysers Power Co LLC</v>
          </cell>
          <cell r="E4727">
            <v>286</v>
          </cell>
          <cell r="F4727" t="str">
            <v>Geysers Unit 5-20</v>
          </cell>
          <cell r="G4727">
            <v>22</v>
          </cell>
          <cell r="H4727" t="str">
            <v>U6</v>
          </cell>
          <cell r="I4727">
            <v>55</v>
          </cell>
          <cell r="J4727">
            <v>45</v>
          </cell>
          <cell r="K4727">
            <v>50</v>
          </cell>
          <cell r="M4727" t="str">
            <v>ST</v>
          </cell>
          <cell r="N4727" t="str">
            <v>GEO</v>
          </cell>
          <cell r="P4727">
            <v>4</v>
          </cell>
          <cell r="Q4727">
            <v>1971</v>
          </cell>
          <cell r="R4727" t="str">
            <v>OP</v>
          </cell>
          <cell r="T4727" t="str">
            <v>Y</v>
          </cell>
        </row>
        <row r="4728">
          <cell r="A4728" t="str">
            <v>CA</v>
          </cell>
          <cell r="B4728" t="str">
            <v>Sonoma</v>
          </cell>
          <cell r="C4728">
            <v>7160</v>
          </cell>
          <cell r="D4728" t="str">
            <v>Geysers Power Co LLC</v>
          </cell>
          <cell r="E4728">
            <v>286</v>
          </cell>
          <cell r="F4728" t="str">
            <v>Geysers Unit 5-20</v>
          </cell>
          <cell r="G4728">
            <v>22</v>
          </cell>
          <cell r="H4728" t="str">
            <v>U7</v>
          </cell>
          <cell r="I4728">
            <v>55</v>
          </cell>
          <cell r="J4728">
            <v>40</v>
          </cell>
          <cell r="K4728">
            <v>46</v>
          </cell>
          <cell r="M4728" t="str">
            <v>ST</v>
          </cell>
          <cell r="N4728" t="str">
            <v>GEO</v>
          </cell>
          <cell r="P4728">
            <v>7</v>
          </cell>
          <cell r="Q4728">
            <v>1972</v>
          </cell>
          <cell r="R4728" t="str">
            <v>OP</v>
          </cell>
          <cell r="T4728" t="str">
            <v>Y</v>
          </cell>
        </row>
        <row r="4729">
          <cell r="A4729" t="str">
            <v>CA</v>
          </cell>
          <cell r="B4729" t="str">
            <v>Sonoma</v>
          </cell>
          <cell r="C4729">
            <v>7160</v>
          </cell>
          <cell r="D4729" t="str">
            <v>Geysers Power Co LLC</v>
          </cell>
          <cell r="E4729">
            <v>286</v>
          </cell>
          <cell r="F4729" t="str">
            <v>Geysers Unit 5-20</v>
          </cell>
          <cell r="G4729">
            <v>22</v>
          </cell>
          <cell r="H4729" t="str">
            <v>U8</v>
          </cell>
          <cell r="I4729">
            <v>55</v>
          </cell>
          <cell r="J4729">
            <v>40</v>
          </cell>
          <cell r="K4729">
            <v>45</v>
          </cell>
          <cell r="M4729" t="str">
            <v>ST</v>
          </cell>
          <cell r="N4729" t="str">
            <v>GEO</v>
          </cell>
          <cell r="P4729">
            <v>7</v>
          </cell>
          <cell r="Q4729">
            <v>1972</v>
          </cell>
          <cell r="R4729" t="str">
            <v>OP</v>
          </cell>
          <cell r="T4729" t="str">
            <v>Y</v>
          </cell>
        </row>
        <row r="4730">
          <cell r="A4730" t="str">
            <v>CA</v>
          </cell>
          <cell r="B4730" t="str">
            <v>Sonoma</v>
          </cell>
          <cell r="C4730">
            <v>7160</v>
          </cell>
          <cell r="D4730" t="str">
            <v>Geysers Power Co LLC</v>
          </cell>
          <cell r="E4730">
            <v>286</v>
          </cell>
          <cell r="F4730" t="str">
            <v>Geysers Unit 5-20</v>
          </cell>
          <cell r="G4730">
            <v>22</v>
          </cell>
          <cell r="H4730" t="str">
            <v>U9</v>
          </cell>
          <cell r="I4730">
            <v>55</v>
          </cell>
          <cell r="J4730">
            <v>30</v>
          </cell>
          <cell r="K4730">
            <v>33</v>
          </cell>
          <cell r="M4730" t="str">
            <v>ST</v>
          </cell>
          <cell r="N4730" t="str">
            <v>GEO</v>
          </cell>
          <cell r="P4730">
            <v>7</v>
          </cell>
          <cell r="Q4730">
            <v>1973</v>
          </cell>
          <cell r="R4730" t="str">
            <v>SB</v>
          </cell>
          <cell r="T4730" t="str">
            <v>Y</v>
          </cell>
        </row>
        <row r="4731">
          <cell r="A4731" t="str">
            <v>CA</v>
          </cell>
          <cell r="B4731" t="str">
            <v>Lake</v>
          </cell>
          <cell r="C4731">
            <v>7160</v>
          </cell>
          <cell r="D4731" t="str">
            <v>Geysers Power Co LLC</v>
          </cell>
          <cell r="E4731">
            <v>510</v>
          </cell>
          <cell r="F4731" t="str">
            <v>Sonoma California Geothermal</v>
          </cell>
          <cell r="G4731">
            <v>22</v>
          </cell>
          <cell r="H4731" t="str">
            <v>1</v>
          </cell>
          <cell r="I4731">
            <v>78</v>
          </cell>
          <cell r="J4731">
            <v>55</v>
          </cell>
          <cell r="K4731">
            <v>60</v>
          </cell>
          <cell r="M4731" t="str">
            <v>ST</v>
          </cell>
          <cell r="N4731" t="str">
            <v>GEO</v>
          </cell>
          <cell r="P4731">
            <v>12</v>
          </cell>
          <cell r="Q4731">
            <v>1983</v>
          </cell>
          <cell r="R4731" t="str">
            <v>OP</v>
          </cell>
          <cell r="T4731" t="str">
            <v>Y</v>
          </cell>
        </row>
        <row r="4732">
          <cell r="A4732" t="str">
            <v>CA</v>
          </cell>
          <cell r="B4732" t="str">
            <v>Lake</v>
          </cell>
          <cell r="C4732">
            <v>7160</v>
          </cell>
          <cell r="D4732" t="str">
            <v>Geysers Power Co LLC</v>
          </cell>
          <cell r="E4732">
            <v>10199</v>
          </cell>
          <cell r="F4732" t="str">
            <v>West Ford Flat Power Plant</v>
          </cell>
          <cell r="G4732">
            <v>22</v>
          </cell>
          <cell r="H4732" t="str">
            <v>WFF1</v>
          </cell>
          <cell r="I4732">
            <v>19</v>
          </cell>
          <cell r="J4732">
            <v>15</v>
          </cell>
          <cell r="K4732">
            <v>15</v>
          </cell>
          <cell r="M4732" t="str">
            <v>ST</v>
          </cell>
          <cell r="N4732" t="str">
            <v>GEO</v>
          </cell>
          <cell r="P4732">
            <v>12</v>
          </cell>
          <cell r="Q4732">
            <v>1988</v>
          </cell>
          <cell r="R4732" t="str">
            <v>OP</v>
          </cell>
          <cell r="T4732" t="str">
            <v>Y</v>
          </cell>
        </row>
        <row r="4733">
          <cell r="A4733" t="str">
            <v>CA</v>
          </cell>
          <cell r="B4733" t="str">
            <v>Lake</v>
          </cell>
          <cell r="C4733">
            <v>7160</v>
          </cell>
          <cell r="D4733" t="str">
            <v>Geysers Power Co LLC</v>
          </cell>
          <cell r="E4733">
            <v>10199</v>
          </cell>
          <cell r="F4733" t="str">
            <v>West Ford Flat Power Plant</v>
          </cell>
          <cell r="G4733">
            <v>22</v>
          </cell>
          <cell r="H4733" t="str">
            <v>WFF2</v>
          </cell>
          <cell r="I4733">
            <v>19</v>
          </cell>
          <cell r="J4733">
            <v>15</v>
          </cell>
          <cell r="K4733">
            <v>15</v>
          </cell>
          <cell r="M4733" t="str">
            <v>ST</v>
          </cell>
          <cell r="N4733" t="str">
            <v>GEO</v>
          </cell>
          <cell r="P4733">
            <v>12</v>
          </cell>
          <cell r="Q4733">
            <v>1988</v>
          </cell>
          <cell r="R4733" t="str">
            <v>OP</v>
          </cell>
          <cell r="T4733" t="str">
            <v>Y</v>
          </cell>
        </row>
        <row r="4734">
          <cell r="A4734" t="str">
            <v>CA</v>
          </cell>
          <cell r="B4734" t="str">
            <v>Lake</v>
          </cell>
          <cell r="C4734">
            <v>7160</v>
          </cell>
          <cell r="D4734" t="str">
            <v>Geysers Power Co LLC</v>
          </cell>
          <cell r="E4734">
            <v>10469</v>
          </cell>
          <cell r="F4734" t="str">
            <v>Bear Canyon Power Plant</v>
          </cell>
          <cell r="G4734">
            <v>22</v>
          </cell>
          <cell r="H4734" t="str">
            <v>BVC1</v>
          </cell>
          <cell r="I4734">
            <v>12.2</v>
          </cell>
          <cell r="J4734">
            <v>10</v>
          </cell>
          <cell r="K4734">
            <v>10</v>
          </cell>
          <cell r="M4734" t="str">
            <v>ST</v>
          </cell>
          <cell r="N4734" t="str">
            <v>GEO</v>
          </cell>
          <cell r="P4734">
            <v>1</v>
          </cell>
          <cell r="Q4734">
            <v>1988</v>
          </cell>
          <cell r="R4734" t="str">
            <v>OP</v>
          </cell>
          <cell r="T4734" t="str">
            <v>Y</v>
          </cell>
        </row>
        <row r="4735">
          <cell r="A4735" t="str">
            <v>CA</v>
          </cell>
          <cell r="B4735" t="str">
            <v>Lake</v>
          </cell>
          <cell r="C4735">
            <v>7160</v>
          </cell>
          <cell r="D4735" t="str">
            <v>Geysers Power Co LLC</v>
          </cell>
          <cell r="E4735">
            <v>10469</v>
          </cell>
          <cell r="F4735" t="str">
            <v>Bear Canyon Power Plant</v>
          </cell>
          <cell r="G4735">
            <v>22</v>
          </cell>
          <cell r="H4735" t="str">
            <v>BVC2</v>
          </cell>
          <cell r="I4735">
            <v>12.2</v>
          </cell>
          <cell r="J4735">
            <v>10</v>
          </cell>
          <cell r="K4735">
            <v>10</v>
          </cell>
          <cell r="M4735" t="str">
            <v>ST</v>
          </cell>
          <cell r="N4735" t="str">
            <v>GEO</v>
          </cell>
          <cell r="P4735">
            <v>1</v>
          </cell>
          <cell r="Q4735">
            <v>1988</v>
          </cell>
          <cell r="R4735" t="str">
            <v>OP</v>
          </cell>
          <cell r="T4735" t="str">
            <v>Y</v>
          </cell>
        </row>
        <row r="4736">
          <cell r="A4736" t="str">
            <v>CA</v>
          </cell>
          <cell r="B4736" t="str">
            <v>Lake</v>
          </cell>
          <cell r="C4736">
            <v>7160</v>
          </cell>
          <cell r="D4736" t="str">
            <v>Geysers Power Co LLC</v>
          </cell>
          <cell r="E4736">
            <v>50066</v>
          </cell>
          <cell r="F4736" t="str">
            <v>Calistoga Power Plant</v>
          </cell>
          <cell r="G4736">
            <v>22</v>
          </cell>
          <cell r="H4736" t="str">
            <v>UNT1</v>
          </cell>
          <cell r="I4736">
            <v>88.2</v>
          </cell>
          <cell r="J4736">
            <v>55</v>
          </cell>
          <cell r="K4736">
            <v>55</v>
          </cell>
          <cell r="M4736" t="str">
            <v>ST</v>
          </cell>
          <cell r="N4736" t="str">
            <v>GEO</v>
          </cell>
          <cell r="P4736">
            <v>3</v>
          </cell>
          <cell r="Q4736">
            <v>1984</v>
          </cell>
          <cell r="R4736" t="str">
            <v>OP</v>
          </cell>
          <cell r="T4736" t="str">
            <v>Y</v>
          </cell>
        </row>
        <row r="4737">
          <cell r="A4737" t="str">
            <v>CA</v>
          </cell>
          <cell r="B4737" t="str">
            <v>Lake</v>
          </cell>
          <cell r="C4737">
            <v>7160</v>
          </cell>
          <cell r="D4737" t="str">
            <v>Geysers Power Co LLC</v>
          </cell>
          <cell r="E4737">
            <v>50066</v>
          </cell>
          <cell r="F4737" t="str">
            <v>Calistoga Power Plant</v>
          </cell>
          <cell r="G4737">
            <v>22</v>
          </cell>
          <cell r="H4737" t="str">
            <v>UNT2</v>
          </cell>
          <cell r="I4737">
            <v>88.2</v>
          </cell>
          <cell r="J4737">
            <v>55</v>
          </cell>
          <cell r="K4737">
            <v>55</v>
          </cell>
          <cell r="M4737" t="str">
            <v>ST</v>
          </cell>
          <cell r="N4737" t="str">
            <v>GEO</v>
          </cell>
          <cell r="P4737">
            <v>3</v>
          </cell>
          <cell r="Q4737">
            <v>1984</v>
          </cell>
          <cell r="R4737" t="str">
            <v>OP</v>
          </cell>
          <cell r="T4737" t="str">
            <v>Y</v>
          </cell>
        </row>
        <row r="4738">
          <cell r="A4738" t="str">
            <v>CA</v>
          </cell>
          <cell r="B4738" t="str">
            <v>Sonoma</v>
          </cell>
          <cell r="C4738">
            <v>7160</v>
          </cell>
          <cell r="D4738" t="str">
            <v>Geysers Power Co LLC</v>
          </cell>
          <cell r="E4738">
            <v>52158</v>
          </cell>
          <cell r="F4738" t="str">
            <v>Aidlin Geothermal Power Plant</v>
          </cell>
          <cell r="G4738">
            <v>22</v>
          </cell>
          <cell r="H4738" t="str">
            <v>GEN1</v>
          </cell>
          <cell r="I4738">
            <v>12.5</v>
          </cell>
          <cell r="J4738">
            <v>10</v>
          </cell>
          <cell r="K4738">
            <v>10</v>
          </cell>
          <cell r="M4738" t="str">
            <v>ST</v>
          </cell>
          <cell r="N4738" t="str">
            <v>GEO</v>
          </cell>
          <cell r="P4738">
            <v>5</v>
          </cell>
          <cell r="Q4738">
            <v>1989</v>
          </cell>
          <cell r="R4738" t="str">
            <v>OP</v>
          </cell>
          <cell r="T4738" t="str">
            <v>Y</v>
          </cell>
        </row>
        <row r="4739">
          <cell r="A4739" t="str">
            <v>CA</v>
          </cell>
          <cell r="B4739" t="str">
            <v>Sonoma</v>
          </cell>
          <cell r="C4739">
            <v>7160</v>
          </cell>
          <cell r="D4739" t="str">
            <v>Geysers Power Co LLC</v>
          </cell>
          <cell r="E4739">
            <v>52158</v>
          </cell>
          <cell r="F4739" t="str">
            <v>Aidlin Geothermal Power Plant</v>
          </cell>
          <cell r="G4739">
            <v>22</v>
          </cell>
          <cell r="H4739" t="str">
            <v>GEN2</v>
          </cell>
          <cell r="I4739">
            <v>12.5</v>
          </cell>
          <cell r="J4739">
            <v>10</v>
          </cell>
          <cell r="K4739">
            <v>10</v>
          </cell>
          <cell r="M4739" t="str">
            <v>ST</v>
          </cell>
          <cell r="N4739" t="str">
            <v>GEO</v>
          </cell>
          <cell r="P4739">
            <v>5</v>
          </cell>
          <cell r="Q4739">
            <v>1989</v>
          </cell>
          <cell r="R4739" t="str">
            <v>OP</v>
          </cell>
          <cell r="T4739" t="str">
            <v>Y</v>
          </cell>
        </row>
        <row r="4740">
          <cell r="A4740" t="str">
            <v>CA</v>
          </cell>
          <cell r="B4740" t="str">
            <v>Imperial</v>
          </cell>
          <cell r="C4740">
            <v>34691</v>
          </cell>
          <cell r="D4740" t="str">
            <v>Ormat Nevada Inc</v>
          </cell>
          <cell r="E4740">
            <v>10763</v>
          </cell>
          <cell r="F4740" t="str">
            <v>Geo East Mesa III</v>
          </cell>
          <cell r="G4740">
            <v>22</v>
          </cell>
          <cell r="H4740" t="str">
            <v>GEN1</v>
          </cell>
          <cell r="I4740">
            <v>20</v>
          </cell>
          <cell r="J4740">
            <v>18.5</v>
          </cell>
          <cell r="K4740">
            <v>18.5</v>
          </cell>
          <cell r="M4740" t="str">
            <v>ST</v>
          </cell>
          <cell r="N4740" t="str">
            <v>GEO</v>
          </cell>
          <cell r="P4740">
            <v>5</v>
          </cell>
          <cell r="Q4740">
            <v>1989</v>
          </cell>
          <cell r="R4740" t="str">
            <v>OP</v>
          </cell>
          <cell r="S4740">
            <v>0</v>
          </cell>
          <cell r="T4740" t="str">
            <v>Y</v>
          </cell>
        </row>
        <row r="4741">
          <cell r="A4741" t="str">
            <v>CA</v>
          </cell>
          <cell r="B4741" t="str">
            <v>Imperial</v>
          </cell>
          <cell r="C4741">
            <v>34691</v>
          </cell>
          <cell r="D4741" t="str">
            <v>Ormat Nevada Inc</v>
          </cell>
          <cell r="E4741">
            <v>50762</v>
          </cell>
          <cell r="F4741" t="str">
            <v>Ormesa IH</v>
          </cell>
          <cell r="G4741">
            <v>22</v>
          </cell>
          <cell r="H4741" t="str">
            <v>OE11</v>
          </cell>
          <cell r="I4741">
            <v>1.2</v>
          </cell>
          <cell r="J4741">
            <v>1</v>
          </cell>
          <cell r="K4741">
            <v>1.2</v>
          </cell>
          <cell r="M4741" t="str">
            <v>ST</v>
          </cell>
          <cell r="N4741" t="str">
            <v>GEO</v>
          </cell>
          <cell r="P4741">
            <v>12</v>
          </cell>
          <cell r="Q4741">
            <v>1989</v>
          </cell>
          <cell r="R4741" t="str">
            <v>OP</v>
          </cell>
          <cell r="S4741">
            <v>0</v>
          </cell>
          <cell r="T4741" t="str">
            <v>Y</v>
          </cell>
        </row>
        <row r="4742">
          <cell r="A4742" t="str">
            <v>CA</v>
          </cell>
          <cell r="B4742" t="str">
            <v>Imperial</v>
          </cell>
          <cell r="C4742">
            <v>34691</v>
          </cell>
          <cell r="D4742" t="str">
            <v>Ormat Nevada Inc</v>
          </cell>
          <cell r="E4742">
            <v>50762</v>
          </cell>
          <cell r="F4742" t="str">
            <v>Ormesa IH</v>
          </cell>
          <cell r="G4742">
            <v>22</v>
          </cell>
          <cell r="H4742" t="str">
            <v>OE12</v>
          </cell>
          <cell r="I4742">
            <v>1.2</v>
          </cell>
          <cell r="J4742">
            <v>1</v>
          </cell>
          <cell r="K4742">
            <v>1.2</v>
          </cell>
          <cell r="M4742" t="str">
            <v>ST</v>
          </cell>
          <cell r="N4742" t="str">
            <v>GEO</v>
          </cell>
          <cell r="P4742">
            <v>12</v>
          </cell>
          <cell r="Q4742">
            <v>1989</v>
          </cell>
          <cell r="R4742" t="str">
            <v>OP</v>
          </cell>
          <cell r="S4742">
            <v>0</v>
          </cell>
          <cell r="T4742" t="str">
            <v>Y</v>
          </cell>
        </row>
        <row r="4743">
          <cell r="A4743" t="str">
            <v>CA</v>
          </cell>
          <cell r="B4743" t="str">
            <v>Imperial</v>
          </cell>
          <cell r="C4743">
            <v>34691</v>
          </cell>
          <cell r="D4743" t="str">
            <v>Ormat Nevada Inc</v>
          </cell>
          <cell r="E4743">
            <v>50762</v>
          </cell>
          <cell r="F4743" t="str">
            <v>Ormesa IH</v>
          </cell>
          <cell r="G4743">
            <v>22</v>
          </cell>
          <cell r="H4743" t="str">
            <v>OE13</v>
          </cell>
          <cell r="I4743">
            <v>1.2</v>
          </cell>
          <cell r="J4743">
            <v>1</v>
          </cell>
          <cell r="K4743">
            <v>1.2</v>
          </cell>
          <cell r="M4743" t="str">
            <v>ST</v>
          </cell>
          <cell r="N4743" t="str">
            <v>GEO</v>
          </cell>
          <cell r="P4743">
            <v>12</v>
          </cell>
          <cell r="Q4743">
            <v>1989</v>
          </cell>
          <cell r="R4743" t="str">
            <v>OP</v>
          </cell>
          <cell r="S4743">
            <v>0</v>
          </cell>
          <cell r="T4743" t="str">
            <v>Y</v>
          </cell>
        </row>
        <row r="4744">
          <cell r="A4744" t="str">
            <v>CA</v>
          </cell>
          <cell r="B4744" t="str">
            <v>Imperial</v>
          </cell>
          <cell r="C4744">
            <v>34691</v>
          </cell>
          <cell r="D4744" t="str">
            <v>Ormat Nevada Inc</v>
          </cell>
          <cell r="E4744">
            <v>50762</v>
          </cell>
          <cell r="F4744" t="str">
            <v>Ormesa IH</v>
          </cell>
          <cell r="G4744">
            <v>22</v>
          </cell>
          <cell r="H4744" t="str">
            <v>OE14</v>
          </cell>
          <cell r="I4744">
            <v>1.2</v>
          </cell>
          <cell r="J4744">
            <v>1</v>
          </cell>
          <cell r="K4744">
            <v>1.2</v>
          </cell>
          <cell r="M4744" t="str">
            <v>ST</v>
          </cell>
          <cell r="N4744" t="str">
            <v>GEO</v>
          </cell>
          <cell r="P4744">
            <v>12</v>
          </cell>
          <cell r="Q4744">
            <v>1989</v>
          </cell>
          <cell r="R4744" t="str">
            <v>OP</v>
          </cell>
          <cell r="S4744">
            <v>0</v>
          </cell>
          <cell r="T4744" t="str">
            <v>Y</v>
          </cell>
        </row>
        <row r="4745">
          <cell r="A4745" t="str">
            <v>CA</v>
          </cell>
          <cell r="B4745" t="str">
            <v>Imperial</v>
          </cell>
          <cell r="C4745">
            <v>34691</v>
          </cell>
          <cell r="D4745" t="str">
            <v>Ormat Nevada Inc</v>
          </cell>
          <cell r="E4745">
            <v>50762</v>
          </cell>
          <cell r="F4745" t="str">
            <v>Ormesa IH</v>
          </cell>
          <cell r="G4745">
            <v>22</v>
          </cell>
          <cell r="H4745" t="str">
            <v>OE15</v>
          </cell>
          <cell r="I4745">
            <v>1.2</v>
          </cell>
          <cell r="J4745">
            <v>1</v>
          </cell>
          <cell r="K4745">
            <v>1.2</v>
          </cell>
          <cell r="M4745" t="str">
            <v>ST</v>
          </cell>
          <cell r="N4745" t="str">
            <v>GEO</v>
          </cell>
          <cell r="P4745">
            <v>12</v>
          </cell>
          <cell r="Q4745">
            <v>1989</v>
          </cell>
          <cell r="R4745" t="str">
            <v>OP</v>
          </cell>
          <cell r="S4745">
            <v>0</v>
          </cell>
          <cell r="T4745" t="str">
            <v>Y</v>
          </cell>
        </row>
        <row r="4746">
          <cell r="A4746" t="str">
            <v>CA</v>
          </cell>
          <cell r="B4746" t="str">
            <v>Imperial</v>
          </cell>
          <cell r="C4746">
            <v>34691</v>
          </cell>
          <cell r="D4746" t="str">
            <v>Ormat Nevada Inc</v>
          </cell>
          <cell r="E4746">
            <v>50762</v>
          </cell>
          <cell r="F4746" t="str">
            <v>Ormesa IH</v>
          </cell>
          <cell r="G4746">
            <v>22</v>
          </cell>
          <cell r="H4746" t="str">
            <v>OE16</v>
          </cell>
          <cell r="I4746">
            <v>1.2</v>
          </cell>
          <cell r="J4746">
            <v>1</v>
          </cell>
          <cell r="K4746">
            <v>1.2</v>
          </cell>
          <cell r="M4746" t="str">
            <v>ST</v>
          </cell>
          <cell r="N4746" t="str">
            <v>GEO</v>
          </cell>
          <cell r="P4746">
            <v>12</v>
          </cell>
          <cell r="Q4746">
            <v>1989</v>
          </cell>
          <cell r="R4746" t="str">
            <v>OP</v>
          </cell>
          <cell r="S4746">
            <v>0</v>
          </cell>
          <cell r="T4746" t="str">
            <v>Y</v>
          </cell>
        </row>
        <row r="4747">
          <cell r="A4747" t="str">
            <v>CA</v>
          </cell>
          <cell r="B4747" t="str">
            <v>Imperial</v>
          </cell>
          <cell r="C4747">
            <v>34691</v>
          </cell>
          <cell r="D4747" t="str">
            <v>Ormat Nevada Inc</v>
          </cell>
          <cell r="E4747">
            <v>50762</v>
          </cell>
          <cell r="F4747" t="str">
            <v>Ormesa IH</v>
          </cell>
          <cell r="G4747">
            <v>22</v>
          </cell>
          <cell r="H4747" t="str">
            <v>OE21</v>
          </cell>
          <cell r="I4747">
            <v>1.2</v>
          </cell>
          <cell r="J4747">
            <v>0.6</v>
          </cell>
          <cell r="K4747">
            <v>0.8</v>
          </cell>
          <cell r="M4747" t="str">
            <v>ST</v>
          </cell>
          <cell r="N4747" t="str">
            <v>GEO</v>
          </cell>
          <cell r="P4747">
            <v>12</v>
          </cell>
          <cell r="Q4747">
            <v>1989</v>
          </cell>
          <cell r="R4747" t="str">
            <v>OP</v>
          </cell>
          <cell r="S4747">
            <v>0</v>
          </cell>
          <cell r="T4747" t="str">
            <v>Y</v>
          </cell>
        </row>
        <row r="4748">
          <cell r="A4748" t="str">
            <v>CA</v>
          </cell>
          <cell r="B4748" t="str">
            <v>Imperial</v>
          </cell>
          <cell r="C4748">
            <v>34691</v>
          </cell>
          <cell r="D4748" t="str">
            <v>Ormat Nevada Inc</v>
          </cell>
          <cell r="E4748">
            <v>50762</v>
          </cell>
          <cell r="F4748" t="str">
            <v>Ormesa IH</v>
          </cell>
          <cell r="G4748">
            <v>22</v>
          </cell>
          <cell r="H4748" t="str">
            <v>OE22</v>
          </cell>
          <cell r="I4748">
            <v>1.2</v>
          </cell>
          <cell r="J4748">
            <v>0.6</v>
          </cell>
          <cell r="K4748">
            <v>0.8</v>
          </cell>
          <cell r="M4748" t="str">
            <v>ST</v>
          </cell>
          <cell r="N4748" t="str">
            <v>GEO</v>
          </cell>
          <cell r="P4748">
            <v>12</v>
          </cell>
          <cell r="Q4748">
            <v>1989</v>
          </cell>
          <cell r="R4748" t="str">
            <v>OP</v>
          </cell>
          <cell r="S4748">
            <v>0</v>
          </cell>
          <cell r="T4748" t="str">
            <v>Y</v>
          </cell>
        </row>
        <row r="4749">
          <cell r="A4749" t="str">
            <v>CA</v>
          </cell>
          <cell r="B4749" t="str">
            <v>Imperial</v>
          </cell>
          <cell r="C4749">
            <v>34691</v>
          </cell>
          <cell r="D4749" t="str">
            <v>Ormat Nevada Inc</v>
          </cell>
          <cell r="E4749">
            <v>50762</v>
          </cell>
          <cell r="F4749" t="str">
            <v>Ormesa IH</v>
          </cell>
          <cell r="G4749">
            <v>22</v>
          </cell>
          <cell r="H4749" t="str">
            <v>OE23</v>
          </cell>
          <cell r="I4749">
            <v>1.2</v>
          </cell>
          <cell r="J4749">
            <v>0.6</v>
          </cell>
          <cell r="K4749">
            <v>0.8</v>
          </cell>
          <cell r="M4749" t="str">
            <v>ST</v>
          </cell>
          <cell r="N4749" t="str">
            <v>GEO</v>
          </cell>
          <cell r="P4749">
            <v>12</v>
          </cell>
          <cell r="Q4749">
            <v>1989</v>
          </cell>
          <cell r="R4749" t="str">
            <v>OP</v>
          </cell>
          <cell r="S4749">
            <v>0</v>
          </cell>
          <cell r="T4749" t="str">
            <v>Y</v>
          </cell>
        </row>
        <row r="4750">
          <cell r="A4750" t="str">
            <v>CA</v>
          </cell>
          <cell r="B4750" t="str">
            <v>Imperial</v>
          </cell>
          <cell r="C4750">
            <v>34691</v>
          </cell>
          <cell r="D4750" t="str">
            <v>Ormat Nevada Inc</v>
          </cell>
          <cell r="E4750">
            <v>50762</v>
          </cell>
          <cell r="F4750" t="str">
            <v>Ormesa IH</v>
          </cell>
          <cell r="G4750">
            <v>22</v>
          </cell>
          <cell r="H4750" t="str">
            <v>OE24</v>
          </cell>
          <cell r="I4750">
            <v>1.2</v>
          </cell>
          <cell r="J4750">
            <v>0.6</v>
          </cell>
          <cell r="K4750">
            <v>0.8</v>
          </cell>
          <cell r="M4750" t="str">
            <v>ST</v>
          </cell>
          <cell r="N4750" t="str">
            <v>GEO</v>
          </cell>
          <cell r="P4750">
            <v>12</v>
          </cell>
          <cell r="Q4750">
            <v>1989</v>
          </cell>
          <cell r="R4750" t="str">
            <v>OP</v>
          </cell>
          <cell r="S4750">
            <v>0</v>
          </cell>
          <cell r="T4750" t="str">
            <v>Y</v>
          </cell>
        </row>
        <row r="4751">
          <cell r="A4751" t="str">
            <v>CA</v>
          </cell>
          <cell r="B4751" t="str">
            <v>Imperial</v>
          </cell>
          <cell r="C4751">
            <v>34691</v>
          </cell>
          <cell r="D4751" t="str">
            <v>Ormat Nevada Inc</v>
          </cell>
          <cell r="E4751">
            <v>50762</v>
          </cell>
          <cell r="F4751" t="str">
            <v>Ormesa IH</v>
          </cell>
          <cell r="G4751">
            <v>22</v>
          </cell>
          <cell r="H4751" t="str">
            <v>OE25</v>
          </cell>
          <cell r="I4751">
            <v>1.2</v>
          </cell>
          <cell r="J4751">
            <v>0.6</v>
          </cell>
          <cell r="K4751">
            <v>0.8</v>
          </cell>
          <cell r="M4751" t="str">
            <v>ST</v>
          </cell>
          <cell r="N4751" t="str">
            <v>GEO</v>
          </cell>
          <cell r="P4751">
            <v>12</v>
          </cell>
          <cell r="Q4751">
            <v>1989</v>
          </cell>
          <cell r="R4751" t="str">
            <v>OP</v>
          </cell>
          <cell r="S4751">
            <v>0</v>
          </cell>
          <cell r="T4751" t="str">
            <v>Y</v>
          </cell>
        </row>
        <row r="4752">
          <cell r="A4752" t="str">
            <v>CA</v>
          </cell>
          <cell r="B4752" t="str">
            <v>Imperial</v>
          </cell>
          <cell r="C4752">
            <v>34691</v>
          </cell>
          <cell r="D4752" t="str">
            <v>Ormat Nevada Inc</v>
          </cell>
          <cell r="E4752">
            <v>50762</v>
          </cell>
          <cell r="F4752" t="str">
            <v>Ormesa IH</v>
          </cell>
          <cell r="G4752">
            <v>22</v>
          </cell>
          <cell r="H4752" t="str">
            <v>OE26</v>
          </cell>
          <cell r="I4752">
            <v>1.2</v>
          </cell>
          <cell r="J4752">
            <v>0.6</v>
          </cell>
          <cell r="K4752">
            <v>0.8</v>
          </cell>
          <cell r="M4752" t="str">
            <v>ST</v>
          </cell>
          <cell r="N4752" t="str">
            <v>GEO</v>
          </cell>
          <cell r="P4752">
            <v>12</v>
          </cell>
          <cell r="Q4752">
            <v>1989</v>
          </cell>
          <cell r="R4752" t="str">
            <v>OP</v>
          </cell>
          <cell r="S4752">
            <v>0</v>
          </cell>
          <cell r="T4752" t="str">
            <v>Y</v>
          </cell>
        </row>
        <row r="4753">
          <cell r="A4753" t="str">
            <v>CA</v>
          </cell>
          <cell r="B4753" t="str">
            <v>Imperial</v>
          </cell>
          <cell r="C4753">
            <v>34691</v>
          </cell>
          <cell r="D4753" t="str">
            <v>Ormat Nevada Inc</v>
          </cell>
          <cell r="E4753">
            <v>50764</v>
          </cell>
          <cell r="F4753" t="str">
            <v>Ormesa IE</v>
          </cell>
          <cell r="G4753">
            <v>22</v>
          </cell>
          <cell r="H4753" t="str">
            <v>OE10</v>
          </cell>
          <cell r="I4753">
            <v>1.2</v>
          </cell>
          <cell r="J4753">
            <v>0.6</v>
          </cell>
          <cell r="K4753">
            <v>0.8</v>
          </cell>
          <cell r="M4753" t="str">
            <v>ST</v>
          </cell>
          <cell r="N4753" t="str">
            <v>GEO</v>
          </cell>
          <cell r="P4753">
            <v>12</v>
          </cell>
          <cell r="Q4753">
            <v>1988</v>
          </cell>
          <cell r="R4753" t="str">
            <v>OP</v>
          </cell>
          <cell r="S4753">
            <v>0</v>
          </cell>
          <cell r="T4753" t="str">
            <v>Y</v>
          </cell>
        </row>
        <row r="4754">
          <cell r="A4754" t="str">
            <v>CA</v>
          </cell>
          <cell r="B4754" t="str">
            <v>Imperial</v>
          </cell>
          <cell r="C4754">
            <v>34691</v>
          </cell>
          <cell r="D4754" t="str">
            <v>Ormat Nevada Inc</v>
          </cell>
          <cell r="E4754">
            <v>50764</v>
          </cell>
          <cell r="F4754" t="str">
            <v>Ormesa IE</v>
          </cell>
          <cell r="G4754">
            <v>22</v>
          </cell>
          <cell r="H4754" t="str">
            <v>OE11</v>
          </cell>
          <cell r="I4754">
            <v>1.2</v>
          </cell>
          <cell r="J4754">
            <v>1</v>
          </cell>
          <cell r="K4754">
            <v>1.2</v>
          </cell>
          <cell r="M4754" t="str">
            <v>ST</v>
          </cell>
          <cell r="N4754" t="str">
            <v>GEO</v>
          </cell>
          <cell r="P4754">
            <v>12</v>
          </cell>
          <cell r="Q4754">
            <v>1988</v>
          </cell>
          <cell r="R4754" t="str">
            <v>OP</v>
          </cell>
          <cell r="S4754">
            <v>0</v>
          </cell>
          <cell r="T4754" t="str">
            <v>Y</v>
          </cell>
        </row>
        <row r="4755">
          <cell r="A4755" t="str">
            <v>CA</v>
          </cell>
          <cell r="B4755" t="str">
            <v>Imperial</v>
          </cell>
          <cell r="C4755">
            <v>34691</v>
          </cell>
          <cell r="D4755" t="str">
            <v>Ormat Nevada Inc</v>
          </cell>
          <cell r="E4755">
            <v>50764</v>
          </cell>
          <cell r="F4755" t="str">
            <v>Ormesa IE</v>
          </cell>
          <cell r="G4755">
            <v>22</v>
          </cell>
          <cell r="H4755" t="str">
            <v>OE12</v>
          </cell>
          <cell r="I4755">
            <v>1.2</v>
          </cell>
          <cell r="J4755">
            <v>0.6</v>
          </cell>
          <cell r="K4755">
            <v>0.8</v>
          </cell>
          <cell r="M4755" t="str">
            <v>ST</v>
          </cell>
          <cell r="N4755" t="str">
            <v>GEO</v>
          </cell>
          <cell r="P4755">
            <v>12</v>
          </cell>
          <cell r="Q4755">
            <v>1988</v>
          </cell>
          <cell r="R4755" t="str">
            <v>OP</v>
          </cell>
          <cell r="S4755">
            <v>0</v>
          </cell>
          <cell r="T4755" t="str">
            <v>Y</v>
          </cell>
        </row>
        <row r="4756">
          <cell r="A4756" t="str">
            <v>CA</v>
          </cell>
          <cell r="B4756" t="str">
            <v>Imperial</v>
          </cell>
          <cell r="C4756">
            <v>34691</v>
          </cell>
          <cell r="D4756" t="str">
            <v>Ormat Nevada Inc</v>
          </cell>
          <cell r="E4756">
            <v>50764</v>
          </cell>
          <cell r="F4756" t="str">
            <v>Ormesa IE</v>
          </cell>
          <cell r="G4756">
            <v>22</v>
          </cell>
          <cell r="H4756" t="str">
            <v>OEC1</v>
          </cell>
          <cell r="I4756">
            <v>1.2</v>
          </cell>
          <cell r="J4756">
            <v>1</v>
          </cell>
          <cell r="K4756">
            <v>1.2</v>
          </cell>
          <cell r="M4756" t="str">
            <v>ST</v>
          </cell>
          <cell r="N4756" t="str">
            <v>GEO</v>
          </cell>
          <cell r="P4756">
            <v>12</v>
          </cell>
          <cell r="Q4756">
            <v>1988</v>
          </cell>
          <cell r="R4756" t="str">
            <v>OP</v>
          </cell>
          <cell r="S4756">
            <v>0</v>
          </cell>
          <cell r="T4756" t="str">
            <v>Y</v>
          </cell>
        </row>
        <row r="4757">
          <cell r="A4757" t="str">
            <v>CA</v>
          </cell>
          <cell r="B4757" t="str">
            <v>Imperial</v>
          </cell>
          <cell r="C4757">
            <v>34691</v>
          </cell>
          <cell r="D4757" t="str">
            <v>Ormat Nevada Inc</v>
          </cell>
          <cell r="E4757">
            <v>50764</v>
          </cell>
          <cell r="F4757" t="str">
            <v>Ormesa IE</v>
          </cell>
          <cell r="G4757">
            <v>22</v>
          </cell>
          <cell r="H4757" t="str">
            <v>OEC2</v>
          </cell>
          <cell r="I4757">
            <v>1.2</v>
          </cell>
          <cell r="J4757">
            <v>0.6</v>
          </cell>
          <cell r="K4757">
            <v>0.8</v>
          </cell>
          <cell r="M4757" t="str">
            <v>ST</v>
          </cell>
          <cell r="N4757" t="str">
            <v>GEO</v>
          </cell>
          <cell r="P4757">
            <v>12</v>
          </cell>
          <cell r="Q4757">
            <v>1988</v>
          </cell>
          <cell r="R4757" t="str">
            <v>OP</v>
          </cell>
          <cell r="S4757">
            <v>0</v>
          </cell>
          <cell r="T4757" t="str">
            <v>Y</v>
          </cell>
        </row>
        <row r="4758">
          <cell r="A4758" t="str">
            <v>CA</v>
          </cell>
          <cell r="B4758" t="str">
            <v>Imperial</v>
          </cell>
          <cell r="C4758">
            <v>34691</v>
          </cell>
          <cell r="D4758" t="str">
            <v>Ormat Nevada Inc</v>
          </cell>
          <cell r="E4758">
            <v>50764</v>
          </cell>
          <cell r="F4758" t="str">
            <v>Ormesa IE</v>
          </cell>
          <cell r="G4758">
            <v>22</v>
          </cell>
          <cell r="H4758" t="str">
            <v>OEC3</v>
          </cell>
          <cell r="I4758">
            <v>1.2</v>
          </cell>
          <cell r="J4758">
            <v>1</v>
          </cell>
          <cell r="K4758">
            <v>1.2</v>
          </cell>
          <cell r="M4758" t="str">
            <v>ST</v>
          </cell>
          <cell r="N4758" t="str">
            <v>GEO</v>
          </cell>
          <cell r="P4758">
            <v>12</v>
          </cell>
          <cell r="Q4758">
            <v>1988</v>
          </cell>
          <cell r="R4758" t="str">
            <v>OP</v>
          </cell>
          <cell r="S4758">
            <v>0</v>
          </cell>
          <cell r="T4758" t="str">
            <v>Y</v>
          </cell>
        </row>
        <row r="4759">
          <cell r="A4759" t="str">
            <v>CA</v>
          </cell>
          <cell r="B4759" t="str">
            <v>Imperial</v>
          </cell>
          <cell r="C4759">
            <v>34691</v>
          </cell>
          <cell r="D4759" t="str">
            <v>Ormat Nevada Inc</v>
          </cell>
          <cell r="E4759">
            <v>50764</v>
          </cell>
          <cell r="F4759" t="str">
            <v>Ormesa IE</v>
          </cell>
          <cell r="G4759">
            <v>22</v>
          </cell>
          <cell r="H4759" t="str">
            <v>OEC4</v>
          </cell>
          <cell r="I4759">
            <v>1.2</v>
          </cell>
          <cell r="J4759">
            <v>0.6</v>
          </cell>
          <cell r="K4759">
            <v>0.8</v>
          </cell>
          <cell r="M4759" t="str">
            <v>ST</v>
          </cell>
          <cell r="N4759" t="str">
            <v>GEO</v>
          </cell>
          <cell r="P4759">
            <v>12</v>
          </cell>
          <cell r="Q4759">
            <v>1988</v>
          </cell>
          <cell r="R4759" t="str">
            <v>OP</v>
          </cell>
          <cell r="S4759">
            <v>0</v>
          </cell>
          <cell r="T4759" t="str">
            <v>Y</v>
          </cell>
        </row>
        <row r="4760">
          <cell r="A4760" t="str">
            <v>CA</v>
          </cell>
          <cell r="B4760" t="str">
            <v>Imperial</v>
          </cell>
          <cell r="C4760">
            <v>34691</v>
          </cell>
          <cell r="D4760" t="str">
            <v>Ormat Nevada Inc</v>
          </cell>
          <cell r="E4760">
            <v>50764</v>
          </cell>
          <cell r="F4760" t="str">
            <v>Ormesa IE</v>
          </cell>
          <cell r="G4760">
            <v>22</v>
          </cell>
          <cell r="H4760" t="str">
            <v>OEC5</v>
          </cell>
          <cell r="I4760">
            <v>1.2</v>
          </cell>
          <cell r="J4760">
            <v>1</v>
          </cell>
          <cell r="K4760">
            <v>1.2</v>
          </cell>
          <cell r="M4760" t="str">
            <v>ST</v>
          </cell>
          <cell r="N4760" t="str">
            <v>GEO</v>
          </cell>
          <cell r="P4760">
            <v>12</v>
          </cell>
          <cell r="Q4760">
            <v>1988</v>
          </cell>
          <cell r="R4760" t="str">
            <v>OP</v>
          </cell>
          <cell r="S4760">
            <v>0</v>
          </cell>
          <cell r="T4760" t="str">
            <v>Y</v>
          </cell>
        </row>
        <row r="4761">
          <cell r="A4761" t="str">
            <v>CA</v>
          </cell>
          <cell r="B4761" t="str">
            <v>Imperial</v>
          </cell>
          <cell r="C4761">
            <v>34691</v>
          </cell>
          <cell r="D4761" t="str">
            <v>Ormat Nevada Inc</v>
          </cell>
          <cell r="E4761">
            <v>50764</v>
          </cell>
          <cell r="F4761" t="str">
            <v>Ormesa IE</v>
          </cell>
          <cell r="G4761">
            <v>22</v>
          </cell>
          <cell r="H4761" t="str">
            <v>OEC6</v>
          </cell>
          <cell r="I4761">
            <v>1.2</v>
          </cell>
          <cell r="J4761">
            <v>0.6</v>
          </cell>
          <cell r="K4761">
            <v>0.8</v>
          </cell>
          <cell r="M4761" t="str">
            <v>ST</v>
          </cell>
          <cell r="N4761" t="str">
            <v>GEO</v>
          </cell>
          <cell r="P4761">
            <v>12</v>
          </cell>
          <cell r="Q4761">
            <v>1988</v>
          </cell>
          <cell r="R4761" t="str">
            <v>OP</v>
          </cell>
          <cell r="S4761">
            <v>0</v>
          </cell>
          <cell r="T4761" t="str">
            <v>Y</v>
          </cell>
        </row>
        <row r="4762">
          <cell r="A4762" t="str">
            <v>CA</v>
          </cell>
          <cell r="B4762" t="str">
            <v>Imperial</v>
          </cell>
          <cell r="C4762">
            <v>34691</v>
          </cell>
          <cell r="D4762" t="str">
            <v>Ormat Nevada Inc</v>
          </cell>
          <cell r="E4762">
            <v>50764</v>
          </cell>
          <cell r="F4762" t="str">
            <v>Ormesa IE</v>
          </cell>
          <cell r="G4762">
            <v>22</v>
          </cell>
          <cell r="H4762" t="str">
            <v>OEC7</v>
          </cell>
          <cell r="I4762">
            <v>1.2</v>
          </cell>
          <cell r="J4762">
            <v>1</v>
          </cell>
          <cell r="K4762">
            <v>1.2</v>
          </cell>
          <cell r="M4762" t="str">
            <v>ST</v>
          </cell>
          <cell r="N4762" t="str">
            <v>GEO</v>
          </cell>
          <cell r="P4762">
            <v>12</v>
          </cell>
          <cell r="Q4762">
            <v>1988</v>
          </cell>
          <cell r="R4762" t="str">
            <v>OP</v>
          </cell>
          <cell r="S4762">
            <v>0</v>
          </cell>
          <cell r="T4762" t="str">
            <v>Y</v>
          </cell>
        </row>
        <row r="4763">
          <cell r="A4763" t="str">
            <v>CA</v>
          </cell>
          <cell r="B4763" t="str">
            <v>Imperial</v>
          </cell>
          <cell r="C4763">
            <v>34691</v>
          </cell>
          <cell r="D4763" t="str">
            <v>Ormat Nevada Inc</v>
          </cell>
          <cell r="E4763">
            <v>50764</v>
          </cell>
          <cell r="F4763" t="str">
            <v>Ormesa IE</v>
          </cell>
          <cell r="G4763">
            <v>22</v>
          </cell>
          <cell r="H4763" t="str">
            <v>OEC8</v>
          </cell>
          <cell r="I4763">
            <v>1.2</v>
          </cell>
          <cell r="J4763">
            <v>0.6</v>
          </cell>
          <cell r="K4763">
            <v>0.8</v>
          </cell>
          <cell r="M4763" t="str">
            <v>ST</v>
          </cell>
          <cell r="N4763" t="str">
            <v>GEO</v>
          </cell>
          <cell r="P4763">
            <v>12</v>
          </cell>
          <cell r="Q4763">
            <v>1988</v>
          </cell>
          <cell r="R4763" t="str">
            <v>OP</v>
          </cell>
          <cell r="S4763">
            <v>0</v>
          </cell>
          <cell r="T4763" t="str">
            <v>Y</v>
          </cell>
        </row>
        <row r="4764">
          <cell r="A4764" t="str">
            <v>CA</v>
          </cell>
          <cell r="B4764" t="str">
            <v>Imperial</v>
          </cell>
          <cell r="C4764">
            <v>34691</v>
          </cell>
          <cell r="D4764" t="str">
            <v>Ormat Nevada Inc</v>
          </cell>
          <cell r="E4764">
            <v>50764</v>
          </cell>
          <cell r="F4764" t="str">
            <v>Ormesa IE</v>
          </cell>
          <cell r="G4764">
            <v>22</v>
          </cell>
          <cell r="H4764" t="str">
            <v>OEC9</v>
          </cell>
          <cell r="I4764">
            <v>1.2</v>
          </cell>
          <cell r="J4764">
            <v>1</v>
          </cell>
          <cell r="K4764">
            <v>1.2</v>
          </cell>
          <cell r="M4764" t="str">
            <v>ST</v>
          </cell>
          <cell r="N4764" t="str">
            <v>GEO</v>
          </cell>
          <cell r="P4764">
            <v>12</v>
          </cell>
          <cell r="Q4764">
            <v>1988</v>
          </cell>
          <cell r="R4764" t="str">
            <v>OP</v>
          </cell>
          <cell r="S4764">
            <v>0</v>
          </cell>
          <cell r="T4764" t="str">
            <v>Y</v>
          </cell>
        </row>
        <row r="4765">
          <cell r="A4765" t="str">
            <v>CA</v>
          </cell>
          <cell r="B4765" t="str">
            <v>Imperial</v>
          </cell>
          <cell r="C4765">
            <v>34691</v>
          </cell>
          <cell r="D4765" t="str">
            <v>Ormat Nevada Inc</v>
          </cell>
          <cell r="E4765">
            <v>50766</v>
          </cell>
          <cell r="F4765" t="str">
            <v>Ormesa I</v>
          </cell>
          <cell r="G4765">
            <v>22</v>
          </cell>
          <cell r="H4765" t="str">
            <v>OE1</v>
          </cell>
          <cell r="I4765">
            <v>1.2</v>
          </cell>
          <cell r="J4765">
            <v>0.7</v>
          </cell>
          <cell r="K4765">
            <v>0.9</v>
          </cell>
          <cell r="M4765" t="str">
            <v>ST</v>
          </cell>
          <cell r="N4765" t="str">
            <v>GEO</v>
          </cell>
          <cell r="P4765">
            <v>12</v>
          </cell>
          <cell r="Q4765">
            <v>1986</v>
          </cell>
          <cell r="R4765" t="str">
            <v>OP</v>
          </cell>
          <cell r="S4765">
            <v>0</v>
          </cell>
          <cell r="T4765" t="str">
            <v>Y</v>
          </cell>
        </row>
        <row r="4766">
          <cell r="A4766" t="str">
            <v>CA</v>
          </cell>
          <cell r="B4766" t="str">
            <v>Imperial</v>
          </cell>
          <cell r="C4766">
            <v>34691</v>
          </cell>
          <cell r="D4766" t="str">
            <v>Ormat Nevada Inc</v>
          </cell>
          <cell r="E4766">
            <v>50766</v>
          </cell>
          <cell r="F4766" t="str">
            <v>Ormesa I</v>
          </cell>
          <cell r="G4766">
            <v>22</v>
          </cell>
          <cell r="H4766" t="str">
            <v>OE10</v>
          </cell>
          <cell r="I4766">
            <v>1.2</v>
          </cell>
          <cell r="J4766">
            <v>0.7</v>
          </cell>
          <cell r="K4766">
            <v>0.9</v>
          </cell>
          <cell r="M4766" t="str">
            <v>ST</v>
          </cell>
          <cell r="N4766" t="str">
            <v>GEO</v>
          </cell>
          <cell r="P4766">
            <v>12</v>
          </cell>
          <cell r="Q4766">
            <v>1986</v>
          </cell>
          <cell r="R4766" t="str">
            <v>OP</v>
          </cell>
          <cell r="S4766">
            <v>0</v>
          </cell>
          <cell r="T4766" t="str">
            <v>Y</v>
          </cell>
        </row>
        <row r="4767">
          <cell r="A4767" t="str">
            <v>CA</v>
          </cell>
          <cell r="B4767" t="str">
            <v>Imperial</v>
          </cell>
          <cell r="C4767">
            <v>34691</v>
          </cell>
          <cell r="D4767" t="str">
            <v>Ormat Nevada Inc</v>
          </cell>
          <cell r="E4767">
            <v>50766</v>
          </cell>
          <cell r="F4767" t="str">
            <v>Ormesa I</v>
          </cell>
          <cell r="G4767">
            <v>22</v>
          </cell>
          <cell r="H4767" t="str">
            <v>OE11</v>
          </cell>
          <cell r="I4767">
            <v>1.2</v>
          </cell>
          <cell r="J4767">
            <v>0.7</v>
          </cell>
          <cell r="K4767">
            <v>0.9</v>
          </cell>
          <cell r="M4767" t="str">
            <v>ST</v>
          </cell>
          <cell r="N4767" t="str">
            <v>GEO</v>
          </cell>
          <cell r="P4767">
            <v>12</v>
          </cell>
          <cell r="Q4767">
            <v>1986</v>
          </cell>
          <cell r="R4767" t="str">
            <v>OP</v>
          </cell>
          <cell r="S4767">
            <v>0</v>
          </cell>
          <cell r="T4767" t="str">
            <v>Y</v>
          </cell>
        </row>
        <row r="4768">
          <cell r="A4768" t="str">
            <v>CA</v>
          </cell>
          <cell r="B4768" t="str">
            <v>Imperial</v>
          </cell>
          <cell r="C4768">
            <v>34691</v>
          </cell>
          <cell r="D4768" t="str">
            <v>Ormat Nevada Inc</v>
          </cell>
          <cell r="E4768">
            <v>50766</v>
          </cell>
          <cell r="F4768" t="str">
            <v>Ormesa I</v>
          </cell>
          <cell r="G4768">
            <v>22</v>
          </cell>
          <cell r="H4768" t="str">
            <v>OE12</v>
          </cell>
          <cell r="I4768">
            <v>1.2</v>
          </cell>
          <cell r="J4768">
            <v>0.7</v>
          </cell>
          <cell r="K4768">
            <v>0.9</v>
          </cell>
          <cell r="M4768" t="str">
            <v>ST</v>
          </cell>
          <cell r="N4768" t="str">
            <v>GEO</v>
          </cell>
          <cell r="P4768">
            <v>12</v>
          </cell>
          <cell r="Q4768">
            <v>1986</v>
          </cell>
          <cell r="R4768" t="str">
            <v>OP</v>
          </cell>
          <cell r="S4768">
            <v>0</v>
          </cell>
          <cell r="T4768" t="str">
            <v>Y</v>
          </cell>
        </row>
        <row r="4769">
          <cell r="A4769" t="str">
            <v>CA</v>
          </cell>
          <cell r="B4769" t="str">
            <v>Imperial</v>
          </cell>
          <cell r="C4769">
            <v>34691</v>
          </cell>
          <cell r="D4769" t="str">
            <v>Ormat Nevada Inc</v>
          </cell>
          <cell r="E4769">
            <v>50766</v>
          </cell>
          <cell r="F4769" t="str">
            <v>Ormesa I</v>
          </cell>
          <cell r="G4769">
            <v>22</v>
          </cell>
          <cell r="H4769" t="str">
            <v>OE13</v>
          </cell>
          <cell r="I4769">
            <v>1.2</v>
          </cell>
          <cell r="J4769">
            <v>0.7</v>
          </cell>
          <cell r="K4769">
            <v>0.9</v>
          </cell>
          <cell r="M4769" t="str">
            <v>ST</v>
          </cell>
          <cell r="N4769" t="str">
            <v>GEO</v>
          </cell>
          <cell r="P4769">
            <v>12</v>
          </cell>
          <cell r="Q4769">
            <v>1986</v>
          </cell>
          <cell r="R4769" t="str">
            <v>OP</v>
          </cell>
          <cell r="S4769">
            <v>0</v>
          </cell>
          <cell r="T4769" t="str">
            <v>Y</v>
          </cell>
        </row>
        <row r="4770">
          <cell r="A4770" t="str">
            <v>CA</v>
          </cell>
          <cell r="B4770" t="str">
            <v>Imperial</v>
          </cell>
          <cell r="C4770">
            <v>34691</v>
          </cell>
          <cell r="D4770" t="str">
            <v>Ormat Nevada Inc</v>
          </cell>
          <cell r="E4770">
            <v>50766</v>
          </cell>
          <cell r="F4770" t="str">
            <v>Ormesa I</v>
          </cell>
          <cell r="G4770">
            <v>22</v>
          </cell>
          <cell r="H4770" t="str">
            <v>OE14</v>
          </cell>
          <cell r="I4770">
            <v>1.2</v>
          </cell>
          <cell r="J4770">
            <v>0.7</v>
          </cell>
          <cell r="K4770">
            <v>0.9</v>
          </cell>
          <cell r="M4770" t="str">
            <v>ST</v>
          </cell>
          <cell r="N4770" t="str">
            <v>GEO</v>
          </cell>
          <cell r="P4770">
            <v>12</v>
          </cell>
          <cell r="Q4770">
            <v>1986</v>
          </cell>
          <cell r="R4770" t="str">
            <v>OP</v>
          </cell>
          <cell r="S4770">
            <v>0</v>
          </cell>
          <cell r="T4770" t="str">
            <v>Y</v>
          </cell>
        </row>
        <row r="4771">
          <cell r="A4771" t="str">
            <v>CA</v>
          </cell>
          <cell r="B4771" t="str">
            <v>Imperial</v>
          </cell>
          <cell r="C4771">
            <v>34691</v>
          </cell>
          <cell r="D4771" t="str">
            <v>Ormat Nevada Inc</v>
          </cell>
          <cell r="E4771">
            <v>50766</v>
          </cell>
          <cell r="F4771" t="str">
            <v>Ormesa I</v>
          </cell>
          <cell r="G4771">
            <v>22</v>
          </cell>
          <cell r="H4771" t="str">
            <v>OE15</v>
          </cell>
          <cell r="I4771">
            <v>1.2</v>
          </cell>
          <cell r="J4771">
            <v>0.7</v>
          </cell>
          <cell r="K4771">
            <v>0.9</v>
          </cell>
          <cell r="M4771" t="str">
            <v>ST</v>
          </cell>
          <cell r="N4771" t="str">
            <v>GEO</v>
          </cell>
          <cell r="P4771">
            <v>12</v>
          </cell>
          <cell r="Q4771">
            <v>1986</v>
          </cell>
          <cell r="R4771" t="str">
            <v>OP</v>
          </cell>
          <cell r="S4771">
            <v>0</v>
          </cell>
          <cell r="T4771" t="str">
            <v>Y</v>
          </cell>
        </row>
        <row r="4772">
          <cell r="A4772" t="str">
            <v>CA</v>
          </cell>
          <cell r="B4772" t="str">
            <v>Imperial</v>
          </cell>
          <cell r="C4772">
            <v>34691</v>
          </cell>
          <cell r="D4772" t="str">
            <v>Ormat Nevada Inc</v>
          </cell>
          <cell r="E4772">
            <v>50766</v>
          </cell>
          <cell r="F4772" t="str">
            <v>Ormesa I</v>
          </cell>
          <cell r="G4772">
            <v>22</v>
          </cell>
          <cell r="H4772" t="str">
            <v>OE16</v>
          </cell>
          <cell r="I4772">
            <v>1.2</v>
          </cell>
          <cell r="J4772">
            <v>0.7</v>
          </cell>
          <cell r="K4772">
            <v>0.9</v>
          </cell>
          <cell r="M4772" t="str">
            <v>ST</v>
          </cell>
          <cell r="N4772" t="str">
            <v>GEO</v>
          </cell>
          <cell r="P4772">
            <v>12</v>
          </cell>
          <cell r="Q4772">
            <v>1986</v>
          </cell>
          <cell r="R4772" t="str">
            <v>OP</v>
          </cell>
          <cell r="S4772">
            <v>0</v>
          </cell>
          <cell r="T4772" t="str">
            <v>Y</v>
          </cell>
        </row>
        <row r="4773">
          <cell r="A4773" t="str">
            <v>CA</v>
          </cell>
          <cell r="B4773" t="str">
            <v>Imperial</v>
          </cell>
          <cell r="C4773">
            <v>34691</v>
          </cell>
          <cell r="D4773" t="str">
            <v>Ormat Nevada Inc</v>
          </cell>
          <cell r="E4773">
            <v>50766</v>
          </cell>
          <cell r="F4773" t="str">
            <v>Ormesa I</v>
          </cell>
          <cell r="G4773">
            <v>22</v>
          </cell>
          <cell r="H4773" t="str">
            <v>OE2</v>
          </cell>
          <cell r="I4773">
            <v>1.2</v>
          </cell>
          <cell r="J4773">
            <v>0.7</v>
          </cell>
          <cell r="K4773">
            <v>0.9</v>
          </cell>
          <cell r="M4773" t="str">
            <v>ST</v>
          </cell>
          <cell r="N4773" t="str">
            <v>GEO</v>
          </cell>
          <cell r="P4773">
            <v>12</v>
          </cell>
          <cell r="Q4773">
            <v>1986</v>
          </cell>
          <cell r="R4773" t="str">
            <v>OP</v>
          </cell>
          <cell r="S4773">
            <v>0</v>
          </cell>
          <cell r="T4773" t="str">
            <v>Y</v>
          </cell>
        </row>
        <row r="4774">
          <cell r="A4774" t="str">
            <v>CA</v>
          </cell>
          <cell r="B4774" t="str">
            <v>Imperial</v>
          </cell>
          <cell r="C4774">
            <v>34691</v>
          </cell>
          <cell r="D4774" t="str">
            <v>Ormat Nevada Inc</v>
          </cell>
          <cell r="E4774">
            <v>50766</v>
          </cell>
          <cell r="F4774" t="str">
            <v>Ormesa I</v>
          </cell>
          <cell r="G4774">
            <v>22</v>
          </cell>
          <cell r="H4774" t="str">
            <v>OE21</v>
          </cell>
          <cell r="I4774">
            <v>1.2</v>
          </cell>
          <cell r="J4774">
            <v>0.9</v>
          </cell>
          <cell r="K4774">
            <v>1.1000000000000001</v>
          </cell>
          <cell r="M4774" t="str">
            <v>ST</v>
          </cell>
          <cell r="N4774" t="str">
            <v>GEO</v>
          </cell>
          <cell r="P4774">
            <v>12</v>
          </cell>
          <cell r="Q4774">
            <v>1986</v>
          </cell>
          <cell r="R4774" t="str">
            <v>OP</v>
          </cell>
          <cell r="S4774">
            <v>0</v>
          </cell>
          <cell r="T4774" t="str">
            <v>Y</v>
          </cell>
        </row>
        <row r="4775">
          <cell r="A4775" t="str">
            <v>CA</v>
          </cell>
          <cell r="B4775" t="str">
            <v>Imperial</v>
          </cell>
          <cell r="C4775">
            <v>34691</v>
          </cell>
          <cell r="D4775" t="str">
            <v>Ormat Nevada Inc</v>
          </cell>
          <cell r="E4775">
            <v>50766</v>
          </cell>
          <cell r="F4775" t="str">
            <v>Ormesa I</v>
          </cell>
          <cell r="G4775">
            <v>22</v>
          </cell>
          <cell r="H4775" t="str">
            <v>OE22</v>
          </cell>
          <cell r="I4775">
            <v>1.2</v>
          </cell>
          <cell r="J4775">
            <v>0.9</v>
          </cell>
          <cell r="K4775">
            <v>1.1000000000000001</v>
          </cell>
          <cell r="M4775" t="str">
            <v>ST</v>
          </cell>
          <cell r="N4775" t="str">
            <v>GEO</v>
          </cell>
          <cell r="P4775">
            <v>12</v>
          </cell>
          <cell r="Q4775">
            <v>1986</v>
          </cell>
          <cell r="R4775" t="str">
            <v>OP</v>
          </cell>
          <cell r="S4775">
            <v>0</v>
          </cell>
          <cell r="T4775" t="str">
            <v>Y</v>
          </cell>
        </row>
        <row r="4776">
          <cell r="A4776" t="str">
            <v>CA</v>
          </cell>
          <cell r="B4776" t="str">
            <v>Imperial</v>
          </cell>
          <cell r="C4776">
            <v>34691</v>
          </cell>
          <cell r="D4776" t="str">
            <v>Ormat Nevada Inc</v>
          </cell>
          <cell r="E4776">
            <v>50766</v>
          </cell>
          <cell r="F4776" t="str">
            <v>Ormesa I</v>
          </cell>
          <cell r="G4776">
            <v>22</v>
          </cell>
          <cell r="H4776" t="str">
            <v>OE23</v>
          </cell>
          <cell r="I4776">
            <v>1.2</v>
          </cell>
          <cell r="J4776">
            <v>0.9</v>
          </cell>
          <cell r="K4776">
            <v>1.1000000000000001</v>
          </cell>
          <cell r="M4776" t="str">
            <v>ST</v>
          </cell>
          <cell r="N4776" t="str">
            <v>GEO</v>
          </cell>
          <cell r="P4776">
            <v>12</v>
          </cell>
          <cell r="Q4776">
            <v>1986</v>
          </cell>
          <cell r="R4776" t="str">
            <v>OP</v>
          </cell>
          <cell r="S4776">
            <v>0</v>
          </cell>
          <cell r="T4776" t="str">
            <v>Y</v>
          </cell>
        </row>
        <row r="4777">
          <cell r="A4777" t="str">
            <v>CA</v>
          </cell>
          <cell r="B4777" t="str">
            <v>Imperial</v>
          </cell>
          <cell r="C4777">
            <v>34691</v>
          </cell>
          <cell r="D4777" t="str">
            <v>Ormat Nevada Inc</v>
          </cell>
          <cell r="E4777">
            <v>50766</v>
          </cell>
          <cell r="F4777" t="str">
            <v>Ormesa I</v>
          </cell>
          <cell r="G4777">
            <v>22</v>
          </cell>
          <cell r="H4777" t="str">
            <v>OE24</v>
          </cell>
          <cell r="I4777">
            <v>1.2</v>
          </cell>
          <cell r="J4777">
            <v>0.9</v>
          </cell>
          <cell r="K4777">
            <v>1.1000000000000001</v>
          </cell>
          <cell r="M4777" t="str">
            <v>ST</v>
          </cell>
          <cell r="N4777" t="str">
            <v>GEO</v>
          </cell>
          <cell r="P4777">
            <v>12</v>
          </cell>
          <cell r="Q4777">
            <v>1986</v>
          </cell>
          <cell r="R4777" t="str">
            <v>OP</v>
          </cell>
          <cell r="S4777">
            <v>0</v>
          </cell>
          <cell r="T4777" t="str">
            <v>Y</v>
          </cell>
        </row>
        <row r="4778">
          <cell r="A4778" t="str">
            <v>CA</v>
          </cell>
          <cell r="B4778" t="str">
            <v>Imperial</v>
          </cell>
          <cell r="C4778">
            <v>34691</v>
          </cell>
          <cell r="D4778" t="str">
            <v>Ormat Nevada Inc</v>
          </cell>
          <cell r="E4778">
            <v>50766</v>
          </cell>
          <cell r="F4778" t="str">
            <v>Ormesa I</v>
          </cell>
          <cell r="G4778">
            <v>22</v>
          </cell>
          <cell r="H4778" t="str">
            <v>OE25</v>
          </cell>
          <cell r="I4778">
            <v>1.2</v>
          </cell>
          <cell r="J4778">
            <v>0.9</v>
          </cell>
          <cell r="K4778">
            <v>1.1000000000000001</v>
          </cell>
          <cell r="M4778" t="str">
            <v>ST</v>
          </cell>
          <cell r="N4778" t="str">
            <v>GEO</v>
          </cell>
          <cell r="P4778">
            <v>12</v>
          </cell>
          <cell r="Q4778">
            <v>1986</v>
          </cell>
          <cell r="R4778" t="str">
            <v>OP</v>
          </cell>
          <cell r="S4778">
            <v>0</v>
          </cell>
          <cell r="T4778" t="str">
            <v>Y</v>
          </cell>
        </row>
        <row r="4779">
          <cell r="A4779" t="str">
            <v>CA</v>
          </cell>
          <cell r="B4779" t="str">
            <v>Imperial</v>
          </cell>
          <cell r="C4779">
            <v>34691</v>
          </cell>
          <cell r="D4779" t="str">
            <v>Ormat Nevada Inc</v>
          </cell>
          <cell r="E4779">
            <v>50766</v>
          </cell>
          <cell r="F4779" t="str">
            <v>Ormesa I</v>
          </cell>
          <cell r="G4779">
            <v>22</v>
          </cell>
          <cell r="H4779" t="str">
            <v>OE26</v>
          </cell>
          <cell r="I4779">
            <v>1.2</v>
          </cell>
          <cell r="J4779">
            <v>0.9</v>
          </cell>
          <cell r="K4779">
            <v>1.1000000000000001</v>
          </cell>
          <cell r="M4779" t="str">
            <v>ST</v>
          </cell>
          <cell r="N4779" t="str">
            <v>GEO</v>
          </cell>
          <cell r="P4779">
            <v>12</v>
          </cell>
          <cell r="Q4779">
            <v>1986</v>
          </cell>
          <cell r="R4779" t="str">
            <v>OP</v>
          </cell>
          <cell r="S4779">
            <v>0</v>
          </cell>
          <cell r="T4779" t="str">
            <v>Y</v>
          </cell>
        </row>
        <row r="4780">
          <cell r="A4780" t="str">
            <v>CA</v>
          </cell>
          <cell r="B4780" t="str">
            <v>Imperial</v>
          </cell>
          <cell r="C4780">
            <v>34691</v>
          </cell>
          <cell r="D4780" t="str">
            <v>Ormat Nevada Inc</v>
          </cell>
          <cell r="E4780">
            <v>50766</v>
          </cell>
          <cell r="F4780" t="str">
            <v>Ormesa I</v>
          </cell>
          <cell r="G4780">
            <v>22</v>
          </cell>
          <cell r="H4780" t="str">
            <v>OE27</v>
          </cell>
          <cell r="I4780">
            <v>1.2</v>
          </cell>
          <cell r="J4780">
            <v>0.9</v>
          </cell>
          <cell r="K4780">
            <v>1.1000000000000001</v>
          </cell>
          <cell r="M4780" t="str">
            <v>ST</v>
          </cell>
          <cell r="N4780" t="str">
            <v>GEO</v>
          </cell>
          <cell r="P4780">
            <v>12</v>
          </cell>
          <cell r="Q4780">
            <v>1986</v>
          </cell>
          <cell r="R4780" t="str">
            <v>OP</v>
          </cell>
          <cell r="S4780">
            <v>0</v>
          </cell>
          <cell r="T4780" t="str">
            <v>Y</v>
          </cell>
        </row>
        <row r="4781">
          <cell r="A4781" t="str">
            <v>CA</v>
          </cell>
          <cell r="B4781" t="str">
            <v>Imperial</v>
          </cell>
          <cell r="C4781">
            <v>34691</v>
          </cell>
          <cell r="D4781" t="str">
            <v>Ormat Nevada Inc</v>
          </cell>
          <cell r="E4781">
            <v>50766</v>
          </cell>
          <cell r="F4781" t="str">
            <v>Ormesa I</v>
          </cell>
          <cell r="G4781">
            <v>22</v>
          </cell>
          <cell r="H4781" t="str">
            <v>OE28</v>
          </cell>
          <cell r="I4781">
            <v>1.2</v>
          </cell>
          <cell r="J4781">
            <v>0.9</v>
          </cell>
          <cell r="K4781">
            <v>1.1000000000000001</v>
          </cell>
          <cell r="M4781" t="str">
            <v>ST</v>
          </cell>
          <cell r="N4781" t="str">
            <v>GEO</v>
          </cell>
          <cell r="P4781">
            <v>12</v>
          </cell>
          <cell r="Q4781">
            <v>1986</v>
          </cell>
          <cell r="R4781" t="str">
            <v>OP</v>
          </cell>
          <cell r="S4781">
            <v>0</v>
          </cell>
          <cell r="T4781" t="str">
            <v>Y</v>
          </cell>
        </row>
        <row r="4782">
          <cell r="A4782" t="str">
            <v>CA</v>
          </cell>
          <cell r="B4782" t="str">
            <v>Imperial</v>
          </cell>
          <cell r="C4782">
            <v>34691</v>
          </cell>
          <cell r="D4782" t="str">
            <v>Ormat Nevada Inc</v>
          </cell>
          <cell r="E4782">
            <v>50766</v>
          </cell>
          <cell r="F4782" t="str">
            <v>Ormesa I</v>
          </cell>
          <cell r="G4782">
            <v>22</v>
          </cell>
          <cell r="H4782" t="str">
            <v>OE3</v>
          </cell>
          <cell r="I4782">
            <v>1.2</v>
          </cell>
          <cell r="J4782">
            <v>0.9</v>
          </cell>
          <cell r="K4782">
            <v>1.1000000000000001</v>
          </cell>
          <cell r="M4782" t="str">
            <v>ST</v>
          </cell>
          <cell r="N4782" t="str">
            <v>GEO</v>
          </cell>
          <cell r="P4782">
            <v>12</v>
          </cell>
          <cell r="Q4782">
            <v>1986</v>
          </cell>
          <cell r="R4782" t="str">
            <v>OP</v>
          </cell>
          <cell r="S4782">
            <v>0</v>
          </cell>
          <cell r="T4782" t="str">
            <v>Y</v>
          </cell>
        </row>
        <row r="4783">
          <cell r="A4783" t="str">
            <v>CA</v>
          </cell>
          <cell r="B4783" t="str">
            <v>Imperial</v>
          </cell>
          <cell r="C4783">
            <v>34691</v>
          </cell>
          <cell r="D4783" t="str">
            <v>Ormat Nevada Inc</v>
          </cell>
          <cell r="E4783">
            <v>50766</v>
          </cell>
          <cell r="F4783" t="str">
            <v>Ormesa I</v>
          </cell>
          <cell r="G4783">
            <v>22</v>
          </cell>
          <cell r="H4783" t="str">
            <v>OE31</v>
          </cell>
          <cell r="I4783">
            <v>1.2</v>
          </cell>
          <cell r="J4783">
            <v>0.9</v>
          </cell>
          <cell r="K4783">
            <v>1.1000000000000001</v>
          </cell>
          <cell r="M4783" t="str">
            <v>ST</v>
          </cell>
          <cell r="N4783" t="str">
            <v>GEO</v>
          </cell>
          <cell r="P4783">
            <v>12</v>
          </cell>
          <cell r="Q4783">
            <v>1986</v>
          </cell>
          <cell r="R4783" t="str">
            <v>OP</v>
          </cell>
          <cell r="S4783">
            <v>0</v>
          </cell>
          <cell r="T4783" t="str">
            <v>Y</v>
          </cell>
        </row>
        <row r="4784">
          <cell r="A4784" t="str">
            <v>CA</v>
          </cell>
          <cell r="B4784" t="str">
            <v>Imperial</v>
          </cell>
          <cell r="C4784">
            <v>34691</v>
          </cell>
          <cell r="D4784" t="str">
            <v>Ormat Nevada Inc</v>
          </cell>
          <cell r="E4784">
            <v>50766</v>
          </cell>
          <cell r="F4784" t="str">
            <v>Ormesa I</v>
          </cell>
          <cell r="G4784">
            <v>22</v>
          </cell>
          <cell r="H4784" t="str">
            <v>OE32</v>
          </cell>
          <cell r="I4784">
            <v>1.2</v>
          </cell>
          <cell r="J4784">
            <v>0.9</v>
          </cell>
          <cell r="K4784">
            <v>1.1000000000000001</v>
          </cell>
          <cell r="M4784" t="str">
            <v>ST</v>
          </cell>
          <cell r="N4784" t="str">
            <v>GEO</v>
          </cell>
          <cell r="P4784">
            <v>12</v>
          </cell>
          <cell r="Q4784">
            <v>1986</v>
          </cell>
          <cell r="R4784" t="str">
            <v>OP</v>
          </cell>
          <cell r="S4784">
            <v>0</v>
          </cell>
          <cell r="T4784" t="str">
            <v>Y</v>
          </cell>
        </row>
        <row r="4785">
          <cell r="A4785" t="str">
            <v>CA</v>
          </cell>
          <cell r="B4785" t="str">
            <v>Imperial</v>
          </cell>
          <cell r="C4785">
            <v>34691</v>
          </cell>
          <cell r="D4785" t="str">
            <v>Ormat Nevada Inc</v>
          </cell>
          <cell r="E4785">
            <v>50766</v>
          </cell>
          <cell r="F4785" t="str">
            <v>Ormesa I</v>
          </cell>
          <cell r="G4785">
            <v>22</v>
          </cell>
          <cell r="H4785" t="str">
            <v>OE4</v>
          </cell>
          <cell r="I4785">
            <v>1.2</v>
          </cell>
          <cell r="J4785">
            <v>0.7</v>
          </cell>
          <cell r="K4785">
            <v>0.9</v>
          </cell>
          <cell r="M4785" t="str">
            <v>ST</v>
          </cell>
          <cell r="N4785" t="str">
            <v>GEO</v>
          </cell>
          <cell r="P4785">
            <v>12</v>
          </cell>
          <cell r="Q4785">
            <v>1986</v>
          </cell>
          <cell r="R4785" t="str">
            <v>OP</v>
          </cell>
          <cell r="T4785" t="str">
            <v>Y</v>
          </cell>
        </row>
        <row r="4786">
          <cell r="A4786" t="str">
            <v>CA</v>
          </cell>
          <cell r="B4786" t="str">
            <v>Imperial</v>
          </cell>
          <cell r="C4786">
            <v>34691</v>
          </cell>
          <cell r="D4786" t="str">
            <v>Ormat Nevada Inc</v>
          </cell>
          <cell r="E4786">
            <v>50766</v>
          </cell>
          <cell r="F4786" t="str">
            <v>Ormesa I</v>
          </cell>
          <cell r="G4786">
            <v>22</v>
          </cell>
          <cell r="H4786" t="str">
            <v>OE5</v>
          </cell>
          <cell r="I4786">
            <v>1.2</v>
          </cell>
          <cell r="J4786">
            <v>1.1200000000000001</v>
          </cell>
          <cell r="K4786">
            <v>1.1299999999999999</v>
          </cell>
          <cell r="M4786" t="str">
            <v>ST</v>
          </cell>
          <cell r="N4786" t="str">
            <v>GEO</v>
          </cell>
          <cell r="P4786">
            <v>12</v>
          </cell>
          <cell r="Q4786">
            <v>1986</v>
          </cell>
          <cell r="R4786" t="str">
            <v>OP</v>
          </cell>
          <cell r="S4786">
            <v>0</v>
          </cell>
          <cell r="T4786" t="str">
            <v>Y</v>
          </cell>
        </row>
        <row r="4787">
          <cell r="A4787" t="str">
            <v>CA</v>
          </cell>
          <cell r="B4787" t="str">
            <v>Imperial</v>
          </cell>
          <cell r="C4787">
            <v>34691</v>
          </cell>
          <cell r="D4787" t="str">
            <v>Ormat Nevada Inc</v>
          </cell>
          <cell r="E4787">
            <v>50766</v>
          </cell>
          <cell r="F4787" t="str">
            <v>Ormesa I</v>
          </cell>
          <cell r="G4787">
            <v>22</v>
          </cell>
          <cell r="H4787" t="str">
            <v>OE6</v>
          </cell>
          <cell r="I4787">
            <v>1.2</v>
          </cell>
          <cell r="J4787">
            <v>1.1200000000000001</v>
          </cell>
          <cell r="K4787">
            <v>1.1299999999999999</v>
          </cell>
          <cell r="M4787" t="str">
            <v>ST</v>
          </cell>
          <cell r="N4787" t="str">
            <v>GEO</v>
          </cell>
          <cell r="P4787">
            <v>12</v>
          </cell>
          <cell r="Q4787">
            <v>1986</v>
          </cell>
          <cell r="R4787" t="str">
            <v>OP</v>
          </cell>
          <cell r="S4787">
            <v>0</v>
          </cell>
          <cell r="T4787" t="str">
            <v>Y</v>
          </cell>
        </row>
        <row r="4788">
          <cell r="A4788" t="str">
            <v>CA</v>
          </cell>
          <cell r="B4788" t="str">
            <v>Imperial</v>
          </cell>
          <cell r="C4788">
            <v>34691</v>
          </cell>
          <cell r="D4788" t="str">
            <v>Ormat Nevada Inc</v>
          </cell>
          <cell r="E4788">
            <v>50766</v>
          </cell>
          <cell r="F4788" t="str">
            <v>Ormesa I</v>
          </cell>
          <cell r="G4788">
            <v>22</v>
          </cell>
          <cell r="H4788" t="str">
            <v>OE7</v>
          </cell>
          <cell r="I4788">
            <v>1.2</v>
          </cell>
          <cell r="J4788">
            <v>0.7</v>
          </cell>
          <cell r="K4788">
            <v>0.9</v>
          </cell>
          <cell r="M4788" t="str">
            <v>ST</v>
          </cell>
          <cell r="N4788" t="str">
            <v>GEO</v>
          </cell>
          <cell r="P4788">
            <v>12</v>
          </cell>
          <cell r="Q4788">
            <v>1986</v>
          </cell>
          <cell r="R4788" t="str">
            <v>OP</v>
          </cell>
          <cell r="S4788">
            <v>0</v>
          </cell>
          <cell r="T4788" t="str">
            <v>Y</v>
          </cell>
        </row>
        <row r="4789">
          <cell r="A4789" t="str">
            <v>CA</v>
          </cell>
          <cell r="B4789" t="str">
            <v>Imperial</v>
          </cell>
          <cell r="C4789">
            <v>34691</v>
          </cell>
          <cell r="D4789" t="str">
            <v>Ormat Nevada Inc</v>
          </cell>
          <cell r="E4789">
            <v>50766</v>
          </cell>
          <cell r="F4789" t="str">
            <v>Ormesa I</v>
          </cell>
          <cell r="G4789">
            <v>22</v>
          </cell>
          <cell r="H4789" t="str">
            <v>OE8</v>
          </cell>
          <cell r="I4789">
            <v>1.2</v>
          </cell>
          <cell r="J4789">
            <v>0.7</v>
          </cell>
          <cell r="K4789">
            <v>0.9</v>
          </cell>
          <cell r="M4789" t="str">
            <v>ST</v>
          </cell>
          <cell r="N4789" t="str">
            <v>GEO</v>
          </cell>
          <cell r="P4789">
            <v>12</v>
          </cell>
          <cell r="Q4789">
            <v>1986</v>
          </cell>
          <cell r="R4789" t="str">
            <v>OP</v>
          </cell>
          <cell r="S4789">
            <v>0</v>
          </cell>
          <cell r="T4789" t="str">
            <v>Y</v>
          </cell>
        </row>
        <row r="4790">
          <cell r="A4790" t="str">
            <v>CA</v>
          </cell>
          <cell r="B4790" t="str">
            <v>Imperial</v>
          </cell>
          <cell r="C4790">
            <v>34691</v>
          </cell>
          <cell r="D4790" t="str">
            <v>Ormat Nevada Inc</v>
          </cell>
          <cell r="E4790">
            <v>50766</v>
          </cell>
          <cell r="F4790" t="str">
            <v>Ormesa I</v>
          </cell>
          <cell r="G4790">
            <v>22</v>
          </cell>
          <cell r="H4790" t="str">
            <v>OE9</v>
          </cell>
          <cell r="I4790">
            <v>1.2</v>
          </cell>
          <cell r="J4790">
            <v>0.7</v>
          </cell>
          <cell r="K4790">
            <v>0.9</v>
          </cell>
          <cell r="M4790" t="str">
            <v>ST</v>
          </cell>
          <cell r="N4790" t="str">
            <v>GEO</v>
          </cell>
          <cell r="P4790">
            <v>12</v>
          </cell>
          <cell r="Q4790">
            <v>1986</v>
          </cell>
          <cell r="R4790" t="str">
            <v>OP</v>
          </cell>
          <cell r="S4790">
            <v>0</v>
          </cell>
          <cell r="T4790" t="str">
            <v>Y</v>
          </cell>
        </row>
        <row r="4791">
          <cell r="A4791" t="str">
            <v>CA</v>
          </cell>
          <cell r="B4791" t="str">
            <v>Imperial</v>
          </cell>
          <cell r="C4791">
            <v>34691</v>
          </cell>
          <cell r="D4791" t="str">
            <v>Ormat Nevada Inc</v>
          </cell>
          <cell r="E4791">
            <v>54038</v>
          </cell>
          <cell r="F4791" t="str">
            <v>Geo East Mesa II</v>
          </cell>
          <cell r="G4791">
            <v>22</v>
          </cell>
          <cell r="H4791" t="str">
            <v>GEN1</v>
          </cell>
          <cell r="I4791">
            <v>20</v>
          </cell>
          <cell r="J4791">
            <v>18.5</v>
          </cell>
          <cell r="K4791">
            <v>18.5</v>
          </cell>
          <cell r="M4791" t="str">
            <v>ST</v>
          </cell>
          <cell r="N4791" t="str">
            <v>GEO</v>
          </cell>
          <cell r="P4791">
            <v>4</v>
          </cell>
          <cell r="Q4791">
            <v>1989</v>
          </cell>
          <cell r="R4791" t="str">
            <v>SB</v>
          </cell>
          <cell r="S4791">
            <v>0</v>
          </cell>
          <cell r="T4791" t="str">
            <v>Y</v>
          </cell>
        </row>
        <row r="4792">
          <cell r="A4792" t="str">
            <v>CA</v>
          </cell>
          <cell r="B4792" t="str">
            <v>Imperial</v>
          </cell>
          <cell r="C4792">
            <v>34691</v>
          </cell>
          <cell r="D4792" t="str">
            <v>Ormat Nevada Inc</v>
          </cell>
          <cell r="E4792">
            <v>54724</v>
          </cell>
          <cell r="F4792" t="str">
            <v>Ormesa II</v>
          </cell>
          <cell r="G4792">
            <v>22</v>
          </cell>
          <cell r="H4792" t="str">
            <v>OE10</v>
          </cell>
          <cell r="I4792">
            <v>1.2</v>
          </cell>
          <cell r="J4792">
            <v>0.9</v>
          </cell>
          <cell r="K4792">
            <v>1.1000000000000001</v>
          </cell>
          <cell r="M4792" t="str">
            <v>ST</v>
          </cell>
          <cell r="N4792" t="str">
            <v>GEO</v>
          </cell>
          <cell r="P4792">
            <v>12</v>
          </cell>
          <cell r="Q4792">
            <v>1987</v>
          </cell>
          <cell r="R4792" t="str">
            <v>OP</v>
          </cell>
          <cell r="S4792">
            <v>0</v>
          </cell>
          <cell r="T4792" t="str">
            <v>Y</v>
          </cell>
        </row>
        <row r="4793">
          <cell r="A4793" t="str">
            <v>CA</v>
          </cell>
          <cell r="B4793" t="str">
            <v>Imperial</v>
          </cell>
          <cell r="C4793">
            <v>34691</v>
          </cell>
          <cell r="D4793" t="str">
            <v>Ormat Nevada Inc</v>
          </cell>
          <cell r="E4793">
            <v>54724</v>
          </cell>
          <cell r="F4793" t="str">
            <v>Ormesa II</v>
          </cell>
          <cell r="G4793">
            <v>22</v>
          </cell>
          <cell r="H4793" t="str">
            <v>OE11</v>
          </cell>
          <cell r="I4793">
            <v>1.2</v>
          </cell>
          <cell r="J4793">
            <v>0.9</v>
          </cell>
          <cell r="K4793">
            <v>1.1000000000000001</v>
          </cell>
          <cell r="M4793" t="str">
            <v>ST</v>
          </cell>
          <cell r="N4793" t="str">
            <v>GEO</v>
          </cell>
          <cell r="P4793">
            <v>12</v>
          </cell>
          <cell r="Q4793">
            <v>1987</v>
          </cell>
          <cell r="R4793" t="str">
            <v>OP</v>
          </cell>
          <cell r="S4793">
            <v>0</v>
          </cell>
          <cell r="T4793" t="str">
            <v>Y</v>
          </cell>
        </row>
        <row r="4794">
          <cell r="A4794" t="str">
            <v>CA</v>
          </cell>
          <cell r="B4794" t="str">
            <v>Imperial</v>
          </cell>
          <cell r="C4794">
            <v>34691</v>
          </cell>
          <cell r="D4794" t="str">
            <v>Ormat Nevada Inc</v>
          </cell>
          <cell r="E4794">
            <v>54724</v>
          </cell>
          <cell r="F4794" t="str">
            <v>Ormesa II</v>
          </cell>
          <cell r="G4794">
            <v>22</v>
          </cell>
          <cell r="H4794" t="str">
            <v>OE12</v>
          </cell>
          <cell r="I4794">
            <v>1.2</v>
          </cell>
          <cell r="J4794">
            <v>0.9</v>
          </cell>
          <cell r="K4794">
            <v>1.1000000000000001</v>
          </cell>
          <cell r="M4794" t="str">
            <v>ST</v>
          </cell>
          <cell r="N4794" t="str">
            <v>GEO</v>
          </cell>
          <cell r="P4794">
            <v>12</v>
          </cell>
          <cell r="Q4794">
            <v>1987</v>
          </cell>
          <cell r="R4794" t="str">
            <v>OP</v>
          </cell>
          <cell r="S4794">
            <v>0</v>
          </cell>
          <cell r="T4794" t="str">
            <v>Y</v>
          </cell>
        </row>
        <row r="4795">
          <cell r="A4795" t="str">
            <v>CA</v>
          </cell>
          <cell r="B4795" t="str">
            <v>Imperial</v>
          </cell>
          <cell r="C4795">
            <v>34691</v>
          </cell>
          <cell r="D4795" t="str">
            <v>Ormat Nevada Inc</v>
          </cell>
          <cell r="E4795">
            <v>54724</v>
          </cell>
          <cell r="F4795" t="str">
            <v>Ormesa II</v>
          </cell>
          <cell r="G4795">
            <v>22</v>
          </cell>
          <cell r="H4795" t="str">
            <v>OE13</v>
          </cell>
          <cell r="I4795">
            <v>1.2</v>
          </cell>
          <cell r="J4795">
            <v>0.9</v>
          </cell>
          <cell r="K4795">
            <v>1.1000000000000001</v>
          </cell>
          <cell r="M4795" t="str">
            <v>ST</v>
          </cell>
          <cell r="N4795" t="str">
            <v>GEO</v>
          </cell>
          <cell r="P4795">
            <v>12</v>
          </cell>
          <cell r="Q4795">
            <v>1987</v>
          </cell>
          <cell r="R4795" t="str">
            <v>OP</v>
          </cell>
          <cell r="S4795">
            <v>0</v>
          </cell>
          <cell r="T4795" t="str">
            <v>Y</v>
          </cell>
        </row>
        <row r="4796">
          <cell r="A4796" t="str">
            <v>CA</v>
          </cell>
          <cell r="B4796" t="str">
            <v>Imperial</v>
          </cell>
          <cell r="C4796">
            <v>34691</v>
          </cell>
          <cell r="D4796" t="str">
            <v>Ormat Nevada Inc</v>
          </cell>
          <cell r="E4796">
            <v>54724</v>
          </cell>
          <cell r="F4796" t="str">
            <v>Ormesa II</v>
          </cell>
          <cell r="G4796">
            <v>22</v>
          </cell>
          <cell r="H4796" t="str">
            <v>OE21</v>
          </cell>
          <cell r="I4796">
            <v>1.2</v>
          </cell>
          <cell r="J4796">
            <v>0.9</v>
          </cell>
          <cell r="K4796">
            <v>1.1000000000000001</v>
          </cell>
          <cell r="M4796" t="str">
            <v>ST</v>
          </cell>
          <cell r="N4796" t="str">
            <v>GEO</v>
          </cell>
          <cell r="P4796">
            <v>12</v>
          </cell>
          <cell r="Q4796">
            <v>1987</v>
          </cell>
          <cell r="R4796" t="str">
            <v>OP</v>
          </cell>
          <cell r="S4796">
            <v>0</v>
          </cell>
          <cell r="T4796" t="str">
            <v>Y</v>
          </cell>
        </row>
        <row r="4797">
          <cell r="A4797" t="str">
            <v>CA</v>
          </cell>
          <cell r="B4797" t="str">
            <v>Imperial</v>
          </cell>
          <cell r="C4797">
            <v>34691</v>
          </cell>
          <cell r="D4797" t="str">
            <v>Ormat Nevada Inc</v>
          </cell>
          <cell r="E4797">
            <v>54724</v>
          </cell>
          <cell r="F4797" t="str">
            <v>Ormesa II</v>
          </cell>
          <cell r="G4797">
            <v>22</v>
          </cell>
          <cell r="H4797" t="str">
            <v>OE22</v>
          </cell>
          <cell r="I4797">
            <v>1.2</v>
          </cell>
          <cell r="J4797">
            <v>0.9</v>
          </cell>
          <cell r="K4797">
            <v>1.1000000000000001</v>
          </cell>
          <cell r="M4797" t="str">
            <v>ST</v>
          </cell>
          <cell r="N4797" t="str">
            <v>GEO</v>
          </cell>
          <cell r="P4797">
            <v>12</v>
          </cell>
          <cell r="Q4797">
            <v>1987</v>
          </cell>
          <cell r="R4797" t="str">
            <v>OP</v>
          </cell>
          <cell r="S4797">
            <v>0</v>
          </cell>
          <cell r="T4797" t="str">
            <v>Y</v>
          </cell>
        </row>
        <row r="4798">
          <cell r="A4798" t="str">
            <v>CA</v>
          </cell>
          <cell r="B4798" t="str">
            <v>Imperial</v>
          </cell>
          <cell r="C4798">
            <v>34691</v>
          </cell>
          <cell r="D4798" t="str">
            <v>Ormat Nevada Inc</v>
          </cell>
          <cell r="E4798">
            <v>54724</v>
          </cell>
          <cell r="F4798" t="str">
            <v>Ormesa II</v>
          </cell>
          <cell r="G4798">
            <v>22</v>
          </cell>
          <cell r="H4798" t="str">
            <v>OE23</v>
          </cell>
          <cell r="I4798">
            <v>1.2</v>
          </cell>
          <cell r="J4798">
            <v>0.9</v>
          </cell>
          <cell r="K4798">
            <v>1.1000000000000001</v>
          </cell>
          <cell r="M4798" t="str">
            <v>ST</v>
          </cell>
          <cell r="N4798" t="str">
            <v>GEO</v>
          </cell>
          <cell r="P4798">
            <v>12</v>
          </cell>
          <cell r="Q4798">
            <v>1987</v>
          </cell>
          <cell r="R4798" t="str">
            <v>OP</v>
          </cell>
          <cell r="S4798">
            <v>0</v>
          </cell>
          <cell r="T4798" t="str">
            <v>Y</v>
          </cell>
        </row>
        <row r="4799">
          <cell r="A4799" t="str">
            <v>CA</v>
          </cell>
          <cell r="B4799" t="str">
            <v>Imperial</v>
          </cell>
          <cell r="C4799">
            <v>34691</v>
          </cell>
          <cell r="D4799" t="str">
            <v>Ormat Nevada Inc</v>
          </cell>
          <cell r="E4799">
            <v>54724</v>
          </cell>
          <cell r="F4799" t="str">
            <v>Ormesa II</v>
          </cell>
          <cell r="G4799">
            <v>22</v>
          </cell>
          <cell r="H4799" t="str">
            <v>OE24</v>
          </cell>
          <cell r="I4799">
            <v>1.2</v>
          </cell>
          <cell r="J4799">
            <v>0.9</v>
          </cell>
          <cell r="K4799">
            <v>1.1000000000000001</v>
          </cell>
          <cell r="M4799" t="str">
            <v>ST</v>
          </cell>
          <cell r="N4799" t="str">
            <v>GEO</v>
          </cell>
          <cell r="P4799">
            <v>12</v>
          </cell>
          <cell r="Q4799">
            <v>1987</v>
          </cell>
          <cell r="R4799" t="str">
            <v>OP</v>
          </cell>
          <cell r="S4799">
            <v>0</v>
          </cell>
          <cell r="T4799" t="str">
            <v>Y</v>
          </cell>
        </row>
        <row r="4800">
          <cell r="A4800" t="str">
            <v>CA</v>
          </cell>
          <cell r="B4800" t="str">
            <v>Imperial</v>
          </cell>
          <cell r="C4800">
            <v>34691</v>
          </cell>
          <cell r="D4800" t="str">
            <v>Ormat Nevada Inc</v>
          </cell>
          <cell r="E4800">
            <v>54724</v>
          </cell>
          <cell r="F4800" t="str">
            <v>Ormesa II</v>
          </cell>
          <cell r="G4800">
            <v>22</v>
          </cell>
          <cell r="H4800" t="str">
            <v>OE25</v>
          </cell>
          <cell r="I4800">
            <v>1.2</v>
          </cell>
          <cell r="J4800">
            <v>0.9</v>
          </cell>
          <cell r="K4800">
            <v>1.1000000000000001</v>
          </cell>
          <cell r="M4800" t="str">
            <v>ST</v>
          </cell>
          <cell r="N4800" t="str">
            <v>GEO</v>
          </cell>
          <cell r="P4800">
            <v>12</v>
          </cell>
          <cell r="Q4800">
            <v>1987</v>
          </cell>
          <cell r="R4800" t="str">
            <v>OP</v>
          </cell>
          <cell r="S4800">
            <v>0</v>
          </cell>
          <cell r="T4800" t="str">
            <v>Y</v>
          </cell>
        </row>
        <row r="4801">
          <cell r="A4801" t="str">
            <v>CA</v>
          </cell>
          <cell r="B4801" t="str">
            <v>Imperial</v>
          </cell>
          <cell r="C4801">
            <v>34691</v>
          </cell>
          <cell r="D4801" t="str">
            <v>Ormat Nevada Inc</v>
          </cell>
          <cell r="E4801">
            <v>54724</v>
          </cell>
          <cell r="F4801" t="str">
            <v>Ormesa II</v>
          </cell>
          <cell r="G4801">
            <v>22</v>
          </cell>
          <cell r="H4801" t="str">
            <v>OE26</v>
          </cell>
          <cell r="I4801">
            <v>1.2</v>
          </cell>
          <cell r="J4801">
            <v>0.9</v>
          </cell>
          <cell r="K4801">
            <v>1.1000000000000001</v>
          </cell>
          <cell r="M4801" t="str">
            <v>ST</v>
          </cell>
          <cell r="N4801" t="str">
            <v>GEO</v>
          </cell>
          <cell r="P4801">
            <v>12</v>
          </cell>
          <cell r="Q4801">
            <v>1987</v>
          </cell>
          <cell r="R4801" t="str">
            <v>OP</v>
          </cell>
          <cell r="S4801">
            <v>0</v>
          </cell>
          <cell r="T4801" t="str">
            <v>Y</v>
          </cell>
        </row>
        <row r="4802">
          <cell r="A4802" t="str">
            <v>CA</v>
          </cell>
          <cell r="B4802" t="str">
            <v>Imperial</v>
          </cell>
          <cell r="C4802">
            <v>34691</v>
          </cell>
          <cell r="D4802" t="str">
            <v>Ormat Nevada Inc</v>
          </cell>
          <cell r="E4802">
            <v>54724</v>
          </cell>
          <cell r="F4802" t="str">
            <v>Ormesa II</v>
          </cell>
          <cell r="G4802">
            <v>22</v>
          </cell>
          <cell r="H4802" t="str">
            <v>OE27</v>
          </cell>
          <cell r="I4802">
            <v>1.2</v>
          </cell>
          <cell r="J4802">
            <v>0.9</v>
          </cell>
          <cell r="K4802">
            <v>1.1000000000000001</v>
          </cell>
          <cell r="M4802" t="str">
            <v>ST</v>
          </cell>
          <cell r="N4802" t="str">
            <v>GEO</v>
          </cell>
          <cell r="P4802">
            <v>12</v>
          </cell>
          <cell r="Q4802">
            <v>1987</v>
          </cell>
          <cell r="R4802" t="str">
            <v>OP</v>
          </cell>
          <cell r="S4802">
            <v>0</v>
          </cell>
          <cell r="T4802" t="str">
            <v>Y</v>
          </cell>
        </row>
        <row r="4803">
          <cell r="A4803" t="str">
            <v>CA</v>
          </cell>
          <cell r="B4803" t="str">
            <v>Imperial</v>
          </cell>
          <cell r="C4803">
            <v>34691</v>
          </cell>
          <cell r="D4803" t="str">
            <v>Ormat Nevada Inc</v>
          </cell>
          <cell r="E4803">
            <v>54724</v>
          </cell>
          <cell r="F4803" t="str">
            <v>Ormesa II</v>
          </cell>
          <cell r="G4803">
            <v>22</v>
          </cell>
          <cell r="H4803" t="str">
            <v>OEC1</v>
          </cell>
          <cell r="I4803">
            <v>1.2</v>
          </cell>
          <cell r="J4803">
            <v>0.9</v>
          </cell>
          <cell r="K4803">
            <v>1.1000000000000001</v>
          </cell>
          <cell r="M4803" t="str">
            <v>ST</v>
          </cell>
          <cell r="N4803" t="str">
            <v>GEO</v>
          </cell>
          <cell r="P4803">
            <v>12</v>
          </cell>
          <cell r="Q4803">
            <v>1987</v>
          </cell>
          <cell r="R4803" t="str">
            <v>OP</v>
          </cell>
          <cell r="S4803">
            <v>0</v>
          </cell>
          <cell r="T4803" t="str">
            <v>Y</v>
          </cell>
        </row>
        <row r="4804">
          <cell r="A4804" t="str">
            <v>CA</v>
          </cell>
          <cell r="B4804" t="str">
            <v>Imperial</v>
          </cell>
          <cell r="C4804">
            <v>34691</v>
          </cell>
          <cell r="D4804" t="str">
            <v>Ormat Nevada Inc</v>
          </cell>
          <cell r="E4804">
            <v>54724</v>
          </cell>
          <cell r="F4804" t="str">
            <v>Ormesa II</v>
          </cell>
          <cell r="G4804">
            <v>22</v>
          </cell>
          <cell r="H4804" t="str">
            <v>OEC2</v>
          </cell>
          <cell r="I4804">
            <v>1.2</v>
          </cell>
          <cell r="J4804">
            <v>0.9</v>
          </cell>
          <cell r="K4804">
            <v>1.1000000000000001</v>
          </cell>
          <cell r="M4804" t="str">
            <v>ST</v>
          </cell>
          <cell r="N4804" t="str">
            <v>GEO</v>
          </cell>
          <cell r="P4804">
            <v>12</v>
          </cell>
          <cell r="Q4804">
            <v>1987</v>
          </cell>
          <cell r="R4804" t="str">
            <v>OP</v>
          </cell>
          <cell r="S4804">
            <v>0</v>
          </cell>
          <cell r="T4804" t="str">
            <v>Y</v>
          </cell>
        </row>
        <row r="4805">
          <cell r="A4805" t="str">
            <v>CA</v>
          </cell>
          <cell r="B4805" t="str">
            <v>Imperial</v>
          </cell>
          <cell r="C4805">
            <v>34691</v>
          </cell>
          <cell r="D4805" t="str">
            <v>Ormat Nevada Inc</v>
          </cell>
          <cell r="E4805">
            <v>54724</v>
          </cell>
          <cell r="F4805" t="str">
            <v>Ormesa II</v>
          </cell>
          <cell r="G4805">
            <v>22</v>
          </cell>
          <cell r="H4805" t="str">
            <v>OEC3</v>
          </cell>
          <cell r="I4805">
            <v>1.2</v>
          </cell>
          <cell r="J4805">
            <v>0.9</v>
          </cell>
          <cell r="K4805">
            <v>1.1000000000000001</v>
          </cell>
          <cell r="M4805" t="str">
            <v>ST</v>
          </cell>
          <cell r="N4805" t="str">
            <v>GEO</v>
          </cell>
          <cell r="P4805">
            <v>12</v>
          </cell>
          <cell r="Q4805">
            <v>1987</v>
          </cell>
          <cell r="R4805" t="str">
            <v>OP</v>
          </cell>
          <cell r="S4805">
            <v>0</v>
          </cell>
          <cell r="T4805" t="str">
            <v>Y</v>
          </cell>
        </row>
        <row r="4806">
          <cell r="A4806" t="str">
            <v>CA</v>
          </cell>
          <cell r="B4806" t="str">
            <v>Imperial</v>
          </cell>
          <cell r="C4806">
            <v>34691</v>
          </cell>
          <cell r="D4806" t="str">
            <v>Ormat Nevada Inc</v>
          </cell>
          <cell r="E4806">
            <v>54724</v>
          </cell>
          <cell r="F4806" t="str">
            <v>Ormesa II</v>
          </cell>
          <cell r="G4806">
            <v>22</v>
          </cell>
          <cell r="H4806" t="str">
            <v>OEC4</v>
          </cell>
          <cell r="I4806">
            <v>1.2</v>
          </cell>
          <cell r="J4806">
            <v>0.9</v>
          </cell>
          <cell r="K4806">
            <v>1.1000000000000001</v>
          </cell>
          <cell r="M4806" t="str">
            <v>ST</v>
          </cell>
          <cell r="N4806" t="str">
            <v>GEO</v>
          </cell>
          <cell r="P4806">
            <v>12</v>
          </cell>
          <cell r="Q4806">
            <v>1987</v>
          </cell>
          <cell r="R4806" t="str">
            <v>OP</v>
          </cell>
          <cell r="S4806">
            <v>0</v>
          </cell>
          <cell r="T4806" t="str">
            <v>Y</v>
          </cell>
        </row>
        <row r="4807">
          <cell r="A4807" t="str">
            <v>CA</v>
          </cell>
          <cell r="B4807" t="str">
            <v>Imperial</v>
          </cell>
          <cell r="C4807">
            <v>34691</v>
          </cell>
          <cell r="D4807" t="str">
            <v>Ormat Nevada Inc</v>
          </cell>
          <cell r="E4807">
            <v>54724</v>
          </cell>
          <cell r="F4807" t="str">
            <v>Ormesa II</v>
          </cell>
          <cell r="G4807">
            <v>22</v>
          </cell>
          <cell r="H4807" t="str">
            <v>OEC5</v>
          </cell>
          <cell r="I4807">
            <v>1.2</v>
          </cell>
          <cell r="J4807">
            <v>0.9</v>
          </cell>
          <cell r="K4807">
            <v>1.1000000000000001</v>
          </cell>
          <cell r="M4807" t="str">
            <v>ST</v>
          </cell>
          <cell r="N4807" t="str">
            <v>GEO</v>
          </cell>
          <cell r="P4807">
            <v>12</v>
          </cell>
          <cell r="Q4807">
            <v>1987</v>
          </cell>
          <cell r="R4807" t="str">
            <v>OP</v>
          </cell>
          <cell r="S4807">
            <v>0</v>
          </cell>
          <cell r="T4807" t="str">
            <v>Y</v>
          </cell>
        </row>
        <row r="4808">
          <cell r="A4808" t="str">
            <v>CA</v>
          </cell>
          <cell r="B4808" t="str">
            <v>Imperial</v>
          </cell>
          <cell r="C4808">
            <v>34691</v>
          </cell>
          <cell r="D4808" t="str">
            <v>Ormat Nevada Inc</v>
          </cell>
          <cell r="E4808">
            <v>54724</v>
          </cell>
          <cell r="F4808" t="str">
            <v>Ormesa II</v>
          </cell>
          <cell r="G4808">
            <v>22</v>
          </cell>
          <cell r="H4808" t="str">
            <v>OEC6</v>
          </cell>
          <cell r="I4808">
            <v>1.2</v>
          </cell>
          <cell r="J4808">
            <v>0.9</v>
          </cell>
          <cell r="K4808">
            <v>1.1000000000000001</v>
          </cell>
          <cell r="M4808" t="str">
            <v>ST</v>
          </cell>
          <cell r="N4808" t="str">
            <v>GEO</v>
          </cell>
          <cell r="P4808">
            <v>12</v>
          </cell>
          <cell r="Q4808">
            <v>1987</v>
          </cell>
          <cell r="R4808" t="str">
            <v>OP</v>
          </cell>
          <cell r="T4808" t="str">
            <v>Y</v>
          </cell>
        </row>
        <row r="4809">
          <cell r="A4809" t="str">
            <v>CA</v>
          </cell>
          <cell r="B4809" t="str">
            <v>Imperial</v>
          </cell>
          <cell r="C4809">
            <v>34691</v>
          </cell>
          <cell r="D4809" t="str">
            <v>Ormat Nevada Inc</v>
          </cell>
          <cell r="E4809">
            <v>54724</v>
          </cell>
          <cell r="F4809" t="str">
            <v>Ormesa II</v>
          </cell>
          <cell r="G4809">
            <v>22</v>
          </cell>
          <cell r="H4809" t="str">
            <v>OEC7</v>
          </cell>
          <cell r="I4809">
            <v>1.2</v>
          </cell>
          <cell r="J4809">
            <v>0.9</v>
          </cell>
          <cell r="K4809">
            <v>1.1000000000000001</v>
          </cell>
          <cell r="M4809" t="str">
            <v>ST</v>
          </cell>
          <cell r="N4809" t="str">
            <v>GEO</v>
          </cell>
          <cell r="P4809">
            <v>12</v>
          </cell>
          <cell r="Q4809">
            <v>1987</v>
          </cell>
          <cell r="R4809" t="str">
            <v>OP</v>
          </cell>
          <cell r="S4809">
            <v>0</v>
          </cell>
          <cell r="T4809" t="str">
            <v>Y</v>
          </cell>
        </row>
        <row r="4810">
          <cell r="A4810" t="str">
            <v>CA</v>
          </cell>
          <cell r="B4810" t="str">
            <v>Imperial</v>
          </cell>
          <cell r="C4810">
            <v>34691</v>
          </cell>
          <cell r="D4810" t="str">
            <v>Ormat Nevada Inc</v>
          </cell>
          <cell r="E4810">
            <v>54724</v>
          </cell>
          <cell r="F4810" t="str">
            <v>Ormesa II</v>
          </cell>
          <cell r="G4810">
            <v>22</v>
          </cell>
          <cell r="H4810" t="str">
            <v>OEC8</v>
          </cell>
          <cell r="I4810">
            <v>1.2</v>
          </cell>
          <cell r="J4810">
            <v>0.9</v>
          </cell>
          <cell r="K4810">
            <v>1.1000000000000001</v>
          </cell>
          <cell r="M4810" t="str">
            <v>ST</v>
          </cell>
          <cell r="N4810" t="str">
            <v>GEO</v>
          </cell>
          <cell r="P4810">
            <v>12</v>
          </cell>
          <cell r="Q4810">
            <v>1987</v>
          </cell>
          <cell r="R4810" t="str">
            <v>OP</v>
          </cell>
          <cell r="S4810">
            <v>0</v>
          </cell>
          <cell r="T4810" t="str">
            <v>Y</v>
          </cell>
        </row>
        <row r="4811">
          <cell r="A4811" t="str">
            <v>CA</v>
          </cell>
          <cell r="B4811" t="str">
            <v>Imperial</v>
          </cell>
          <cell r="C4811">
            <v>34691</v>
          </cell>
          <cell r="D4811" t="str">
            <v>Ormat Nevada Inc</v>
          </cell>
          <cell r="E4811">
            <v>54724</v>
          </cell>
          <cell r="F4811" t="str">
            <v>Ormesa II</v>
          </cell>
          <cell r="G4811">
            <v>22</v>
          </cell>
          <cell r="H4811" t="str">
            <v>OEC9</v>
          </cell>
          <cell r="I4811">
            <v>1.2</v>
          </cell>
          <cell r="J4811">
            <v>0.9</v>
          </cell>
          <cell r="K4811">
            <v>1.1000000000000001</v>
          </cell>
          <cell r="M4811" t="str">
            <v>ST</v>
          </cell>
          <cell r="N4811" t="str">
            <v>GEO</v>
          </cell>
          <cell r="P4811">
            <v>12</v>
          </cell>
          <cell r="Q4811">
            <v>1987</v>
          </cell>
          <cell r="R4811" t="str">
            <v>OP</v>
          </cell>
          <cell r="S4811">
            <v>0</v>
          </cell>
          <cell r="T4811" t="str">
            <v>Y</v>
          </cell>
        </row>
        <row r="4812">
          <cell r="A4812" t="str">
            <v>CA</v>
          </cell>
          <cell r="B4812" t="str">
            <v>Sonoma</v>
          </cell>
          <cell r="C4812">
            <v>40613</v>
          </cell>
          <cell r="D4812" t="str">
            <v>Northern California Power Agny</v>
          </cell>
          <cell r="E4812">
            <v>7368</v>
          </cell>
          <cell r="F4812" t="str">
            <v>Geothermal 1</v>
          </cell>
          <cell r="G4812">
            <v>22</v>
          </cell>
          <cell r="H4812" t="str">
            <v>1</v>
          </cell>
          <cell r="I4812">
            <v>55</v>
          </cell>
          <cell r="J4812">
            <v>55</v>
          </cell>
          <cell r="K4812">
            <v>54.1</v>
          </cell>
          <cell r="M4812" t="str">
            <v>ST</v>
          </cell>
          <cell r="N4812" t="str">
            <v>GEO</v>
          </cell>
          <cell r="P4812">
            <v>1</v>
          </cell>
          <cell r="Q4812">
            <v>1983</v>
          </cell>
          <cell r="R4812" t="str">
            <v>OP</v>
          </cell>
          <cell r="T4812" t="str">
            <v>N</v>
          </cell>
        </row>
        <row r="4813">
          <cell r="A4813" t="str">
            <v>CA</v>
          </cell>
          <cell r="B4813" t="str">
            <v>Sonoma</v>
          </cell>
          <cell r="C4813">
            <v>40613</v>
          </cell>
          <cell r="D4813" t="str">
            <v>Northern California Power Agny</v>
          </cell>
          <cell r="E4813">
            <v>7368</v>
          </cell>
          <cell r="F4813" t="str">
            <v>Geothermal 1</v>
          </cell>
          <cell r="G4813">
            <v>22</v>
          </cell>
          <cell r="H4813" t="str">
            <v>2</v>
          </cell>
          <cell r="I4813">
            <v>55</v>
          </cell>
          <cell r="J4813">
            <v>55</v>
          </cell>
          <cell r="K4813">
            <v>55</v>
          </cell>
          <cell r="M4813" t="str">
            <v>ST</v>
          </cell>
          <cell r="N4813" t="str">
            <v>GEO</v>
          </cell>
          <cell r="P4813">
            <v>1</v>
          </cell>
          <cell r="Q4813">
            <v>1983</v>
          </cell>
          <cell r="R4813" t="str">
            <v>OP</v>
          </cell>
          <cell r="T4813" t="str">
            <v>N</v>
          </cell>
        </row>
        <row r="4814">
          <cell r="A4814" t="str">
            <v>CA</v>
          </cell>
          <cell r="B4814" t="str">
            <v>Sonoma</v>
          </cell>
          <cell r="C4814">
            <v>40613</v>
          </cell>
          <cell r="D4814" t="str">
            <v>Northern California Power Agny</v>
          </cell>
          <cell r="E4814">
            <v>7369</v>
          </cell>
          <cell r="F4814" t="str">
            <v>Geothermal 2</v>
          </cell>
          <cell r="G4814">
            <v>22</v>
          </cell>
          <cell r="H4814" t="str">
            <v>3</v>
          </cell>
          <cell r="I4814">
            <v>55</v>
          </cell>
          <cell r="J4814">
            <v>53.8</v>
          </cell>
          <cell r="K4814">
            <v>53.5</v>
          </cell>
          <cell r="M4814" t="str">
            <v>ST</v>
          </cell>
          <cell r="N4814" t="str">
            <v>GEO</v>
          </cell>
          <cell r="P4814">
            <v>0</v>
          </cell>
          <cell r="Q4814">
            <v>1985</v>
          </cell>
          <cell r="R4814" t="str">
            <v>OP</v>
          </cell>
          <cell r="T4814" t="str">
            <v>Y</v>
          </cell>
        </row>
        <row r="4815">
          <cell r="A4815" t="str">
            <v>CA</v>
          </cell>
          <cell r="B4815" t="str">
            <v>Sonoma</v>
          </cell>
          <cell r="C4815">
            <v>40613</v>
          </cell>
          <cell r="D4815" t="str">
            <v>Northern California Power Agny</v>
          </cell>
          <cell r="E4815">
            <v>7369</v>
          </cell>
          <cell r="F4815" t="str">
            <v>Geothermal 2</v>
          </cell>
          <cell r="G4815">
            <v>22</v>
          </cell>
          <cell r="H4815" t="str">
            <v>4</v>
          </cell>
          <cell r="I4815">
            <v>55</v>
          </cell>
          <cell r="J4815">
            <v>55</v>
          </cell>
          <cell r="K4815">
            <v>55</v>
          </cell>
          <cell r="M4815" t="str">
            <v>ST</v>
          </cell>
          <cell r="N4815" t="str">
            <v>GEO</v>
          </cell>
          <cell r="P4815">
            <v>5</v>
          </cell>
          <cell r="Q4815">
            <v>1986</v>
          </cell>
          <cell r="R4815" t="str">
            <v>OP</v>
          </cell>
          <cell r="T4815" t="str">
            <v>Y</v>
          </cell>
        </row>
        <row r="4816">
          <cell r="A4816" t="str">
            <v>CA</v>
          </cell>
          <cell r="B4816" t="str">
            <v>Imperial</v>
          </cell>
          <cell r="C4816">
            <v>49748</v>
          </cell>
          <cell r="D4816" t="str">
            <v>ORCAL Geothermal, Inc</v>
          </cell>
          <cell r="E4816">
            <v>54111</v>
          </cell>
          <cell r="F4816" t="str">
            <v>Second Imperial Geothermal</v>
          </cell>
          <cell r="G4816">
            <v>22</v>
          </cell>
          <cell r="H4816" t="str">
            <v>GEN4</v>
          </cell>
          <cell r="I4816">
            <v>3.5</v>
          </cell>
          <cell r="J4816">
            <v>3.7</v>
          </cell>
          <cell r="K4816">
            <v>3.7</v>
          </cell>
          <cell r="M4816" t="str">
            <v>ST</v>
          </cell>
          <cell r="N4816" t="str">
            <v>GEO</v>
          </cell>
          <cell r="P4816">
            <v>6</v>
          </cell>
          <cell r="Q4816">
            <v>1993</v>
          </cell>
          <cell r="R4816" t="str">
            <v>OP</v>
          </cell>
          <cell r="S4816">
            <v>0</v>
          </cell>
          <cell r="T4816" t="str">
            <v>Y</v>
          </cell>
        </row>
        <row r="4817">
          <cell r="A4817" t="str">
            <v>CA</v>
          </cell>
          <cell r="B4817" t="str">
            <v>Imperial</v>
          </cell>
          <cell r="C4817">
            <v>49748</v>
          </cell>
          <cell r="D4817" t="str">
            <v>ORCAL Geothermal, Inc</v>
          </cell>
          <cell r="E4817">
            <v>54689</v>
          </cell>
          <cell r="F4817" t="str">
            <v>Heber Geothermal</v>
          </cell>
          <cell r="G4817">
            <v>22</v>
          </cell>
          <cell r="H4817" t="str">
            <v>1</v>
          </cell>
          <cell r="I4817">
            <v>52</v>
          </cell>
          <cell r="J4817">
            <v>45</v>
          </cell>
          <cell r="K4817">
            <v>45</v>
          </cell>
          <cell r="M4817" t="str">
            <v>ST</v>
          </cell>
          <cell r="N4817" t="str">
            <v>GEO</v>
          </cell>
          <cell r="P4817">
            <v>6</v>
          </cell>
          <cell r="Q4817">
            <v>1985</v>
          </cell>
          <cell r="R4817" t="str">
            <v>OP</v>
          </cell>
          <cell r="S4817">
            <v>0</v>
          </cell>
          <cell r="T4817" t="str">
            <v>Y</v>
          </cell>
        </row>
        <row r="4818">
          <cell r="A4818" t="str">
            <v>CA</v>
          </cell>
          <cell r="B4818" t="str">
            <v>Imperial</v>
          </cell>
          <cell r="C4818">
            <v>49899</v>
          </cell>
          <cell r="D4818" t="str">
            <v>CalEnergy Operation Corporation</v>
          </cell>
          <cell r="E4818">
            <v>10631</v>
          </cell>
          <cell r="F4818" t="str">
            <v>J M Leathers</v>
          </cell>
          <cell r="G4818">
            <v>22</v>
          </cell>
          <cell r="H4818" t="str">
            <v>GEN1</v>
          </cell>
          <cell r="I4818">
            <v>35.799999999999997</v>
          </cell>
          <cell r="J4818">
            <v>34</v>
          </cell>
          <cell r="K4818">
            <v>34</v>
          </cell>
          <cell r="M4818" t="str">
            <v>ST</v>
          </cell>
          <cell r="N4818" t="str">
            <v>GEO</v>
          </cell>
          <cell r="P4818">
            <v>11</v>
          </cell>
          <cell r="Q4818">
            <v>1989</v>
          </cell>
          <cell r="R4818" t="str">
            <v>OP</v>
          </cell>
          <cell r="S4818">
            <v>0</v>
          </cell>
          <cell r="T4818" t="str">
            <v>Y</v>
          </cell>
        </row>
        <row r="4819">
          <cell r="A4819" t="str">
            <v>CA</v>
          </cell>
          <cell r="B4819" t="str">
            <v>Imperial</v>
          </cell>
          <cell r="C4819">
            <v>49899</v>
          </cell>
          <cell r="D4819" t="str">
            <v>CalEnergy Operation Corporation</v>
          </cell>
          <cell r="E4819">
            <v>10632</v>
          </cell>
          <cell r="F4819" t="str">
            <v>A W Hoch</v>
          </cell>
          <cell r="G4819">
            <v>22</v>
          </cell>
          <cell r="H4819" t="str">
            <v>GEN1</v>
          </cell>
          <cell r="I4819">
            <v>35.799999999999997</v>
          </cell>
          <cell r="J4819">
            <v>34</v>
          </cell>
          <cell r="K4819">
            <v>34</v>
          </cell>
          <cell r="M4819" t="str">
            <v>ST</v>
          </cell>
          <cell r="N4819" t="str">
            <v>GEO</v>
          </cell>
          <cell r="P4819">
            <v>10</v>
          </cell>
          <cell r="Q4819">
            <v>1988</v>
          </cell>
          <cell r="R4819" t="str">
            <v>OP</v>
          </cell>
          <cell r="T4819" t="str">
            <v>Y</v>
          </cell>
        </row>
        <row r="4820">
          <cell r="A4820" t="str">
            <v>CA</v>
          </cell>
          <cell r="B4820" t="str">
            <v>Imperial</v>
          </cell>
          <cell r="C4820">
            <v>49899</v>
          </cell>
          <cell r="D4820" t="str">
            <v>CalEnergy Operation Corporation</v>
          </cell>
          <cell r="E4820">
            <v>10634</v>
          </cell>
          <cell r="F4820" t="str">
            <v>J J Elmore</v>
          </cell>
          <cell r="G4820">
            <v>22</v>
          </cell>
          <cell r="H4820" t="str">
            <v>GEN1</v>
          </cell>
          <cell r="I4820">
            <v>35.799999999999997</v>
          </cell>
          <cell r="J4820">
            <v>34</v>
          </cell>
          <cell r="K4820">
            <v>34</v>
          </cell>
          <cell r="M4820" t="str">
            <v>ST</v>
          </cell>
          <cell r="N4820" t="str">
            <v>GEO</v>
          </cell>
          <cell r="P4820">
            <v>11</v>
          </cell>
          <cell r="Q4820">
            <v>1988</v>
          </cell>
          <cell r="R4820" t="str">
            <v>OP</v>
          </cell>
          <cell r="T4820" t="str">
            <v>Y</v>
          </cell>
        </row>
        <row r="4821">
          <cell r="A4821" t="str">
            <v>CA</v>
          </cell>
          <cell r="B4821" t="str">
            <v>Imperial</v>
          </cell>
          <cell r="C4821">
            <v>49899</v>
          </cell>
          <cell r="D4821" t="str">
            <v>CalEnergy Operation Corporation</v>
          </cell>
          <cell r="E4821">
            <v>10759</v>
          </cell>
          <cell r="F4821" t="str">
            <v>Salton Sea Unit 3</v>
          </cell>
          <cell r="G4821">
            <v>22</v>
          </cell>
          <cell r="H4821" t="str">
            <v>GEN1</v>
          </cell>
          <cell r="I4821">
            <v>53.9</v>
          </cell>
          <cell r="J4821">
            <v>47.5</v>
          </cell>
          <cell r="K4821">
            <v>47.5</v>
          </cell>
          <cell r="M4821" t="str">
            <v>ST</v>
          </cell>
          <cell r="N4821" t="str">
            <v>GEO</v>
          </cell>
          <cell r="P4821">
            <v>2</v>
          </cell>
          <cell r="Q4821">
            <v>1989</v>
          </cell>
          <cell r="R4821" t="str">
            <v>OP</v>
          </cell>
          <cell r="T4821" t="str">
            <v>Y</v>
          </cell>
        </row>
        <row r="4822">
          <cell r="A4822" t="str">
            <v>CA</v>
          </cell>
          <cell r="B4822" t="str">
            <v>Imperial</v>
          </cell>
          <cell r="C4822">
            <v>49899</v>
          </cell>
          <cell r="D4822" t="str">
            <v>CalEnergy Operation Corporation</v>
          </cell>
          <cell r="E4822">
            <v>10878</v>
          </cell>
          <cell r="F4822" t="str">
            <v>Salton Sea Unit 1</v>
          </cell>
          <cell r="G4822">
            <v>22</v>
          </cell>
          <cell r="H4822" t="str">
            <v>EE11</v>
          </cell>
          <cell r="I4822">
            <v>10</v>
          </cell>
          <cell r="J4822">
            <v>10</v>
          </cell>
          <cell r="K4822">
            <v>10</v>
          </cell>
          <cell r="M4822" t="str">
            <v>ST</v>
          </cell>
          <cell r="N4822" t="str">
            <v>GEO</v>
          </cell>
          <cell r="P4822">
            <v>7</v>
          </cell>
          <cell r="Q4822">
            <v>1982</v>
          </cell>
          <cell r="R4822" t="str">
            <v>OP</v>
          </cell>
          <cell r="T4822" t="str">
            <v>Y</v>
          </cell>
        </row>
        <row r="4823">
          <cell r="A4823" t="str">
            <v>CA</v>
          </cell>
          <cell r="B4823" t="str">
            <v>Imperial</v>
          </cell>
          <cell r="C4823">
            <v>49899</v>
          </cell>
          <cell r="D4823" t="str">
            <v>CalEnergy Operation Corporation</v>
          </cell>
          <cell r="E4823">
            <v>10879</v>
          </cell>
          <cell r="F4823" t="str">
            <v>Salton Sea Unit 2</v>
          </cell>
          <cell r="G4823">
            <v>22</v>
          </cell>
          <cell r="H4823" t="str">
            <v>GEN1</v>
          </cell>
          <cell r="I4823">
            <v>11.5</v>
          </cell>
          <cell r="J4823">
            <v>8.6</v>
          </cell>
          <cell r="K4823">
            <v>8.6</v>
          </cell>
          <cell r="M4823" t="str">
            <v>ST</v>
          </cell>
          <cell r="N4823" t="str">
            <v>GEO</v>
          </cell>
          <cell r="P4823">
            <v>3</v>
          </cell>
          <cell r="Q4823">
            <v>1990</v>
          </cell>
          <cell r="R4823" t="str">
            <v>OP</v>
          </cell>
          <cell r="T4823" t="str">
            <v>Y</v>
          </cell>
        </row>
        <row r="4824">
          <cell r="A4824" t="str">
            <v>CA</v>
          </cell>
          <cell r="B4824" t="str">
            <v>Imperial</v>
          </cell>
          <cell r="C4824">
            <v>49899</v>
          </cell>
          <cell r="D4824" t="str">
            <v>CalEnergy Operation Corporation</v>
          </cell>
          <cell r="E4824">
            <v>10879</v>
          </cell>
          <cell r="F4824" t="str">
            <v>Salton Sea Unit 2</v>
          </cell>
          <cell r="G4824">
            <v>22</v>
          </cell>
          <cell r="H4824" t="str">
            <v>GEN2</v>
          </cell>
          <cell r="I4824">
            <v>5</v>
          </cell>
          <cell r="J4824">
            <v>4.3</v>
          </cell>
          <cell r="K4824">
            <v>4.3</v>
          </cell>
          <cell r="M4824" t="str">
            <v>ST</v>
          </cell>
          <cell r="N4824" t="str">
            <v>GEO</v>
          </cell>
          <cell r="P4824">
            <v>3</v>
          </cell>
          <cell r="Q4824">
            <v>1990</v>
          </cell>
          <cell r="R4824" t="str">
            <v>OP</v>
          </cell>
          <cell r="T4824" t="str">
            <v>Y</v>
          </cell>
        </row>
        <row r="4825">
          <cell r="A4825" t="str">
            <v>CA</v>
          </cell>
          <cell r="B4825" t="str">
            <v>Imperial</v>
          </cell>
          <cell r="C4825">
            <v>49899</v>
          </cell>
          <cell r="D4825" t="str">
            <v>CalEnergy Operation Corporation</v>
          </cell>
          <cell r="E4825">
            <v>10879</v>
          </cell>
          <cell r="F4825" t="str">
            <v>Salton Sea Unit 2</v>
          </cell>
          <cell r="G4825">
            <v>22</v>
          </cell>
          <cell r="H4825" t="str">
            <v>GEN3</v>
          </cell>
          <cell r="I4825">
            <v>3.5</v>
          </cell>
          <cell r="J4825">
            <v>2.1</v>
          </cell>
          <cell r="K4825">
            <v>2.1</v>
          </cell>
          <cell r="M4825" t="str">
            <v>ST</v>
          </cell>
          <cell r="N4825" t="str">
            <v>GEO</v>
          </cell>
          <cell r="P4825">
            <v>3</v>
          </cell>
          <cell r="Q4825">
            <v>1990</v>
          </cell>
          <cell r="R4825" t="str">
            <v>OP</v>
          </cell>
          <cell r="T4825" t="str">
            <v>Y</v>
          </cell>
        </row>
        <row r="4826">
          <cell r="A4826" t="str">
            <v>CA</v>
          </cell>
          <cell r="B4826" t="str">
            <v>Imperial</v>
          </cell>
          <cell r="C4826">
            <v>49899</v>
          </cell>
          <cell r="D4826" t="str">
            <v>CalEnergy Operation Corporation</v>
          </cell>
          <cell r="E4826">
            <v>50210</v>
          </cell>
          <cell r="F4826" t="str">
            <v>Vulcan</v>
          </cell>
          <cell r="G4826">
            <v>22</v>
          </cell>
          <cell r="H4826" t="str">
            <v>GEN1</v>
          </cell>
          <cell r="I4826">
            <v>30.1</v>
          </cell>
          <cell r="J4826">
            <v>23.5</v>
          </cell>
          <cell r="K4826">
            <v>23.5</v>
          </cell>
          <cell r="M4826" t="str">
            <v>ST</v>
          </cell>
          <cell r="N4826" t="str">
            <v>GEO</v>
          </cell>
          <cell r="P4826">
            <v>12</v>
          </cell>
          <cell r="Q4826">
            <v>1985</v>
          </cell>
          <cell r="R4826" t="str">
            <v>OP</v>
          </cell>
          <cell r="T4826" t="str">
            <v>Y</v>
          </cell>
        </row>
        <row r="4827">
          <cell r="A4827" t="str">
            <v>CA</v>
          </cell>
          <cell r="B4827" t="str">
            <v>Imperial</v>
          </cell>
          <cell r="C4827">
            <v>49899</v>
          </cell>
          <cell r="D4827" t="str">
            <v>CalEnergy Operation Corporation</v>
          </cell>
          <cell r="E4827">
            <v>50210</v>
          </cell>
          <cell r="F4827" t="str">
            <v>Vulcan</v>
          </cell>
          <cell r="G4827">
            <v>22</v>
          </cell>
          <cell r="H4827" t="str">
            <v>GEN2</v>
          </cell>
          <cell r="I4827">
            <v>9.5</v>
          </cell>
          <cell r="J4827">
            <v>6</v>
          </cell>
          <cell r="K4827">
            <v>6</v>
          </cell>
          <cell r="M4827" t="str">
            <v>ST</v>
          </cell>
          <cell r="N4827" t="str">
            <v>GEO</v>
          </cell>
          <cell r="P4827">
            <v>12</v>
          </cell>
          <cell r="Q4827">
            <v>1985</v>
          </cell>
          <cell r="R4827" t="str">
            <v>OP</v>
          </cell>
          <cell r="T4827" t="str">
            <v>Y</v>
          </cell>
        </row>
        <row r="4828">
          <cell r="A4828" t="str">
            <v>CA</v>
          </cell>
          <cell r="B4828" t="str">
            <v>Imperial</v>
          </cell>
          <cell r="C4828">
            <v>49899</v>
          </cell>
          <cell r="D4828" t="str">
            <v>CalEnergy Operation Corporation</v>
          </cell>
          <cell r="E4828">
            <v>54996</v>
          </cell>
          <cell r="F4828" t="str">
            <v>Salton Sea Unit 4</v>
          </cell>
          <cell r="G4828">
            <v>22</v>
          </cell>
          <cell r="H4828" t="str">
            <v>4100</v>
          </cell>
          <cell r="I4828">
            <v>51</v>
          </cell>
          <cell r="J4828">
            <v>34</v>
          </cell>
          <cell r="K4828">
            <v>34</v>
          </cell>
          <cell r="M4828" t="str">
            <v>ST</v>
          </cell>
          <cell r="N4828" t="str">
            <v>GEO</v>
          </cell>
          <cell r="P4828">
            <v>5</v>
          </cell>
          <cell r="Q4828">
            <v>1996</v>
          </cell>
          <cell r="R4828" t="str">
            <v>OP</v>
          </cell>
          <cell r="T4828" t="str">
            <v>Y</v>
          </cell>
        </row>
        <row r="4829">
          <cell r="A4829" t="str">
            <v>CA</v>
          </cell>
          <cell r="B4829" t="str">
            <v>Imperial</v>
          </cell>
          <cell r="C4829">
            <v>49899</v>
          </cell>
          <cell r="D4829" t="str">
            <v>CalEnergy Operation Corporation</v>
          </cell>
          <cell r="E4829">
            <v>55983</v>
          </cell>
          <cell r="F4829" t="str">
            <v>Salton Sea Unit 5</v>
          </cell>
          <cell r="G4829">
            <v>22</v>
          </cell>
          <cell r="H4829" t="str">
            <v>TG51</v>
          </cell>
          <cell r="I4829">
            <v>49.9</v>
          </cell>
          <cell r="J4829">
            <v>49</v>
          </cell>
          <cell r="K4829">
            <v>49</v>
          </cell>
          <cell r="M4829" t="str">
            <v>ST</v>
          </cell>
          <cell r="N4829" t="str">
            <v>GEO</v>
          </cell>
          <cell r="P4829">
            <v>4</v>
          </cell>
          <cell r="Q4829">
            <v>2000</v>
          </cell>
          <cell r="R4829" t="str">
            <v>OP</v>
          </cell>
          <cell r="T4829" t="str">
            <v>Y</v>
          </cell>
        </row>
        <row r="4830">
          <cell r="A4830" t="str">
            <v>CA</v>
          </cell>
          <cell r="B4830" t="str">
            <v>Imperial</v>
          </cell>
          <cell r="C4830">
            <v>49899</v>
          </cell>
          <cell r="D4830" t="str">
            <v>CalEnergy Operation Corporation</v>
          </cell>
          <cell r="E4830">
            <v>55984</v>
          </cell>
          <cell r="F4830" t="str">
            <v>CE Turbo</v>
          </cell>
          <cell r="G4830">
            <v>22</v>
          </cell>
          <cell r="H4830" t="str">
            <v>TG21</v>
          </cell>
          <cell r="I4830">
            <v>11.5</v>
          </cell>
          <cell r="J4830">
            <v>11</v>
          </cell>
          <cell r="K4830">
            <v>11</v>
          </cell>
          <cell r="M4830" t="str">
            <v>ST</v>
          </cell>
          <cell r="N4830" t="str">
            <v>GEO</v>
          </cell>
          <cell r="P4830">
            <v>7</v>
          </cell>
          <cell r="Q4830">
            <v>2000</v>
          </cell>
          <cell r="R4830" t="str">
            <v>OP</v>
          </cell>
          <cell r="T4830" t="str">
            <v>Y</v>
          </cell>
        </row>
        <row r="4831">
          <cell r="A4831" t="str">
            <v>CA</v>
          </cell>
          <cell r="B4831" t="str">
            <v>Lake</v>
          </cell>
          <cell r="C4831">
            <v>50146</v>
          </cell>
          <cell r="D4831" t="str">
            <v>Bottle Rock Power Corporation</v>
          </cell>
          <cell r="E4831">
            <v>902</v>
          </cell>
          <cell r="F4831" t="str">
            <v>Bottle Rock Power</v>
          </cell>
          <cell r="G4831">
            <v>22</v>
          </cell>
          <cell r="H4831" t="str">
            <v>1</v>
          </cell>
          <cell r="I4831">
            <v>55</v>
          </cell>
          <cell r="J4831">
            <v>51.15</v>
          </cell>
          <cell r="K4831">
            <v>51.7</v>
          </cell>
          <cell r="M4831" t="str">
            <v>ST</v>
          </cell>
          <cell r="N4831" t="str">
            <v>GEO</v>
          </cell>
          <cell r="P4831">
            <v>2</v>
          </cell>
          <cell r="Q4831">
            <v>1985</v>
          </cell>
          <cell r="R4831" t="str">
            <v>OS</v>
          </cell>
          <cell r="T4831" t="str">
            <v>Y</v>
          </cell>
        </row>
        <row r="4832">
          <cell r="A4832" t="str">
            <v>HI</v>
          </cell>
          <cell r="B4832" t="str">
            <v>Hawaii</v>
          </cell>
          <cell r="C4832">
            <v>3608</v>
          </cell>
          <cell r="D4832" t="str">
            <v>Puna Geothermal Venture</v>
          </cell>
          <cell r="E4832">
            <v>52028</v>
          </cell>
          <cell r="F4832" t="str">
            <v>Puna Geothermal Venture I</v>
          </cell>
          <cell r="G4832">
            <v>22</v>
          </cell>
          <cell r="H4832" t="str">
            <v>OEC11</v>
          </cell>
          <cell r="I4832">
            <v>3.5</v>
          </cell>
          <cell r="J4832">
            <v>3.1</v>
          </cell>
          <cell r="K4832">
            <v>3.1</v>
          </cell>
          <cell r="M4832" t="str">
            <v>ST</v>
          </cell>
          <cell r="N4832" t="str">
            <v>GEO</v>
          </cell>
          <cell r="P4832">
            <v>8</v>
          </cell>
          <cell r="Q4832">
            <v>1992</v>
          </cell>
          <cell r="R4832" t="str">
            <v>OP</v>
          </cell>
          <cell r="T4832" t="str">
            <v>Y</v>
          </cell>
        </row>
        <row r="4833">
          <cell r="A4833" t="str">
            <v>HI</v>
          </cell>
          <cell r="B4833" t="str">
            <v>Hawaii</v>
          </cell>
          <cell r="C4833">
            <v>3608</v>
          </cell>
          <cell r="D4833" t="str">
            <v>Puna Geothermal Venture</v>
          </cell>
          <cell r="E4833">
            <v>52028</v>
          </cell>
          <cell r="F4833" t="str">
            <v>Puna Geothermal Venture I</v>
          </cell>
          <cell r="G4833">
            <v>22</v>
          </cell>
          <cell r="H4833" t="str">
            <v>OEC12</v>
          </cell>
          <cell r="I4833">
            <v>3.5</v>
          </cell>
          <cell r="J4833">
            <v>3.1</v>
          </cell>
          <cell r="K4833">
            <v>3.1</v>
          </cell>
          <cell r="M4833" t="str">
            <v>ST</v>
          </cell>
          <cell r="N4833" t="str">
            <v>GEO</v>
          </cell>
          <cell r="P4833">
            <v>8</v>
          </cell>
          <cell r="Q4833">
            <v>1992</v>
          </cell>
          <cell r="R4833" t="str">
            <v>OP</v>
          </cell>
          <cell r="T4833" t="str">
            <v>Y</v>
          </cell>
        </row>
        <row r="4834">
          <cell r="A4834" t="str">
            <v>HI</v>
          </cell>
          <cell r="B4834" t="str">
            <v>Hawaii</v>
          </cell>
          <cell r="C4834">
            <v>3608</v>
          </cell>
          <cell r="D4834" t="str">
            <v>Puna Geothermal Venture</v>
          </cell>
          <cell r="E4834">
            <v>52028</v>
          </cell>
          <cell r="F4834" t="str">
            <v>Puna Geothermal Venture I</v>
          </cell>
          <cell r="G4834">
            <v>22</v>
          </cell>
          <cell r="H4834" t="str">
            <v>OEC13</v>
          </cell>
          <cell r="I4834">
            <v>3.5</v>
          </cell>
          <cell r="J4834">
            <v>3.1</v>
          </cell>
          <cell r="K4834">
            <v>3.1</v>
          </cell>
          <cell r="M4834" t="str">
            <v>ST</v>
          </cell>
          <cell r="N4834" t="str">
            <v>GEO</v>
          </cell>
          <cell r="P4834">
            <v>8</v>
          </cell>
          <cell r="Q4834">
            <v>1992</v>
          </cell>
          <cell r="R4834" t="str">
            <v>OP</v>
          </cell>
          <cell r="T4834" t="str">
            <v>Y</v>
          </cell>
        </row>
        <row r="4835">
          <cell r="A4835" t="str">
            <v>HI</v>
          </cell>
          <cell r="B4835" t="str">
            <v>Hawaii</v>
          </cell>
          <cell r="C4835">
            <v>3608</v>
          </cell>
          <cell r="D4835" t="str">
            <v>Puna Geothermal Venture</v>
          </cell>
          <cell r="E4835">
            <v>52028</v>
          </cell>
          <cell r="F4835" t="str">
            <v>Puna Geothermal Venture I</v>
          </cell>
          <cell r="G4835">
            <v>22</v>
          </cell>
          <cell r="H4835" t="str">
            <v>OEC14</v>
          </cell>
          <cell r="I4835">
            <v>3.5</v>
          </cell>
          <cell r="J4835">
            <v>3.1</v>
          </cell>
          <cell r="K4835">
            <v>3.1</v>
          </cell>
          <cell r="M4835" t="str">
            <v>ST</v>
          </cell>
          <cell r="N4835" t="str">
            <v>GEO</v>
          </cell>
          <cell r="P4835">
            <v>8</v>
          </cell>
          <cell r="Q4835">
            <v>1992</v>
          </cell>
          <cell r="R4835" t="str">
            <v>OP</v>
          </cell>
          <cell r="T4835" t="str">
            <v>Y</v>
          </cell>
        </row>
        <row r="4836">
          <cell r="A4836" t="str">
            <v>HI</v>
          </cell>
          <cell r="B4836" t="str">
            <v>Hawaii</v>
          </cell>
          <cell r="C4836">
            <v>3608</v>
          </cell>
          <cell r="D4836" t="str">
            <v>Puna Geothermal Venture</v>
          </cell>
          <cell r="E4836">
            <v>52028</v>
          </cell>
          <cell r="F4836" t="str">
            <v>Puna Geothermal Venture I</v>
          </cell>
          <cell r="G4836">
            <v>22</v>
          </cell>
          <cell r="H4836" t="str">
            <v>OEC15</v>
          </cell>
          <cell r="I4836">
            <v>3.5</v>
          </cell>
          <cell r="J4836">
            <v>3.1</v>
          </cell>
          <cell r="K4836">
            <v>3.1</v>
          </cell>
          <cell r="M4836" t="str">
            <v>ST</v>
          </cell>
          <cell r="N4836" t="str">
            <v>GEO</v>
          </cell>
          <cell r="P4836">
            <v>8</v>
          </cell>
          <cell r="Q4836">
            <v>1992</v>
          </cell>
          <cell r="R4836" t="str">
            <v>OP</v>
          </cell>
          <cell r="T4836" t="str">
            <v>Y</v>
          </cell>
        </row>
        <row r="4837">
          <cell r="A4837" t="str">
            <v>HI</v>
          </cell>
          <cell r="B4837" t="str">
            <v>Hawaii</v>
          </cell>
          <cell r="C4837">
            <v>3608</v>
          </cell>
          <cell r="D4837" t="str">
            <v>Puna Geothermal Venture</v>
          </cell>
          <cell r="E4837">
            <v>52028</v>
          </cell>
          <cell r="F4837" t="str">
            <v>Puna Geothermal Venture I</v>
          </cell>
          <cell r="G4837">
            <v>22</v>
          </cell>
          <cell r="H4837" t="str">
            <v>OEC21</v>
          </cell>
          <cell r="I4837">
            <v>3.5</v>
          </cell>
          <cell r="J4837">
            <v>3.1</v>
          </cell>
          <cell r="K4837">
            <v>3.1</v>
          </cell>
          <cell r="M4837" t="str">
            <v>ST</v>
          </cell>
          <cell r="N4837" t="str">
            <v>GEO</v>
          </cell>
          <cell r="P4837">
            <v>8</v>
          </cell>
          <cell r="Q4837">
            <v>1992</v>
          </cell>
          <cell r="R4837" t="str">
            <v>OP</v>
          </cell>
          <cell r="T4837" t="str">
            <v>Y</v>
          </cell>
        </row>
        <row r="4838">
          <cell r="A4838" t="str">
            <v>HI</v>
          </cell>
          <cell r="B4838" t="str">
            <v>Hawaii</v>
          </cell>
          <cell r="C4838">
            <v>3608</v>
          </cell>
          <cell r="D4838" t="str">
            <v>Puna Geothermal Venture</v>
          </cell>
          <cell r="E4838">
            <v>52028</v>
          </cell>
          <cell r="F4838" t="str">
            <v>Puna Geothermal Venture I</v>
          </cell>
          <cell r="G4838">
            <v>22</v>
          </cell>
          <cell r="H4838" t="str">
            <v>OEC22</v>
          </cell>
          <cell r="I4838">
            <v>3.5</v>
          </cell>
          <cell r="J4838">
            <v>3.1</v>
          </cell>
          <cell r="K4838">
            <v>3.1</v>
          </cell>
          <cell r="M4838" t="str">
            <v>ST</v>
          </cell>
          <cell r="N4838" t="str">
            <v>GEO</v>
          </cell>
          <cell r="P4838">
            <v>8</v>
          </cell>
          <cell r="Q4838">
            <v>1992</v>
          </cell>
          <cell r="R4838" t="str">
            <v>OP</v>
          </cell>
          <cell r="T4838" t="str">
            <v>Y</v>
          </cell>
        </row>
        <row r="4839">
          <cell r="A4839" t="str">
            <v>HI</v>
          </cell>
          <cell r="B4839" t="str">
            <v>Hawaii</v>
          </cell>
          <cell r="C4839">
            <v>3608</v>
          </cell>
          <cell r="D4839" t="str">
            <v>Puna Geothermal Venture</v>
          </cell>
          <cell r="E4839">
            <v>52028</v>
          </cell>
          <cell r="F4839" t="str">
            <v>Puna Geothermal Venture I</v>
          </cell>
          <cell r="G4839">
            <v>22</v>
          </cell>
          <cell r="H4839" t="str">
            <v>OEC23</v>
          </cell>
          <cell r="I4839">
            <v>3.5</v>
          </cell>
          <cell r="J4839">
            <v>3.1</v>
          </cell>
          <cell r="K4839">
            <v>3.1</v>
          </cell>
          <cell r="M4839" t="str">
            <v>ST</v>
          </cell>
          <cell r="N4839" t="str">
            <v>GEO</v>
          </cell>
          <cell r="P4839">
            <v>8</v>
          </cell>
          <cell r="Q4839">
            <v>1992</v>
          </cell>
          <cell r="R4839" t="str">
            <v>OP</v>
          </cell>
          <cell r="T4839" t="str">
            <v>Y</v>
          </cell>
        </row>
        <row r="4840">
          <cell r="A4840" t="str">
            <v>HI</v>
          </cell>
          <cell r="B4840" t="str">
            <v>Hawaii</v>
          </cell>
          <cell r="C4840">
            <v>3608</v>
          </cell>
          <cell r="D4840" t="str">
            <v>Puna Geothermal Venture</v>
          </cell>
          <cell r="E4840">
            <v>52028</v>
          </cell>
          <cell r="F4840" t="str">
            <v>Puna Geothermal Venture I</v>
          </cell>
          <cell r="G4840">
            <v>22</v>
          </cell>
          <cell r="H4840" t="str">
            <v>OEC24</v>
          </cell>
          <cell r="I4840">
            <v>3.5</v>
          </cell>
          <cell r="J4840">
            <v>3.1</v>
          </cell>
          <cell r="K4840">
            <v>3.1</v>
          </cell>
          <cell r="M4840" t="str">
            <v>ST</v>
          </cell>
          <cell r="N4840" t="str">
            <v>GEO</v>
          </cell>
          <cell r="P4840">
            <v>8</v>
          </cell>
          <cell r="Q4840">
            <v>1992</v>
          </cell>
          <cell r="R4840" t="str">
            <v>OP</v>
          </cell>
          <cell r="T4840" t="str">
            <v>Y</v>
          </cell>
        </row>
        <row r="4841">
          <cell r="A4841" t="str">
            <v>HI</v>
          </cell>
          <cell r="B4841" t="str">
            <v>Hawaii</v>
          </cell>
          <cell r="C4841">
            <v>3608</v>
          </cell>
          <cell r="D4841" t="str">
            <v>Puna Geothermal Venture</v>
          </cell>
          <cell r="E4841">
            <v>52028</v>
          </cell>
          <cell r="F4841" t="str">
            <v>Puna Geothermal Venture I</v>
          </cell>
          <cell r="G4841">
            <v>22</v>
          </cell>
          <cell r="H4841" t="str">
            <v>OEC25</v>
          </cell>
          <cell r="I4841">
            <v>3.5</v>
          </cell>
          <cell r="J4841">
            <v>3.1</v>
          </cell>
          <cell r="K4841">
            <v>3.1</v>
          </cell>
          <cell r="M4841" t="str">
            <v>ST</v>
          </cell>
          <cell r="N4841" t="str">
            <v>GEO</v>
          </cell>
          <cell r="P4841">
            <v>8</v>
          </cell>
          <cell r="Q4841">
            <v>1992</v>
          </cell>
          <cell r="R4841" t="str">
            <v>OP</v>
          </cell>
          <cell r="T4841" t="str">
            <v>Y</v>
          </cell>
        </row>
        <row r="4842">
          <cell r="A4842" t="str">
            <v>NV</v>
          </cell>
          <cell r="B4842" t="str">
            <v>Lander</v>
          </cell>
          <cell r="C4842">
            <v>2782</v>
          </cell>
          <cell r="D4842" t="str">
            <v>Caithness Operating Co</v>
          </cell>
          <cell r="E4842">
            <v>10287</v>
          </cell>
          <cell r="F4842" t="str">
            <v>Beowawe Power</v>
          </cell>
          <cell r="G4842">
            <v>22</v>
          </cell>
          <cell r="H4842" t="str">
            <v>GEN1</v>
          </cell>
          <cell r="I4842">
            <v>17</v>
          </cell>
          <cell r="J4842">
            <v>12.1</v>
          </cell>
          <cell r="K4842">
            <v>12.5</v>
          </cell>
          <cell r="M4842" t="str">
            <v>ST</v>
          </cell>
          <cell r="N4842" t="str">
            <v>GEO</v>
          </cell>
          <cell r="P4842">
            <v>12</v>
          </cell>
          <cell r="Q4842">
            <v>1985</v>
          </cell>
          <cell r="R4842" t="str">
            <v>OP</v>
          </cell>
          <cell r="T4842" t="str">
            <v>Y</v>
          </cell>
        </row>
        <row r="4843">
          <cell r="A4843" t="str">
            <v>NV</v>
          </cell>
          <cell r="B4843" t="str">
            <v>Churchill</v>
          </cell>
          <cell r="C4843">
            <v>2782</v>
          </cell>
          <cell r="D4843" t="str">
            <v>Caithness Operating Co</v>
          </cell>
          <cell r="E4843">
            <v>52015</v>
          </cell>
          <cell r="F4843" t="str">
            <v>Caithness Dixie Valley</v>
          </cell>
          <cell r="G4843">
            <v>22</v>
          </cell>
          <cell r="H4843" t="str">
            <v>GEN1</v>
          </cell>
          <cell r="I4843">
            <v>60.5</v>
          </cell>
          <cell r="J4843">
            <v>58</v>
          </cell>
          <cell r="K4843">
            <v>59</v>
          </cell>
          <cell r="M4843" t="str">
            <v>ST</v>
          </cell>
          <cell r="N4843" t="str">
            <v>GEO</v>
          </cell>
          <cell r="P4843">
            <v>6</v>
          </cell>
          <cell r="Q4843">
            <v>1998</v>
          </cell>
          <cell r="R4843" t="str">
            <v>OP</v>
          </cell>
          <cell r="T4843" t="str">
            <v>Y</v>
          </cell>
        </row>
        <row r="4844">
          <cell r="A4844" t="str">
            <v>NV</v>
          </cell>
          <cell r="B4844" t="str">
            <v>Lyon</v>
          </cell>
          <cell r="C4844">
            <v>8785</v>
          </cell>
          <cell r="D4844" t="str">
            <v>Homestretch Geothermal  LLC</v>
          </cell>
          <cell r="E4844">
            <v>55988</v>
          </cell>
          <cell r="F4844" t="str">
            <v>Wabuska</v>
          </cell>
          <cell r="G4844">
            <v>22</v>
          </cell>
          <cell r="H4844" t="str">
            <v>1</v>
          </cell>
          <cell r="I4844">
            <v>0.6</v>
          </cell>
          <cell r="J4844">
            <v>0.35</v>
          </cell>
          <cell r="K4844">
            <v>0.44</v>
          </cell>
          <cell r="M4844" t="str">
            <v>ST</v>
          </cell>
          <cell r="N4844" t="str">
            <v>GEO</v>
          </cell>
          <cell r="P4844">
            <v>3</v>
          </cell>
          <cell r="Q4844">
            <v>1984</v>
          </cell>
          <cell r="R4844" t="str">
            <v>OP</v>
          </cell>
          <cell r="T4844" t="str">
            <v>Y</v>
          </cell>
        </row>
        <row r="4845">
          <cell r="A4845" t="str">
            <v>NV</v>
          </cell>
          <cell r="B4845" t="str">
            <v>Lyon</v>
          </cell>
          <cell r="C4845">
            <v>8785</v>
          </cell>
          <cell r="D4845" t="str">
            <v>Homestretch Geothermal  LLC</v>
          </cell>
          <cell r="E4845">
            <v>55988</v>
          </cell>
          <cell r="F4845" t="str">
            <v>Wabuska</v>
          </cell>
          <cell r="G4845">
            <v>22</v>
          </cell>
          <cell r="H4845" t="str">
            <v>2</v>
          </cell>
          <cell r="I4845">
            <v>0.8</v>
          </cell>
          <cell r="J4845">
            <v>0.43</v>
          </cell>
          <cell r="K4845">
            <v>0.5</v>
          </cell>
          <cell r="M4845" t="str">
            <v>ST</v>
          </cell>
          <cell r="N4845" t="str">
            <v>GEO</v>
          </cell>
          <cell r="P4845">
            <v>5</v>
          </cell>
          <cell r="Q4845">
            <v>1988</v>
          </cell>
          <cell r="R4845" t="str">
            <v>OP</v>
          </cell>
          <cell r="T4845" t="str">
            <v>Y</v>
          </cell>
        </row>
        <row r="4846">
          <cell r="A4846" t="str">
            <v>NV</v>
          </cell>
          <cell r="B4846" t="str">
            <v>Lyon</v>
          </cell>
          <cell r="C4846">
            <v>8785</v>
          </cell>
          <cell r="D4846" t="str">
            <v>Homestretch Geothermal  LLC</v>
          </cell>
          <cell r="E4846">
            <v>55988</v>
          </cell>
          <cell r="F4846" t="str">
            <v>Wabuska</v>
          </cell>
          <cell r="G4846">
            <v>22</v>
          </cell>
          <cell r="H4846" t="str">
            <v>3</v>
          </cell>
          <cell r="I4846">
            <v>0.8</v>
          </cell>
          <cell r="J4846">
            <v>0.05</v>
          </cell>
          <cell r="K4846">
            <v>0.55000000000000004</v>
          </cell>
          <cell r="M4846" t="str">
            <v>ST</v>
          </cell>
          <cell r="N4846" t="str">
            <v>GEO</v>
          </cell>
          <cell r="P4846">
            <v>7</v>
          </cell>
          <cell r="Q4846">
            <v>2002</v>
          </cell>
          <cell r="R4846" t="str">
            <v>OP</v>
          </cell>
          <cell r="T4846" t="str">
            <v>Y</v>
          </cell>
        </row>
        <row r="4847">
          <cell r="A4847" t="str">
            <v>NV</v>
          </cell>
          <cell r="B4847" t="str">
            <v>Churchill</v>
          </cell>
          <cell r="C4847">
            <v>17423</v>
          </cell>
          <cell r="D4847" t="str">
            <v>Soda Lake Ltd Partnership</v>
          </cell>
          <cell r="E4847">
            <v>52174</v>
          </cell>
          <cell r="F4847" t="str">
            <v>Soda Lake Geothermal No I II</v>
          </cell>
          <cell r="G4847">
            <v>22</v>
          </cell>
          <cell r="H4847" t="str">
            <v>OE11</v>
          </cell>
          <cell r="I4847">
            <v>1.2</v>
          </cell>
          <cell r="J4847">
            <v>0.7</v>
          </cell>
          <cell r="K4847">
            <v>0.8</v>
          </cell>
          <cell r="M4847" t="str">
            <v>ST</v>
          </cell>
          <cell r="N4847" t="str">
            <v>GEO</v>
          </cell>
          <cell r="P4847">
            <v>12</v>
          </cell>
          <cell r="Q4847">
            <v>1987</v>
          </cell>
          <cell r="R4847" t="str">
            <v>OP</v>
          </cell>
          <cell r="T4847" t="str">
            <v>Y</v>
          </cell>
        </row>
        <row r="4848">
          <cell r="A4848" t="str">
            <v>NV</v>
          </cell>
          <cell r="B4848" t="str">
            <v>Churchill</v>
          </cell>
          <cell r="C4848">
            <v>17423</v>
          </cell>
          <cell r="D4848" t="str">
            <v>Soda Lake Ltd Partnership</v>
          </cell>
          <cell r="E4848">
            <v>52174</v>
          </cell>
          <cell r="F4848" t="str">
            <v>Soda Lake Geothermal No I II</v>
          </cell>
          <cell r="G4848">
            <v>22</v>
          </cell>
          <cell r="H4848" t="str">
            <v>OE12</v>
          </cell>
          <cell r="I4848">
            <v>1.2</v>
          </cell>
          <cell r="J4848">
            <v>0.6</v>
          </cell>
          <cell r="K4848">
            <v>0.7</v>
          </cell>
          <cell r="M4848" t="str">
            <v>ST</v>
          </cell>
          <cell r="N4848" t="str">
            <v>GEO</v>
          </cell>
          <cell r="P4848">
            <v>12</v>
          </cell>
          <cell r="Q4848">
            <v>1987</v>
          </cell>
          <cell r="R4848" t="str">
            <v>OP</v>
          </cell>
          <cell r="T4848" t="str">
            <v>Y</v>
          </cell>
        </row>
        <row r="4849">
          <cell r="A4849" t="str">
            <v>NV</v>
          </cell>
          <cell r="B4849" t="str">
            <v>Churchill</v>
          </cell>
          <cell r="C4849">
            <v>17423</v>
          </cell>
          <cell r="D4849" t="str">
            <v>Soda Lake Ltd Partnership</v>
          </cell>
          <cell r="E4849">
            <v>52174</v>
          </cell>
          <cell r="F4849" t="str">
            <v>Soda Lake Geothermal No I II</v>
          </cell>
          <cell r="G4849">
            <v>22</v>
          </cell>
          <cell r="H4849" t="str">
            <v>OE13</v>
          </cell>
          <cell r="I4849">
            <v>1.2</v>
          </cell>
          <cell r="J4849">
            <v>0.7</v>
          </cell>
          <cell r="K4849">
            <v>0.7</v>
          </cell>
          <cell r="M4849" t="str">
            <v>ST</v>
          </cell>
          <cell r="N4849" t="str">
            <v>GEO</v>
          </cell>
          <cell r="P4849">
            <v>12</v>
          </cell>
          <cell r="Q4849">
            <v>1987</v>
          </cell>
          <cell r="R4849" t="str">
            <v>OP</v>
          </cell>
          <cell r="T4849" t="str">
            <v>Y</v>
          </cell>
        </row>
        <row r="4850">
          <cell r="A4850" t="str">
            <v>NV</v>
          </cell>
          <cell r="B4850" t="str">
            <v>Churchill</v>
          </cell>
          <cell r="C4850">
            <v>17423</v>
          </cell>
          <cell r="D4850" t="str">
            <v>Soda Lake Ltd Partnership</v>
          </cell>
          <cell r="E4850">
            <v>52174</v>
          </cell>
          <cell r="F4850" t="str">
            <v>Soda Lake Geothermal No I II</v>
          </cell>
          <cell r="G4850">
            <v>22</v>
          </cell>
          <cell r="H4850" t="str">
            <v>OE21</v>
          </cell>
          <cell r="I4850">
            <v>1.5</v>
          </cell>
          <cell r="J4850">
            <v>0.6</v>
          </cell>
          <cell r="K4850">
            <v>0.7</v>
          </cell>
          <cell r="M4850" t="str">
            <v>ST</v>
          </cell>
          <cell r="N4850" t="str">
            <v>GEO</v>
          </cell>
          <cell r="P4850">
            <v>10</v>
          </cell>
          <cell r="Q4850">
            <v>1990</v>
          </cell>
          <cell r="R4850" t="str">
            <v>OP</v>
          </cell>
          <cell r="T4850" t="str">
            <v>Y</v>
          </cell>
        </row>
        <row r="4851">
          <cell r="A4851" t="str">
            <v>NV</v>
          </cell>
          <cell r="B4851" t="str">
            <v>Churchill</v>
          </cell>
          <cell r="C4851">
            <v>17423</v>
          </cell>
          <cell r="D4851" t="str">
            <v>Soda Lake Ltd Partnership</v>
          </cell>
          <cell r="E4851">
            <v>52174</v>
          </cell>
          <cell r="F4851" t="str">
            <v>Soda Lake Geothermal No I II</v>
          </cell>
          <cell r="G4851">
            <v>22</v>
          </cell>
          <cell r="H4851" t="str">
            <v>OEC1</v>
          </cell>
          <cell r="I4851">
            <v>3.5</v>
          </cell>
          <cell r="J4851">
            <v>1.1000000000000001</v>
          </cell>
          <cell r="K4851">
            <v>1.7</v>
          </cell>
          <cell r="M4851" t="str">
            <v>ST</v>
          </cell>
          <cell r="N4851" t="str">
            <v>GEO</v>
          </cell>
          <cell r="P4851">
            <v>10</v>
          </cell>
          <cell r="Q4851">
            <v>1990</v>
          </cell>
          <cell r="R4851" t="str">
            <v>OP</v>
          </cell>
          <cell r="T4851" t="str">
            <v>Y</v>
          </cell>
        </row>
        <row r="4852">
          <cell r="A4852" t="str">
            <v>NV</v>
          </cell>
          <cell r="B4852" t="str">
            <v>Churchill</v>
          </cell>
          <cell r="C4852">
            <v>17423</v>
          </cell>
          <cell r="D4852" t="str">
            <v>Soda Lake Ltd Partnership</v>
          </cell>
          <cell r="E4852">
            <v>52174</v>
          </cell>
          <cell r="F4852" t="str">
            <v>Soda Lake Geothermal No I II</v>
          </cell>
          <cell r="G4852">
            <v>22</v>
          </cell>
          <cell r="H4852" t="str">
            <v>OEC2</v>
          </cell>
          <cell r="I4852">
            <v>3.5</v>
          </cell>
          <cell r="J4852">
            <v>1.3</v>
          </cell>
          <cell r="K4852">
            <v>1.8</v>
          </cell>
          <cell r="M4852" t="str">
            <v>ST</v>
          </cell>
          <cell r="N4852" t="str">
            <v>GEO</v>
          </cell>
          <cell r="P4852">
            <v>10</v>
          </cell>
          <cell r="Q4852">
            <v>1990</v>
          </cell>
          <cell r="R4852" t="str">
            <v>OP</v>
          </cell>
          <cell r="T4852" t="str">
            <v>Y</v>
          </cell>
        </row>
        <row r="4853">
          <cell r="A4853" t="str">
            <v>NV</v>
          </cell>
          <cell r="B4853" t="str">
            <v>Churchill</v>
          </cell>
          <cell r="C4853">
            <v>17423</v>
          </cell>
          <cell r="D4853" t="str">
            <v>Soda Lake Ltd Partnership</v>
          </cell>
          <cell r="E4853">
            <v>52174</v>
          </cell>
          <cell r="F4853" t="str">
            <v>Soda Lake Geothermal No I II</v>
          </cell>
          <cell r="G4853">
            <v>22</v>
          </cell>
          <cell r="H4853" t="str">
            <v>OEC3</v>
          </cell>
          <cell r="I4853">
            <v>3.5</v>
          </cell>
          <cell r="J4853">
            <v>1.4</v>
          </cell>
          <cell r="K4853">
            <v>1.9</v>
          </cell>
          <cell r="M4853" t="str">
            <v>ST</v>
          </cell>
          <cell r="N4853" t="str">
            <v>GEO</v>
          </cell>
          <cell r="P4853">
            <v>10</v>
          </cell>
          <cell r="Q4853">
            <v>1990</v>
          </cell>
          <cell r="R4853" t="str">
            <v>OP</v>
          </cell>
          <cell r="T4853" t="str">
            <v>Y</v>
          </cell>
        </row>
        <row r="4854">
          <cell r="A4854" t="str">
            <v>NV</v>
          </cell>
          <cell r="B4854" t="str">
            <v>Churchill</v>
          </cell>
          <cell r="C4854">
            <v>17423</v>
          </cell>
          <cell r="D4854" t="str">
            <v>Soda Lake Ltd Partnership</v>
          </cell>
          <cell r="E4854">
            <v>52174</v>
          </cell>
          <cell r="F4854" t="str">
            <v>Soda Lake Geothermal No I II</v>
          </cell>
          <cell r="G4854">
            <v>22</v>
          </cell>
          <cell r="H4854" t="str">
            <v>OEC4</v>
          </cell>
          <cell r="I4854">
            <v>3.5</v>
          </cell>
          <cell r="J4854">
            <v>1.5</v>
          </cell>
          <cell r="K4854">
            <v>2</v>
          </cell>
          <cell r="M4854" t="str">
            <v>ST</v>
          </cell>
          <cell r="N4854" t="str">
            <v>GEO</v>
          </cell>
          <cell r="P4854">
            <v>10</v>
          </cell>
          <cell r="Q4854">
            <v>1990</v>
          </cell>
          <cell r="R4854" t="str">
            <v>OP</v>
          </cell>
          <cell r="T4854" t="str">
            <v>Y</v>
          </cell>
        </row>
        <row r="4855">
          <cell r="A4855" t="str">
            <v>NV</v>
          </cell>
          <cell r="B4855" t="str">
            <v>Churchill</v>
          </cell>
          <cell r="C4855">
            <v>17423</v>
          </cell>
          <cell r="D4855" t="str">
            <v>Soda Lake Ltd Partnership</v>
          </cell>
          <cell r="E4855">
            <v>52174</v>
          </cell>
          <cell r="F4855" t="str">
            <v>Soda Lake Geothermal No I II</v>
          </cell>
          <cell r="G4855">
            <v>22</v>
          </cell>
          <cell r="H4855" t="str">
            <v>OEC5</v>
          </cell>
          <cell r="I4855">
            <v>3.5</v>
          </cell>
          <cell r="J4855">
            <v>1.7</v>
          </cell>
          <cell r="K4855">
            <v>1.9</v>
          </cell>
          <cell r="M4855" t="str">
            <v>ST</v>
          </cell>
          <cell r="N4855" t="str">
            <v>GEO</v>
          </cell>
          <cell r="P4855">
            <v>10</v>
          </cell>
          <cell r="Q4855">
            <v>1990</v>
          </cell>
          <cell r="R4855" t="str">
            <v>OP</v>
          </cell>
          <cell r="T4855" t="str">
            <v>Y</v>
          </cell>
        </row>
        <row r="4856">
          <cell r="A4856" t="str">
            <v>NV</v>
          </cell>
          <cell r="B4856" t="str">
            <v>Churchill</v>
          </cell>
          <cell r="C4856">
            <v>17423</v>
          </cell>
          <cell r="D4856" t="str">
            <v>Soda Lake Ltd Partnership</v>
          </cell>
          <cell r="E4856">
            <v>52174</v>
          </cell>
          <cell r="F4856" t="str">
            <v>Soda Lake Geothermal No I II</v>
          </cell>
          <cell r="G4856">
            <v>22</v>
          </cell>
          <cell r="H4856" t="str">
            <v>OEC6</v>
          </cell>
          <cell r="I4856">
            <v>3.5</v>
          </cell>
          <cell r="J4856">
            <v>1.3</v>
          </cell>
          <cell r="K4856">
            <v>1.4</v>
          </cell>
          <cell r="M4856" t="str">
            <v>ST</v>
          </cell>
          <cell r="N4856" t="str">
            <v>GEO</v>
          </cell>
          <cell r="P4856">
            <v>10</v>
          </cell>
          <cell r="Q4856">
            <v>1990</v>
          </cell>
          <cell r="R4856" t="str">
            <v>OP</v>
          </cell>
          <cell r="T4856" t="str">
            <v>Y</v>
          </cell>
        </row>
        <row r="4857">
          <cell r="A4857" t="str">
            <v>NV</v>
          </cell>
          <cell r="B4857" t="str">
            <v>Washoe</v>
          </cell>
          <cell r="C4857">
            <v>22656</v>
          </cell>
          <cell r="D4857" t="str">
            <v>Empire Energy LLC</v>
          </cell>
          <cell r="E4857">
            <v>50760</v>
          </cell>
          <cell r="F4857" t="str">
            <v>Empire</v>
          </cell>
          <cell r="G4857">
            <v>22</v>
          </cell>
          <cell r="H4857" t="str">
            <v>OE11</v>
          </cell>
          <cell r="I4857">
            <v>1.2</v>
          </cell>
          <cell r="J4857">
            <v>0.85</v>
          </cell>
          <cell r="K4857">
            <v>1</v>
          </cell>
          <cell r="M4857" t="str">
            <v>ST</v>
          </cell>
          <cell r="N4857" t="str">
            <v>GEO</v>
          </cell>
          <cell r="P4857">
            <v>12</v>
          </cell>
          <cell r="Q4857">
            <v>1987</v>
          </cell>
          <cell r="R4857" t="str">
            <v>OP</v>
          </cell>
          <cell r="T4857" t="str">
            <v>Y</v>
          </cell>
        </row>
        <row r="4858">
          <cell r="A4858" t="str">
            <v>NV</v>
          </cell>
          <cell r="B4858" t="str">
            <v>Washoe</v>
          </cell>
          <cell r="C4858">
            <v>22656</v>
          </cell>
          <cell r="D4858" t="str">
            <v>Empire Energy LLC</v>
          </cell>
          <cell r="E4858">
            <v>50760</v>
          </cell>
          <cell r="F4858" t="str">
            <v>Empire</v>
          </cell>
          <cell r="G4858">
            <v>22</v>
          </cell>
          <cell r="H4858" t="str">
            <v>OE12</v>
          </cell>
          <cell r="I4858">
            <v>1.2</v>
          </cell>
          <cell r="J4858">
            <v>1</v>
          </cell>
          <cell r="K4858">
            <v>1.1000000000000001</v>
          </cell>
          <cell r="M4858" t="str">
            <v>ST</v>
          </cell>
          <cell r="N4858" t="str">
            <v>GEO</v>
          </cell>
          <cell r="P4858">
            <v>12</v>
          </cell>
          <cell r="Q4858">
            <v>1987</v>
          </cell>
          <cell r="R4858" t="str">
            <v>OP</v>
          </cell>
          <cell r="S4858">
            <v>0</v>
          </cell>
          <cell r="T4858" t="str">
            <v>Y</v>
          </cell>
        </row>
        <row r="4859">
          <cell r="A4859" t="str">
            <v>NV</v>
          </cell>
          <cell r="B4859" t="str">
            <v>Washoe</v>
          </cell>
          <cell r="C4859">
            <v>22656</v>
          </cell>
          <cell r="D4859" t="str">
            <v>Empire Energy LLC</v>
          </cell>
          <cell r="E4859">
            <v>50760</v>
          </cell>
          <cell r="F4859" t="str">
            <v>Empire</v>
          </cell>
          <cell r="G4859">
            <v>22</v>
          </cell>
          <cell r="H4859" t="str">
            <v>OE13</v>
          </cell>
          <cell r="I4859">
            <v>1.2</v>
          </cell>
          <cell r="J4859">
            <v>0.95</v>
          </cell>
          <cell r="K4859">
            <v>0.96</v>
          </cell>
          <cell r="M4859" t="str">
            <v>ST</v>
          </cell>
          <cell r="N4859" t="str">
            <v>GEO</v>
          </cell>
          <cell r="P4859">
            <v>12</v>
          </cell>
          <cell r="Q4859">
            <v>1987</v>
          </cell>
          <cell r="R4859" t="str">
            <v>OP</v>
          </cell>
          <cell r="T4859" t="str">
            <v>Y</v>
          </cell>
        </row>
        <row r="4860">
          <cell r="A4860" t="str">
            <v>NV</v>
          </cell>
          <cell r="B4860" t="str">
            <v>Washoe</v>
          </cell>
          <cell r="C4860">
            <v>22656</v>
          </cell>
          <cell r="D4860" t="str">
            <v>Empire Energy LLC</v>
          </cell>
          <cell r="E4860">
            <v>50760</v>
          </cell>
          <cell r="F4860" t="str">
            <v>Empire</v>
          </cell>
          <cell r="G4860">
            <v>22</v>
          </cell>
          <cell r="H4860" t="str">
            <v>OE14</v>
          </cell>
          <cell r="I4860">
            <v>1.2</v>
          </cell>
          <cell r="J4860">
            <v>0.88</v>
          </cell>
          <cell r="K4860">
            <v>1</v>
          </cell>
          <cell r="M4860" t="str">
            <v>ST</v>
          </cell>
          <cell r="N4860" t="str">
            <v>GEO</v>
          </cell>
          <cell r="P4860">
            <v>12</v>
          </cell>
          <cell r="Q4860">
            <v>1987</v>
          </cell>
          <cell r="R4860" t="str">
            <v>OP</v>
          </cell>
          <cell r="T4860" t="str">
            <v>Y</v>
          </cell>
        </row>
        <row r="4861">
          <cell r="A4861" t="str">
            <v>NV</v>
          </cell>
          <cell r="B4861" t="str">
            <v>Lyon</v>
          </cell>
          <cell r="C4861">
            <v>34691</v>
          </cell>
          <cell r="D4861" t="str">
            <v>Ormat Nevada Inc</v>
          </cell>
          <cell r="E4861">
            <v>10018</v>
          </cell>
          <cell r="F4861" t="str">
            <v>Desert Peak Power Plant</v>
          </cell>
          <cell r="G4861">
            <v>22</v>
          </cell>
          <cell r="H4861" t="str">
            <v>GEN1</v>
          </cell>
          <cell r="I4861">
            <v>11</v>
          </cell>
          <cell r="J4861">
            <v>9</v>
          </cell>
          <cell r="K4861">
            <v>10</v>
          </cell>
          <cell r="M4861" t="str">
            <v>ST</v>
          </cell>
          <cell r="N4861" t="str">
            <v>GEO</v>
          </cell>
          <cell r="P4861">
            <v>12</v>
          </cell>
          <cell r="Q4861">
            <v>1985</v>
          </cell>
          <cell r="R4861" t="str">
            <v>OP</v>
          </cell>
          <cell r="T4861" t="str">
            <v>N</v>
          </cell>
        </row>
        <row r="4862">
          <cell r="A4862" t="str">
            <v>NV</v>
          </cell>
          <cell r="B4862" t="str">
            <v>Washoe</v>
          </cell>
          <cell r="C4862">
            <v>34691</v>
          </cell>
          <cell r="D4862" t="str">
            <v>Ormat Nevada Inc</v>
          </cell>
          <cell r="E4862">
            <v>50654</v>
          </cell>
          <cell r="F4862" t="str">
            <v>Steamboat Hills, L.P.</v>
          </cell>
          <cell r="G4862">
            <v>22</v>
          </cell>
          <cell r="H4862" t="str">
            <v>GEN1</v>
          </cell>
          <cell r="I4862">
            <v>14.4</v>
          </cell>
          <cell r="J4862">
            <v>5.8</v>
          </cell>
          <cell r="K4862">
            <v>8.64</v>
          </cell>
          <cell r="M4862" t="str">
            <v>ST</v>
          </cell>
          <cell r="N4862" t="str">
            <v>GEO</v>
          </cell>
          <cell r="P4862">
            <v>2</v>
          </cell>
          <cell r="Q4862">
            <v>1988</v>
          </cell>
          <cell r="R4862" t="str">
            <v>OP</v>
          </cell>
          <cell r="T4862" t="str">
            <v>Y</v>
          </cell>
        </row>
        <row r="4863">
          <cell r="A4863" t="str">
            <v>NV</v>
          </cell>
          <cell r="B4863" t="str">
            <v>Churchill</v>
          </cell>
          <cell r="C4863">
            <v>34691</v>
          </cell>
          <cell r="D4863" t="str">
            <v>Ormat Nevada Inc</v>
          </cell>
          <cell r="E4863">
            <v>55991</v>
          </cell>
          <cell r="F4863" t="str">
            <v>Brady</v>
          </cell>
          <cell r="G4863">
            <v>22</v>
          </cell>
          <cell r="H4863" t="str">
            <v>OEC</v>
          </cell>
          <cell r="I4863">
            <v>6.5</v>
          </cell>
          <cell r="J4863">
            <v>6.5</v>
          </cell>
          <cell r="K4863">
            <v>6.5</v>
          </cell>
          <cell r="M4863" t="str">
            <v>ST</v>
          </cell>
          <cell r="N4863" t="str">
            <v>GEO</v>
          </cell>
          <cell r="P4863">
            <v>8</v>
          </cell>
          <cell r="Q4863">
            <v>2002</v>
          </cell>
          <cell r="R4863" t="str">
            <v>OP</v>
          </cell>
          <cell r="T4863" t="str">
            <v>Y</v>
          </cell>
        </row>
        <row r="4864">
          <cell r="A4864" t="str">
            <v>NV</v>
          </cell>
          <cell r="B4864" t="str">
            <v>Churchill</v>
          </cell>
          <cell r="C4864">
            <v>34691</v>
          </cell>
          <cell r="D4864" t="str">
            <v>Ormat Nevada Inc</v>
          </cell>
          <cell r="E4864">
            <v>55991</v>
          </cell>
          <cell r="F4864" t="str">
            <v>Brady</v>
          </cell>
          <cell r="G4864">
            <v>22</v>
          </cell>
          <cell r="H4864" t="str">
            <v>TG-1</v>
          </cell>
          <cell r="I4864">
            <v>9.1999999999999993</v>
          </cell>
          <cell r="J4864">
            <v>11</v>
          </cell>
          <cell r="K4864">
            <v>17</v>
          </cell>
          <cell r="L4864" t="str">
            <v>F601</v>
          </cell>
          <cell r="M4864" t="str">
            <v>ST</v>
          </cell>
          <cell r="N4864" t="str">
            <v>GEO</v>
          </cell>
          <cell r="P4864">
            <v>6</v>
          </cell>
          <cell r="Q4864">
            <v>1992</v>
          </cell>
          <cell r="R4864" t="str">
            <v>OP</v>
          </cell>
          <cell r="T4864" t="str">
            <v>Y</v>
          </cell>
        </row>
        <row r="4865">
          <cell r="A4865" t="str">
            <v>NV</v>
          </cell>
          <cell r="B4865" t="str">
            <v>Churchill</v>
          </cell>
          <cell r="C4865">
            <v>34691</v>
          </cell>
          <cell r="D4865" t="str">
            <v>Ormat Nevada Inc</v>
          </cell>
          <cell r="E4865">
            <v>55991</v>
          </cell>
          <cell r="F4865" t="str">
            <v>Brady</v>
          </cell>
          <cell r="G4865">
            <v>22</v>
          </cell>
          <cell r="H4865" t="str">
            <v>TG-2</v>
          </cell>
          <cell r="I4865">
            <v>9.1999999999999993</v>
          </cell>
          <cell r="L4865" t="str">
            <v>F601</v>
          </cell>
          <cell r="M4865" t="str">
            <v>ST</v>
          </cell>
          <cell r="N4865" t="str">
            <v>GEO</v>
          </cell>
          <cell r="P4865">
            <v>6</v>
          </cell>
          <cell r="Q4865">
            <v>1992</v>
          </cell>
          <cell r="R4865" t="str">
            <v>OP</v>
          </cell>
          <cell r="T4865" t="str">
            <v>Y</v>
          </cell>
        </row>
        <row r="4866">
          <cell r="A4866" t="str">
            <v>NV</v>
          </cell>
          <cell r="B4866" t="str">
            <v>Churchill</v>
          </cell>
          <cell r="C4866">
            <v>34691</v>
          </cell>
          <cell r="D4866" t="str">
            <v>Ormat Nevada Inc</v>
          </cell>
          <cell r="E4866">
            <v>55991</v>
          </cell>
          <cell r="F4866" t="str">
            <v>Brady</v>
          </cell>
          <cell r="G4866">
            <v>22</v>
          </cell>
          <cell r="H4866" t="str">
            <v>TG-3</v>
          </cell>
          <cell r="I4866">
            <v>8</v>
          </cell>
          <cell r="L4866" t="str">
            <v>F601</v>
          </cell>
          <cell r="M4866" t="str">
            <v>ST</v>
          </cell>
          <cell r="N4866" t="str">
            <v>GEO</v>
          </cell>
          <cell r="P4866">
            <v>6</v>
          </cell>
          <cell r="Q4866">
            <v>1992</v>
          </cell>
          <cell r="R4866" t="str">
            <v>OP</v>
          </cell>
          <cell r="T4866" t="str">
            <v>Y</v>
          </cell>
        </row>
        <row r="4867">
          <cell r="A4867" t="str">
            <v>NV</v>
          </cell>
          <cell r="B4867" t="str">
            <v>Washoe</v>
          </cell>
          <cell r="C4867">
            <v>34691</v>
          </cell>
          <cell r="D4867" t="str">
            <v>Ormat Nevada Inc</v>
          </cell>
          <cell r="E4867">
            <v>56321</v>
          </cell>
          <cell r="F4867" t="str">
            <v>Richard Burdette Geothermal</v>
          </cell>
          <cell r="G4867">
            <v>22</v>
          </cell>
          <cell r="H4867" t="str">
            <v>1</v>
          </cell>
          <cell r="I4867">
            <v>20</v>
          </cell>
          <cell r="J4867">
            <v>20</v>
          </cell>
          <cell r="K4867">
            <v>20</v>
          </cell>
          <cell r="M4867" t="str">
            <v>ST</v>
          </cell>
          <cell r="N4867" t="str">
            <v>GEO</v>
          </cell>
          <cell r="P4867">
            <v>11</v>
          </cell>
          <cell r="Q4867">
            <v>2005</v>
          </cell>
          <cell r="R4867" t="str">
            <v>OP</v>
          </cell>
          <cell r="T4867" t="str">
            <v>Y</v>
          </cell>
        </row>
        <row r="4868">
          <cell r="A4868" t="str">
            <v>NV</v>
          </cell>
          <cell r="B4868" t="str">
            <v>Washoe</v>
          </cell>
          <cell r="C4868">
            <v>34691</v>
          </cell>
          <cell r="D4868" t="str">
            <v>Ormat Nevada Inc</v>
          </cell>
          <cell r="E4868">
            <v>56321</v>
          </cell>
          <cell r="F4868" t="str">
            <v>Richard Burdette Geothermal</v>
          </cell>
          <cell r="G4868">
            <v>22</v>
          </cell>
          <cell r="H4868" t="str">
            <v>OEC-2</v>
          </cell>
          <cell r="I4868">
            <v>15</v>
          </cell>
          <cell r="J4868">
            <v>8</v>
          </cell>
          <cell r="K4868">
            <v>10.5</v>
          </cell>
          <cell r="M4868" t="str">
            <v>ST</v>
          </cell>
          <cell r="N4868" t="str">
            <v>GEO</v>
          </cell>
          <cell r="P4868">
            <v>11</v>
          </cell>
          <cell r="Q4868">
            <v>2005</v>
          </cell>
          <cell r="R4868" t="str">
            <v>OP</v>
          </cell>
          <cell r="T4868" t="str">
            <v>Y</v>
          </cell>
        </row>
        <row r="4869">
          <cell r="A4869" t="str">
            <v>UT</v>
          </cell>
          <cell r="B4869" t="str">
            <v>Beaver</v>
          </cell>
          <cell r="C4869">
            <v>14354</v>
          </cell>
          <cell r="D4869" t="str">
            <v>PacifiCorp</v>
          </cell>
          <cell r="E4869">
            <v>299</v>
          </cell>
          <cell r="F4869" t="str">
            <v>Blundell</v>
          </cell>
          <cell r="G4869">
            <v>22</v>
          </cell>
          <cell r="H4869" t="str">
            <v>1</v>
          </cell>
          <cell r="I4869">
            <v>26</v>
          </cell>
          <cell r="J4869">
            <v>23</v>
          </cell>
          <cell r="K4869">
            <v>23</v>
          </cell>
          <cell r="M4869" t="str">
            <v>ST</v>
          </cell>
          <cell r="N4869" t="str">
            <v>GEO</v>
          </cell>
          <cell r="P4869">
            <v>7</v>
          </cell>
          <cell r="Q4869">
            <v>1984</v>
          </cell>
          <cell r="R4869" t="str">
            <v>OP</v>
          </cell>
          <cell r="T4869" t="str">
            <v>N</v>
          </cell>
        </row>
        <row r="4870">
          <cell r="A4870" t="str">
            <v>AK</v>
          </cell>
          <cell r="B4870" t="str">
            <v>Valdez-Cordova</v>
          </cell>
          <cell r="C4870">
            <v>4329</v>
          </cell>
          <cell r="D4870" t="str">
            <v>Copper Valley Electric Assn Inc</v>
          </cell>
          <cell r="E4870">
            <v>7841</v>
          </cell>
          <cell r="F4870" t="str">
            <v>Valdez Cogen</v>
          </cell>
          <cell r="G4870">
            <v>22</v>
          </cell>
          <cell r="H4870" t="str">
            <v>1</v>
          </cell>
          <cell r="I4870">
            <v>5.3</v>
          </cell>
          <cell r="J4870">
            <v>5.0999999999999996</v>
          </cell>
          <cell r="K4870">
            <v>5.3</v>
          </cell>
          <cell r="M4870" t="str">
            <v>GT</v>
          </cell>
          <cell r="N4870" t="str">
            <v>JF</v>
          </cell>
          <cell r="P4870">
            <v>4</v>
          </cell>
          <cell r="Q4870">
            <v>2000</v>
          </cell>
          <cell r="R4870" t="str">
            <v>OP</v>
          </cell>
          <cell r="T4870" t="str">
            <v>N</v>
          </cell>
        </row>
        <row r="4871">
          <cell r="A4871" t="str">
            <v>CA</v>
          </cell>
          <cell r="B4871" t="str">
            <v>San Diego</v>
          </cell>
          <cell r="C4871">
            <v>5507</v>
          </cell>
          <cell r="D4871" t="str">
            <v>Duke Energy North America LLC</v>
          </cell>
          <cell r="E4871">
            <v>310</v>
          </cell>
          <cell r="F4871" t="str">
            <v>South Bay Power Plant</v>
          </cell>
          <cell r="G4871">
            <v>22</v>
          </cell>
          <cell r="H4871" t="str">
            <v>5</v>
          </cell>
          <cell r="I4871">
            <v>15</v>
          </cell>
          <cell r="J4871">
            <v>14</v>
          </cell>
          <cell r="K4871">
            <v>14</v>
          </cell>
          <cell r="M4871" t="str">
            <v>GT</v>
          </cell>
          <cell r="N4871" t="str">
            <v>JF</v>
          </cell>
          <cell r="P4871">
            <v>12</v>
          </cell>
          <cell r="Q4871">
            <v>1971</v>
          </cell>
          <cell r="R4871" t="str">
            <v>OP</v>
          </cell>
          <cell r="T4871" t="str">
            <v>Y</v>
          </cell>
        </row>
        <row r="4872">
          <cell r="A4872" t="str">
            <v>CT</v>
          </cell>
          <cell r="B4872" t="str">
            <v>New Haven</v>
          </cell>
          <cell r="C4872">
            <v>22350</v>
          </cell>
          <cell r="D4872" t="str">
            <v>NRG Devon Operations Inc</v>
          </cell>
          <cell r="E4872">
            <v>544</v>
          </cell>
          <cell r="F4872" t="str">
            <v>Devon Station</v>
          </cell>
          <cell r="G4872">
            <v>22</v>
          </cell>
          <cell r="H4872" t="str">
            <v>10</v>
          </cell>
          <cell r="I4872">
            <v>19.2</v>
          </cell>
          <cell r="J4872">
            <v>17.2</v>
          </cell>
          <cell r="K4872">
            <v>19.2</v>
          </cell>
          <cell r="M4872" t="str">
            <v>GT</v>
          </cell>
          <cell r="N4872" t="str">
            <v>JF</v>
          </cell>
          <cell r="O4872" t="str">
            <v>DFO</v>
          </cell>
          <cell r="P4872">
            <v>1</v>
          </cell>
          <cell r="Q4872">
            <v>1985</v>
          </cell>
          <cell r="R4872" t="str">
            <v>OP</v>
          </cell>
          <cell r="S4872">
            <v>0</v>
          </cell>
          <cell r="T4872" t="str">
            <v>Y</v>
          </cell>
        </row>
        <row r="4873">
          <cell r="A4873" t="str">
            <v>CT</v>
          </cell>
          <cell r="B4873" t="str">
            <v>New Haven</v>
          </cell>
          <cell r="C4873">
            <v>22350</v>
          </cell>
          <cell r="D4873" t="str">
            <v>NRG Devon Operations Inc</v>
          </cell>
          <cell r="E4873">
            <v>544</v>
          </cell>
          <cell r="F4873" t="str">
            <v>Devon Station</v>
          </cell>
          <cell r="G4873">
            <v>22</v>
          </cell>
          <cell r="H4873" t="str">
            <v>11</v>
          </cell>
          <cell r="I4873">
            <v>43</v>
          </cell>
          <cell r="J4873">
            <v>30.7</v>
          </cell>
          <cell r="K4873">
            <v>39.9</v>
          </cell>
          <cell r="M4873" t="str">
            <v>GT</v>
          </cell>
          <cell r="N4873" t="str">
            <v>JF</v>
          </cell>
          <cell r="O4873" t="str">
            <v>NG</v>
          </cell>
          <cell r="P4873">
            <v>7</v>
          </cell>
          <cell r="Q4873">
            <v>1996</v>
          </cell>
          <cell r="R4873" t="str">
            <v>OP</v>
          </cell>
          <cell r="S4873">
            <v>0</v>
          </cell>
          <cell r="T4873" t="str">
            <v>Y</v>
          </cell>
        </row>
        <row r="4874">
          <cell r="A4874" t="str">
            <v>CT</v>
          </cell>
          <cell r="B4874" t="str">
            <v>New Haven</v>
          </cell>
          <cell r="C4874">
            <v>22350</v>
          </cell>
          <cell r="D4874" t="str">
            <v>NRG Devon Operations Inc</v>
          </cell>
          <cell r="E4874">
            <v>544</v>
          </cell>
          <cell r="F4874" t="str">
            <v>Devon Station</v>
          </cell>
          <cell r="G4874">
            <v>22</v>
          </cell>
          <cell r="H4874" t="str">
            <v>12</v>
          </cell>
          <cell r="I4874">
            <v>43</v>
          </cell>
          <cell r="J4874">
            <v>30.7</v>
          </cell>
          <cell r="K4874">
            <v>39.9</v>
          </cell>
          <cell r="M4874" t="str">
            <v>GT</v>
          </cell>
          <cell r="N4874" t="str">
            <v>JF</v>
          </cell>
          <cell r="O4874" t="str">
            <v>NG</v>
          </cell>
          <cell r="P4874">
            <v>7</v>
          </cell>
          <cell r="Q4874">
            <v>1996</v>
          </cell>
          <cell r="R4874" t="str">
            <v>OP</v>
          </cell>
          <cell r="S4874">
            <v>0</v>
          </cell>
          <cell r="T4874" t="str">
            <v>Y</v>
          </cell>
        </row>
        <row r="4875">
          <cell r="A4875" t="str">
            <v>CT</v>
          </cell>
          <cell r="B4875" t="str">
            <v>New Haven</v>
          </cell>
          <cell r="C4875">
            <v>22350</v>
          </cell>
          <cell r="D4875" t="str">
            <v>NRG Devon Operations Inc</v>
          </cell>
          <cell r="E4875">
            <v>544</v>
          </cell>
          <cell r="F4875" t="str">
            <v>Devon Station</v>
          </cell>
          <cell r="G4875">
            <v>22</v>
          </cell>
          <cell r="H4875" t="str">
            <v>13</v>
          </cell>
          <cell r="I4875">
            <v>43</v>
          </cell>
          <cell r="J4875">
            <v>30.7</v>
          </cell>
          <cell r="K4875">
            <v>39.9</v>
          </cell>
          <cell r="M4875" t="str">
            <v>GT</v>
          </cell>
          <cell r="N4875" t="str">
            <v>JF</v>
          </cell>
          <cell r="O4875" t="str">
            <v>NG</v>
          </cell>
          <cell r="P4875">
            <v>7</v>
          </cell>
          <cell r="Q4875">
            <v>1996</v>
          </cell>
          <cell r="R4875" t="str">
            <v>OP</v>
          </cell>
          <cell r="S4875">
            <v>0</v>
          </cell>
          <cell r="T4875" t="str">
            <v>Y</v>
          </cell>
        </row>
        <row r="4876">
          <cell r="A4876" t="str">
            <v>CT</v>
          </cell>
          <cell r="B4876" t="str">
            <v>New Haven</v>
          </cell>
          <cell r="C4876">
            <v>22350</v>
          </cell>
          <cell r="D4876" t="str">
            <v>NRG Devon Operations Inc</v>
          </cell>
          <cell r="E4876">
            <v>544</v>
          </cell>
          <cell r="F4876" t="str">
            <v>Devon Station</v>
          </cell>
          <cell r="G4876">
            <v>22</v>
          </cell>
          <cell r="H4876" t="str">
            <v>14</v>
          </cell>
          <cell r="I4876">
            <v>43</v>
          </cell>
          <cell r="J4876">
            <v>30.7</v>
          </cell>
          <cell r="K4876">
            <v>39.9</v>
          </cell>
          <cell r="M4876" t="str">
            <v>GT</v>
          </cell>
          <cell r="N4876" t="str">
            <v>JF</v>
          </cell>
          <cell r="O4876" t="str">
            <v>NG</v>
          </cell>
          <cell r="P4876">
            <v>7</v>
          </cell>
          <cell r="Q4876">
            <v>1996</v>
          </cell>
          <cell r="R4876" t="str">
            <v>OP</v>
          </cell>
          <cell r="S4876">
            <v>0</v>
          </cell>
          <cell r="T4876" t="str">
            <v>Y</v>
          </cell>
        </row>
        <row r="4877">
          <cell r="A4877" t="str">
            <v>CT</v>
          </cell>
          <cell r="B4877" t="str">
            <v>New London</v>
          </cell>
          <cell r="C4877">
            <v>29868</v>
          </cell>
          <cell r="D4877" t="str">
            <v>Northeast Generation Services Company</v>
          </cell>
          <cell r="E4877">
            <v>557</v>
          </cell>
          <cell r="F4877" t="str">
            <v>Tunnel</v>
          </cell>
          <cell r="G4877">
            <v>22</v>
          </cell>
          <cell r="H4877" t="str">
            <v>10</v>
          </cell>
          <cell r="I4877">
            <v>18.5</v>
          </cell>
          <cell r="J4877">
            <v>15.89</v>
          </cell>
          <cell r="K4877">
            <v>20.76</v>
          </cell>
          <cell r="M4877" t="str">
            <v>GT</v>
          </cell>
          <cell r="N4877" t="str">
            <v>JF</v>
          </cell>
          <cell r="P4877">
            <v>1</v>
          </cell>
          <cell r="Q4877">
            <v>1969</v>
          </cell>
          <cell r="R4877" t="str">
            <v>SB</v>
          </cell>
          <cell r="S4877">
            <v>0</v>
          </cell>
          <cell r="T4877" t="str">
            <v>Y</v>
          </cell>
        </row>
        <row r="4878">
          <cell r="A4878" t="str">
            <v>CT</v>
          </cell>
          <cell r="B4878" t="str">
            <v>Hartford</v>
          </cell>
          <cell r="C4878">
            <v>29868</v>
          </cell>
          <cell r="D4878" t="str">
            <v>Northeast Generation Services Company</v>
          </cell>
          <cell r="E4878">
            <v>563</v>
          </cell>
          <cell r="F4878" t="str">
            <v>South Meadow</v>
          </cell>
          <cell r="G4878">
            <v>22</v>
          </cell>
          <cell r="H4878" t="str">
            <v>11</v>
          </cell>
          <cell r="I4878">
            <v>41.8</v>
          </cell>
          <cell r="J4878">
            <v>41.51</v>
          </cell>
          <cell r="K4878">
            <v>42.56</v>
          </cell>
          <cell r="M4878" t="str">
            <v>GT</v>
          </cell>
          <cell r="N4878" t="str">
            <v>JF</v>
          </cell>
          <cell r="O4878" t="str">
            <v>KER</v>
          </cell>
          <cell r="P4878">
            <v>8</v>
          </cell>
          <cell r="Q4878">
            <v>1970</v>
          </cell>
          <cell r="R4878" t="str">
            <v>SB</v>
          </cell>
          <cell r="T4878" t="str">
            <v>Y</v>
          </cell>
        </row>
        <row r="4879">
          <cell r="A4879" t="str">
            <v>CT</v>
          </cell>
          <cell r="B4879" t="str">
            <v>Hartford</v>
          </cell>
          <cell r="C4879">
            <v>29868</v>
          </cell>
          <cell r="D4879" t="str">
            <v>Northeast Generation Services Company</v>
          </cell>
          <cell r="E4879">
            <v>563</v>
          </cell>
          <cell r="F4879" t="str">
            <v>South Meadow</v>
          </cell>
          <cell r="G4879">
            <v>22</v>
          </cell>
          <cell r="H4879" t="str">
            <v>12</v>
          </cell>
          <cell r="I4879">
            <v>41.8</v>
          </cell>
          <cell r="J4879">
            <v>35.78</v>
          </cell>
          <cell r="K4879">
            <v>46.92</v>
          </cell>
          <cell r="M4879" t="str">
            <v>GT</v>
          </cell>
          <cell r="N4879" t="str">
            <v>JF</v>
          </cell>
          <cell r="O4879" t="str">
            <v>KER</v>
          </cell>
          <cell r="P4879">
            <v>8</v>
          </cell>
          <cell r="Q4879">
            <v>1970</v>
          </cell>
          <cell r="R4879" t="str">
            <v>SB</v>
          </cell>
          <cell r="T4879" t="str">
            <v>Y</v>
          </cell>
        </row>
        <row r="4880">
          <cell r="A4880" t="str">
            <v>CT</v>
          </cell>
          <cell r="B4880" t="str">
            <v>Hartford</v>
          </cell>
          <cell r="C4880">
            <v>29868</v>
          </cell>
          <cell r="D4880" t="str">
            <v>Northeast Generation Services Company</v>
          </cell>
          <cell r="E4880">
            <v>563</v>
          </cell>
          <cell r="F4880" t="str">
            <v>South Meadow</v>
          </cell>
          <cell r="G4880">
            <v>22</v>
          </cell>
          <cell r="H4880" t="str">
            <v>13</v>
          </cell>
          <cell r="I4880">
            <v>41.8</v>
          </cell>
          <cell r="J4880">
            <v>37.700000000000003</v>
          </cell>
          <cell r="K4880">
            <v>47.87</v>
          </cell>
          <cell r="M4880" t="str">
            <v>GT</v>
          </cell>
          <cell r="N4880" t="str">
            <v>JF</v>
          </cell>
          <cell r="O4880" t="str">
            <v>KER</v>
          </cell>
          <cell r="P4880">
            <v>8</v>
          </cell>
          <cell r="Q4880">
            <v>1970</v>
          </cell>
          <cell r="R4880" t="str">
            <v>SB</v>
          </cell>
          <cell r="T4880" t="str">
            <v>Y</v>
          </cell>
        </row>
        <row r="4881">
          <cell r="A4881" t="str">
            <v>CT</v>
          </cell>
          <cell r="B4881" t="str">
            <v>Hartford</v>
          </cell>
          <cell r="C4881">
            <v>29868</v>
          </cell>
          <cell r="D4881" t="str">
            <v>Northeast Generation Services Company</v>
          </cell>
          <cell r="E4881">
            <v>563</v>
          </cell>
          <cell r="F4881" t="str">
            <v>South Meadow</v>
          </cell>
          <cell r="G4881">
            <v>22</v>
          </cell>
          <cell r="H4881" t="str">
            <v>14</v>
          </cell>
          <cell r="I4881">
            <v>41.8</v>
          </cell>
          <cell r="J4881">
            <v>38.32</v>
          </cell>
          <cell r="K4881">
            <v>47.92</v>
          </cell>
          <cell r="M4881" t="str">
            <v>GT</v>
          </cell>
          <cell r="N4881" t="str">
            <v>JF</v>
          </cell>
          <cell r="P4881">
            <v>8</v>
          </cell>
          <cell r="Q4881">
            <v>1970</v>
          </cell>
          <cell r="R4881" t="str">
            <v>SB</v>
          </cell>
          <cell r="T4881" t="str">
            <v>Y</v>
          </cell>
        </row>
        <row r="4882">
          <cell r="A4882" t="str">
            <v>HI</v>
          </cell>
          <cell r="B4882" t="str">
            <v>Kauai</v>
          </cell>
          <cell r="C4882">
            <v>10071</v>
          </cell>
          <cell r="D4882" t="str">
            <v>Kauai Island Utility Cooperative</v>
          </cell>
          <cell r="E4882">
            <v>56258</v>
          </cell>
          <cell r="F4882" t="str">
            <v>Kapaia Power Station</v>
          </cell>
          <cell r="G4882">
            <v>22</v>
          </cell>
          <cell r="H4882" t="str">
            <v>CT1</v>
          </cell>
          <cell r="I4882">
            <v>39.1</v>
          </cell>
          <cell r="J4882">
            <v>27.5</v>
          </cell>
          <cell r="K4882">
            <v>27.5</v>
          </cell>
          <cell r="M4882" t="str">
            <v>GT</v>
          </cell>
          <cell r="N4882" t="str">
            <v>JF</v>
          </cell>
          <cell r="O4882" t="str">
            <v>DFO</v>
          </cell>
          <cell r="P4882">
            <v>9</v>
          </cell>
          <cell r="Q4882">
            <v>2002</v>
          </cell>
          <cell r="R4882" t="str">
            <v>OP</v>
          </cell>
          <cell r="T4882" t="str">
            <v>N</v>
          </cell>
        </row>
        <row r="4883">
          <cell r="A4883" t="str">
            <v>IL</v>
          </cell>
          <cell r="B4883" t="str">
            <v>La Salle</v>
          </cell>
          <cell r="C4883">
            <v>14840</v>
          </cell>
          <cell r="D4883" t="str">
            <v>Peru City of</v>
          </cell>
          <cell r="E4883">
            <v>955</v>
          </cell>
          <cell r="F4883" t="str">
            <v>Peru</v>
          </cell>
          <cell r="G4883">
            <v>22</v>
          </cell>
          <cell r="H4883" t="str">
            <v>GT1</v>
          </cell>
          <cell r="I4883">
            <v>10</v>
          </cell>
          <cell r="J4883">
            <v>8.6</v>
          </cell>
          <cell r="K4883">
            <v>8.6</v>
          </cell>
          <cell r="M4883" t="str">
            <v>GT</v>
          </cell>
          <cell r="N4883" t="str">
            <v>JF</v>
          </cell>
          <cell r="P4883">
            <v>88</v>
          </cell>
          <cell r="Q4883">
            <v>1968</v>
          </cell>
          <cell r="R4883" t="str">
            <v>OP</v>
          </cell>
          <cell r="T4883" t="str">
            <v>N</v>
          </cell>
        </row>
        <row r="4884">
          <cell r="A4884" t="str">
            <v>MA</v>
          </cell>
          <cell r="B4884" t="str">
            <v>Middlesex</v>
          </cell>
          <cell r="C4884">
            <v>21463</v>
          </cell>
          <cell r="D4884" t="str">
            <v>Mirant Kendall LLC</v>
          </cell>
          <cell r="E4884">
            <v>1595</v>
          </cell>
          <cell r="F4884" t="str">
            <v>Kendall Square Station</v>
          </cell>
          <cell r="G4884">
            <v>22</v>
          </cell>
          <cell r="H4884" t="str">
            <v>JET1</v>
          </cell>
          <cell r="I4884">
            <v>20</v>
          </cell>
          <cell r="J4884">
            <v>20</v>
          </cell>
          <cell r="K4884">
            <v>20</v>
          </cell>
          <cell r="M4884" t="str">
            <v>GT</v>
          </cell>
          <cell r="N4884" t="str">
            <v>JF</v>
          </cell>
          <cell r="P4884">
            <v>9</v>
          </cell>
          <cell r="Q4884">
            <v>1970</v>
          </cell>
          <cell r="R4884" t="str">
            <v>SB</v>
          </cell>
          <cell r="S4884">
            <v>0</v>
          </cell>
          <cell r="T4884" t="str">
            <v>Y</v>
          </cell>
        </row>
        <row r="4885">
          <cell r="A4885" t="str">
            <v>MA</v>
          </cell>
          <cell r="B4885" t="str">
            <v>Middlesex</v>
          </cell>
          <cell r="C4885">
            <v>21463</v>
          </cell>
          <cell r="D4885" t="str">
            <v>Mirant Kendall LLC</v>
          </cell>
          <cell r="E4885">
            <v>1595</v>
          </cell>
          <cell r="F4885" t="str">
            <v>Kendall Square Station</v>
          </cell>
          <cell r="G4885">
            <v>22</v>
          </cell>
          <cell r="H4885" t="str">
            <v>JET2</v>
          </cell>
          <cell r="I4885">
            <v>20</v>
          </cell>
          <cell r="J4885">
            <v>20</v>
          </cell>
          <cell r="K4885">
            <v>20</v>
          </cell>
          <cell r="M4885" t="str">
            <v>GT</v>
          </cell>
          <cell r="N4885" t="str">
            <v>JF</v>
          </cell>
          <cell r="P4885">
            <v>3</v>
          </cell>
          <cell r="Q4885">
            <v>1972</v>
          </cell>
          <cell r="R4885" t="str">
            <v>SB</v>
          </cell>
          <cell r="S4885">
            <v>0</v>
          </cell>
          <cell r="T4885" t="str">
            <v>Y</v>
          </cell>
        </row>
        <row r="4886">
          <cell r="A4886" t="str">
            <v>NH</v>
          </cell>
          <cell r="B4886" t="str">
            <v>Merrimack</v>
          </cell>
          <cell r="C4886">
            <v>15472</v>
          </cell>
          <cell r="D4886" t="str">
            <v>Public Service Co of NH</v>
          </cell>
          <cell r="E4886">
            <v>2364</v>
          </cell>
          <cell r="F4886" t="str">
            <v>Merrimack</v>
          </cell>
          <cell r="G4886">
            <v>22</v>
          </cell>
          <cell r="H4886" t="str">
            <v>GT1</v>
          </cell>
          <cell r="I4886">
            <v>18.600000000000001</v>
          </cell>
          <cell r="J4886">
            <v>16.8</v>
          </cell>
          <cell r="K4886">
            <v>21.7</v>
          </cell>
          <cell r="M4886" t="str">
            <v>GT</v>
          </cell>
          <cell r="N4886" t="str">
            <v>JF</v>
          </cell>
          <cell r="P4886">
            <v>8</v>
          </cell>
          <cell r="Q4886">
            <v>1968</v>
          </cell>
          <cell r="R4886" t="str">
            <v>OP</v>
          </cell>
          <cell r="S4886">
            <v>0</v>
          </cell>
          <cell r="T4886" t="str">
            <v>N</v>
          </cell>
        </row>
        <row r="4887">
          <cell r="A4887" t="str">
            <v>NH</v>
          </cell>
          <cell r="B4887" t="str">
            <v>Merrimack</v>
          </cell>
          <cell r="C4887">
            <v>15472</v>
          </cell>
          <cell r="D4887" t="str">
            <v>Public Service Co of NH</v>
          </cell>
          <cell r="E4887">
            <v>2364</v>
          </cell>
          <cell r="F4887" t="str">
            <v>Merrimack</v>
          </cell>
          <cell r="G4887">
            <v>22</v>
          </cell>
          <cell r="H4887" t="str">
            <v>GT2</v>
          </cell>
          <cell r="I4887">
            <v>18.600000000000001</v>
          </cell>
          <cell r="J4887">
            <v>16.8</v>
          </cell>
          <cell r="K4887">
            <v>21.3</v>
          </cell>
          <cell r="M4887" t="str">
            <v>GT</v>
          </cell>
          <cell r="N4887" t="str">
            <v>JF</v>
          </cell>
          <cell r="P4887">
            <v>8</v>
          </cell>
          <cell r="Q4887">
            <v>1969</v>
          </cell>
          <cell r="R4887" t="str">
            <v>OP</v>
          </cell>
          <cell r="S4887">
            <v>0</v>
          </cell>
          <cell r="T4887" t="str">
            <v>N</v>
          </cell>
        </row>
        <row r="4888">
          <cell r="A4888" t="str">
            <v>NH</v>
          </cell>
          <cell r="B4888" t="str">
            <v>Rockingham</v>
          </cell>
          <cell r="C4888">
            <v>15472</v>
          </cell>
          <cell r="D4888" t="str">
            <v>Public Service Co of NH</v>
          </cell>
          <cell r="E4888">
            <v>2367</v>
          </cell>
          <cell r="F4888" t="str">
            <v>Schiller</v>
          </cell>
          <cell r="G4888">
            <v>22</v>
          </cell>
          <cell r="H4888" t="str">
            <v>GT1</v>
          </cell>
          <cell r="I4888">
            <v>21.2</v>
          </cell>
          <cell r="J4888">
            <v>17</v>
          </cell>
          <cell r="K4888">
            <v>18</v>
          </cell>
          <cell r="M4888" t="str">
            <v>GT</v>
          </cell>
          <cell r="N4888" t="str">
            <v>JF</v>
          </cell>
          <cell r="O4888" t="str">
            <v>NG</v>
          </cell>
          <cell r="P4888">
            <v>11</v>
          </cell>
          <cell r="Q4888">
            <v>1970</v>
          </cell>
          <cell r="R4888" t="str">
            <v>OP</v>
          </cell>
          <cell r="S4888">
            <v>0</v>
          </cell>
          <cell r="T4888" t="str">
            <v>N</v>
          </cell>
        </row>
        <row r="4889">
          <cell r="A4889" t="str">
            <v>NH</v>
          </cell>
          <cell r="B4889" t="str">
            <v>Carroll</v>
          </cell>
          <cell r="C4889">
            <v>15472</v>
          </cell>
          <cell r="D4889" t="str">
            <v>Public Service Co of NH</v>
          </cell>
          <cell r="E4889">
            <v>2369</v>
          </cell>
          <cell r="F4889" t="str">
            <v>White Lake</v>
          </cell>
          <cell r="G4889">
            <v>22</v>
          </cell>
          <cell r="H4889" t="str">
            <v>GT1</v>
          </cell>
          <cell r="I4889">
            <v>18.600000000000001</v>
          </cell>
          <cell r="J4889">
            <v>17.45</v>
          </cell>
          <cell r="K4889">
            <v>22.4</v>
          </cell>
          <cell r="M4889" t="str">
            <v>GT</v>
          </cell>
          <cell r="N4889" t="str">
            <v>JF</v>
          </cell>
          <cell r="P4889">
            <v>7</v>
          </cell>
          <cell r="Q4889">
            <v>1968</v>
          </cell>
          <cell r="R4889" t="str">
            <v>OP</v>
          </cell>
          <cell r="S4889">
            <v>0</v>
          </cell>
          <cell r="T4889" t="str">
            <v>N</v>
          </cell>
        </row>
        <row r="4890">
          <cell r="A4890" t="str">
            <v>WV</v>
          </cell>
          <cell r="B4890" t="str">
            <v>Grant</v>
          </cell>
          <cell r="C4890">
            <v>19876</v>
          </cell>
          <cell r="D4890" t="str">
            <v>Dominion Virginia Power</v>
          </cell>
          <cell r="E4890">
            <v>3954</v>
          </cell>
          <cell r="F4890" t="str">
            <v>Mt Storm</v>
          </cell>
          <cell r="G4890">
            <v>22</v>
          </cell>
          <cell r="H4890" t="str">
            <v>JF1</v>
          </cell>
          <cell r="I4890">
            <v>18.5</v>
          </cell>
          <cell r="J4890">
            <v>12</v>
          </cell>
          <cell r="K4890">
            <v>16</v>
          </cell>
          <cell r="M4890" t="str">
            <v>GT</v>
          </cell>
          <cell r="N4890" t="str">
            <v>JF</v>
          </cell>
          <cell r="P4890">
            <v>10</v>
          </cell>
          <cell r="Q4890">
            <v>1967</v>
          </cell>
          <cell r="R4890" t="str">
            <v>OP</v>
          </cell>
          <cell r="S4890">
            <v>0</v>
          </cell>
          <cell r="T4890" t="str">
            <v>N</v>
          </cell>
        </row>
        <row r="4891">
          <cell r="A4891" t="str">
            <v>MA</v>
          </cell>
          <cell r="B4891" t="str">
            <v>Berkshire</v>
          </cell>
          <cell r="C4891">
            <v>38009</v>
          </cell>
          <cell r="D4891" t="str">
            <v>Consolidated Edison E MA Inc</v>
          </cell>
          <cell r="E4891">
            <v>1631</v>
          </cell>
          <cell r="F4891" t="str">
            <v>Doreen</v>
          </cell>
          <cell r="G4891">
            <v>22</v>
          </cell>
          <cell r="H4891" t="str">
            <v>DORE</v>
          </cell>
          <cell r="I4891">
            <v>21.1</v>
          </cell>
          <cell r="J4891">
            <v>16.600000000000001</v>
          </cell>
          <cell r="K4891">
            <v>21.1</v>
          </cell>
          <cell r="M4891" t="str">
            <v>OT</v>
          </cell>
          <cell r="N4891" t="str">
            <v>JF</v>
          </cell>
          <cell r="P4891">
            <v>7</v>
          </cell>
          <cell r="Q4891">
            <v>1969</v>
          </cell>
          <cell r="R4891" t="str">
            <v>SB</v>
          </cell>
          <cell r="S4891">
            <v>0</v>
          </cell>
          <cell r="T4891" t="str">
            <v>Y</v>
          </cell>
        </row>
        <row r="4892">
          <cell r="A4892" t="str">
            <v>CT</v>
          </cell>
          <cell r="B4892" t="str">
            <v>Middlesex</v>
          </cell>
          <cell r="C4892">
            <v>12490</v>
          </cell>
          <cell r="D4892" t="str">
            <v>Middletown Power LLC</v>
          </cell>
          <cell r="E4892">
            <v>562</v>
          </cell>
          <cell r="F4892" t="str">
            <v>Middletown</v>
          </cell>
          <cell r="G4892">
            <v>22</v>
          </cell>
          <cell r="H4892" t="str">
            <v>10</v>
          </cell>
          <cell r="I4892">
            <v>18.5</v>
          </cell>
          <cell r="J4892">
            <v>17.2</v>
          </cell>
          <cell r="K4892">
            <v>22.1</v>
          </cell>
          <cell r="M4892" t="str">
            <v>GT</v>
          </cell>
          <cell r="N4892" t="str">
            <v>KER</v>
          </cell>
          <cell r="P4892">
            <v>8</v>
          </cell>
          <cell r="Q4892">
            <v>1966</v>
          </cell>
          <cell r="R4892" t="str">
            <v>SB</v>
          </cell>
          <cell r="S4892">
            <v>0</v>
          </cell>
          <cell r="T4892" t="str">
            <v>Y</v>
          </cell>
        </row>
        <row r="4893">
          <cell r="A4893" t="str">
            <v>CT</v>
          </cell>
          <cell r="B4893" t="str">
            <v>Fairfield</v>
          </cell>
          <cell r="C4893">
            <v>15452</v>
          </cell>
          <cell r="D4893" t="str">
            <v>PSEG Power Connecticut LLC</v>
          </cell>
          <cell r="E4893">
            <v>568</v>
          </cell>
          <cell r="F4893" t="str">
            <v>Bridgeport Station</v>
          </cell>
          <cell r="G4893">
            <v>22</v>
          </cell>
          <cell r="H4893" t="str">
            <v>4</v>
          </cell>
          <cell r="I4893">
            <v>18.600000000000001</v>
          </cell>
          <cell r="J4893">
            <v>9.92</v>
          </cell>
          <cell r="K4893">
            <v>14.72</v>
          </cell>
          <cell r="M4893" t="str">
            <v>GT</v>
          </cell>
          <cell r="N4893" t="str">
            <v>KER</v>
          </cell>
          <cell r="P4893">
            <v>10</v>
          </cell>
          <cell r="Q4893">
            <v>1967</v>
          </cell>
          <cell r="R4893" t="str">
            <v>OP</v>
          </cell>
          <cell r="T4893" t="str">
            <v>Y</v>
          </cell>
        </row>
        <row r="4894">
          <cell r="A4894" t="str">
            <v>CT</v>
          </cell>
          <cell r="B4894" t="str">
            <v>New Haven</v>
          </cell>
          <cell r="C4894">
            <v>22379</v>
          </cell>
          <cell r="D4894" t="str">
            <v>NRG Middletown Operations Inc</v>
          </cell>
          <cell r="E4894">
            <v>540</v>
          </cell>
          <cell r="F4894" t="str">
            <v>Branford</v>
          </cell>
          <cell r="G4894">
            <v>22</v>
          </cell>
          <cell r="H4894" t="str">
            <v>UN10</v>
          </cell>
          <cell r="I4894">
            <v>21.8</v>
          </cell>
          <cell r="J4894">
            <v>15.84</v>
          </cell>
          <cell r="K4894">
            <v>20.95</v>
          </cell>
          <cell r="M4894" t="str">
            <v>GT</v>
          </cell>
          <cell r="N4894" t="str">
            <v>KER</v>
          </cell>
          <cell r="P4894">
            <v>11</v>
          </cell>
          <cell r="Q4894">
            <v>1967</v>
          </cell>
          <cell r="R4894" t="str">
            <v>OP</v>
          </cell>
          <cell r="T4894" t="str">
            <v>Y</v>
          </cell>
        </row>
        <row r="4895">
          <cell r="A4895" t="str">
            <v>CT</v>
          </cell>
          <cell r="B4895" t="str">
            <v>Fairfield</v>
          </cell>
          <cell r="C4895">
            <v>22379</v>
          </cell>
          <cell r="D4895" t="str">
            <v>NRG Middletown Operations Inc</v>
          </cell>
          <cell r="E4895">
            <v>542</v>
          </cell>
          <cell r="F4895" t="str">
            <v>Cos Cob</v>
          </cell>
          <cell r="G4895">
            <v>22</v>
          </cell>
          <cell r="H4895" t="str">
            <v>UN10</v>
          </cell>
          <cell r="I4895">
            <v>25</v>
          </cell>
          <cell r="J4895">
            <v>17.88</v>
          </cell>
          <cell r="K4895">
            <v>22.78</v>
          </cell>
          <cell r="M4895" t="str">
            <v>GT</v>
          </cell>
          <cell r="N4895" t="str">
            <v>KER</v>
          </cell>
          <cell r="P4895">
            <v>9</v>
          </cell>
          <cell r="Q4895">
            <v>1969</v>
          </cell>
          <cell r="R4895" t="str">
            <v>OP</v>
          </cell>
          <cell r="T4895" t="str">
            <v>Y</v>
          </cell>
        </row>
        <row r="4896">
          <cell r="A4896" t="str">
            <v>CT</v>
          </cell>
          <cell r="B4896" t="str">
            <v>Fairfield</v>
          </cell>
          <cell r="C4896">
            <v>22379</v>
          </cell>
          <cell r="D4896" t="str">
            <v>NRG Middletown Operations Inc</v>
          </cell>
          <cell r="E4896">
            <v>542</v>
          </cell>
          <cell r="F4896" t="str">
            <v>Cos Cob</v>
          </cell>
          <cell r="G4896">
            <v>22</v>
          </cell>
          <cell r="H4896" t="str">
            <v>UN11</v>
          </cell>
          <cell r="I4896">
            <v>25</v>
          </cell>
          <cell r="J4896">
            <v>18.2</v>
          </cell>
          <cell r="K4896">
            <v>23.3</v>
          </cell>
          <cell r="M4896" t="str">
            <v>GT</v>
          </cell>
          <cell r="N4896" t="str">
            <v>KER</v>
          </cell>
          <cell r="P4896">
            <v>9</v>
          </cell>
          <cell r="Q4896">
            <v>1969</v>
          </cell>
          <cell r="R4896" t="str">
            <v>OP</v>
          </cell>
          <cell r="T4896" t="str">
            <v>Y</v>
          </cell>
        </row>
        <row r="4897">
          <cell r="A4897" t="str">
            <v>CT</v>
          </cell>
          <cell r="B4897" t="str">
            <v>Fairfield</v>
          </cell>
          <cell r="C4897">
            <v>22379</v>
          </cell>
          <cell r="D4897" t="str">
            <v>NRG Middletown Operations Inc</v>
          </cell>
          <cell r="E4897">
            <v>542</v>
          </cell>
          <cell r="F4897" t="str">
            <v>Cos Cob</v>
          </cell>
          <cell r="G4897">
            <v>22</v>
          </cell>
          <cell r="H4897" t="str">
            <v>UN12</v>
          </cell>
          <cell r="I4897">
            <v>25</v>
          </cell>
          <cell r="J4897">
            <v>18.399999999999999</v>
          </cell>
          <cell r="K4897">
            <v>23.3</v>
          </cell>
          <cell r="M4897" t="str">
            <v>GT</v>
          </cell>
          <cell r="N4897" t="str">
            <v>KER</v>
          </cell>
          <cell r="P4897">
            <v>10</v>
          </cell>
          <cell r="Q4897">
            <v>1969</v>
          </cell>
          <cell r="R4897" t="str">
            <v>OP</v>
          </cell>
          <cell r="T4897" t="str">
            <v>Y</v>
          </cell>
        </row>
        <row r="4898">
          <cell r="A4898" t="str">
            <v>CT</v>
          </cell>
          <cell r="B4898" t="str">
            <v>Litchfield</v>
          </cell>
          <cell r="C4898">
            <v>22379</v>
          </cell>
          <cell r="D4898" t="str">
            <v>NRG Middletown Operations Inc</v>
          </cell>
          <cell r="E4898">
            <v>561</v>
          </cell>
          <cell r="F4898" t="str">
            <v>Franklin Drive</v>
          </cell>
          <cell r="G4898">
            <v>22</v>
          </cell>
          <cell r="H4898" t="str">
            <v>UN19</v>
          </cell>
          <cell r="I4898">
            <v>21.8</v>
          </cell>
          <cell r="J4898">
            <v>15.4</v>
          </cell>
          <cell r="K4898">
            <v>20.5</v>
          </cell>
          <cell r="M4898" t="str">
            <v>GT</v>
          </cell>
          <cell r="N4898" t="str">
            <v>KER</v>
          </cell>
          <cell r="P4898">
            <v>11</v>
          </cell>
          <cell r="Q4898">
            <v>1968</v>
          </cell>
          <cell r="R4898" t="str">
            <v>OP</v>
          </cell>
          <cell r="T4898" t="str">
            <v>Y</v>
          </cell>
        </row>
        <row r="4899">
          <cell r="A4899" t="str">
            <v>CT</v>
          </cell>
          <cell r="B4899" t="str">
            <v>Litchfield</v>
          </cell>
          <cell r="C4899">
            <v>22379</v>
          </cell>
          <cell r="D4899" t="str">
            <v>NRG Middletown Operations Inc</v>
          </cell>
          <cell r="E4899">
            <v>565</v>
          </cell>
          <cell r="F4899" t="str">
            <v>Torrington Terminal</v>
          </cell>
          <cell r="G4899">
            <v>22</v>
          </cell>
          <cell r="H4899" t="str">
            <v>UN10</v>
          </cell>
          <cell r="I4899">
            <v>21.8</v>
          </cell>
          <cell r="J4899">
            <v>17.100000000000001</v>
          </cell>
          <cell r="K4899">
            <v>21</v>
          </cell>
          <cell r="M4899" t="str">
            <v>GT</v>
          </cell>
          <cell r="N4899" t="str">
            <v>KER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Notes"/>
      <sheetName val="Reference_XML"/>
      <sheetName val="LinkedRpt"/>
      <sheetName val="1. Raw Data"/>
      <sheetName val="AEO2008"/>
      <sheetName val="1. Conversions"/>
      <sheetName val="RefCalculations-Assumptions"/>
      <sheetName val="RefCCSDataInputs"/>
      <sheetName val="Reference Case_calcs"/>
      <sheetName val="AdvCaseCalcs"/>
      <sheetName val="Price_adj"/>
      <sheetName val="Sheet1"/>
    </sheetNames>
    <sheetDataSet>
      <sheetData sheetId="0" refreshError="1"/>
      <sheetData sheetId="1">
        <row r="35">
          <cell r="A35" t="str">
            <v>ALL</v>
          </cell>
          <cell r="B35" t="str">
            <v>electricity</v>
          </cell>
          <cell r="C35">
            <v>-3</v>
          </cell>
        </row>
        <row r="43">
          <cell r="A43" t="str">
            <v>region</v>
          </cell>
          <cell r="B43" t="str">
            <v>supplysector</v>
          </cell>
          <cell r="C43" t="str">
            <v>subsector</v>
          </cell>
          <cell r="D43" t="str">
            <v>1975 fillout</v>
          </cell>
          <cell r="E43" t="str">
            <v>apply-to</v>
          </cell>
          <cell r="F43" t="str">
            <v>from-year</v>
          </cell>
          <cell r="G43" t="str">
            <v>to-year</v>
          </cell>
          <cell r="H43" t="str">
            <v>interpolation-function</v>
          </cell>
        </row>
        <row r="44">
          <cell r="A44" t="str">
            <v>ALL</v>
          </cell>
          <cell r="B44" t="str">
            <v>electricity</v>
          </cell>
          <cell r="C44" t="str">
            <v>coal</v>
          </cell>
          <cell r="D44">
            <v>1</v>
          </cell>
          <cell r="E44" t="str">
            <v>share-weight</v>
          </cell>
          <cell r="F44">
            <v>2005</v>
          </cell>
          <cell r="G44">
            <v>2095</v>
          </cell>
          <cell r="H44" t="str">
            <v>fixed</v>
          </cell>
        </row>
        <row r="45">
          <cell r="A45" t="str">
            <v>ALL</v>
          </cell>
          <cell r="B45" t="str">
            <v>electricity</v>
          </cell>
          <cell r="C45" t="str">
            <v>gas</v>
          </cell>
          <cell r="D45">
            <v>1</v>
          </cell>
          <cell r="E45" t="str">
            <v>share-weight</v>
          </cell>
          <cell r="F45">
            <v>2005</v>
          </cell>
          <cell r="G45">
            <v>2095</v>
          </cell>
          <cell r="H45" t="str">
            <v>fixed</v>
          </cell>
        </row>
        <row r="46">
          <cell r="A46" t="str">
            <v>ALL</v>
          </cell>
          <cell r="B46" t="str">
            <v>electricity</v>
          </cell>
          <cell r="C46" t="str">
            <v>oil</v>
          </cell>
          <cell r="D46">
            <v>1</v>
          </cell>
          <cell r="E46" t="str">
            <v>share-weight</v>
          </cell>
          <cell r="F46">
            <v>2005</v>
          </cell>
          <cell r="G46">
            <v>2095</v>
          </cell>
          <cell r="H46" t="str">
            <v>fixed</v>
          </cell>
        </row>
        <row r="47">
          <cell r="A47" t="str">
            <v>ALL</v>
          </cell>
          <cell r="B47" t="str">
            <v>electricity</v>
          </cell>
          <cell r="C47" t="str">
            <v xml:space="preserve">biomass </v>
          </cell>
          <cell r="D47">
            <v>1</v>
          </cell>
          <cell r="E47" t="str">
            <v>share-weight</v>
          </cell>
          <cell r="F47">
            <v>2050</v>
          </cell>
          <cell r="G47">
            <v>2095</v>
          </cell>
          <cell r="H47" t="str">
            <v>linear</v>
          </cell>
        </row>
        <row r="70">
          <cell r="A70" t="str">
            <v>region</v>
          </cell>
          <cell r="B70" t="str">
            <v>supplysector</v>
          </cell>
          <cell r="C70" t="str">
            <v>subsector</v>
          </cell>
          <cell r="D70" t="str">
            <v>logit-exponent</v>
          </cell>
        </row>
        <row r="71">
          <cell r="A71" t="str">
            <v>ALL</v>
          </cell>
          <cell r="B71" t="str">
            <v>electricity</v>
          </cell>
          <cell r="C71" t="str">
            <v>coal</v>
          </cell>
          <cell r="D71">
            <v>-10</v>
          </cell>
        </row>
        <row r="72">
          <cell r="A72" t="str">
            <v>ALL</v>
          </cell>
          <cell r="B72" t="str">
            <v>electricity</v>
          </cell>
          <cell r="C72" t="str">
            <v>gas</v>
          </cell>
          <cell r="D72">
            <v>-10</v>
          </cell>
        </row>
        <row r="73">
          <cell r="A73" t="str">
            <v>ALL</v>
          </cell>
          <cell r="B73" t="str">
            <v>electricity</v>
          </cell>
          <cell r="C73" t="str">
            <v>oil</v>
          </cell>
          <cell r="D73">
            <v>-10</v>
          </cell>
        </row>
        <row r="74">
          <cell r="A74" t="str">
            <v>ALL</v>
          </cell>
          <cell r="B74" t="str">
            <v>electricity</v>
          </cell>
          <cell r="C74" t="str">
            <v xml:space="preserve">biomass </v>
          </cell>
          <cell r="D74">
            <v>-10</v>
          </cell>
        </row>
        <row r="94">
          <cell r="A94" t="str">
            <v>ALL</v>
          </cell>
          <cell r="B94" t="str">
            <v>electricity</v>
          </cell>
          <cell r="C94" t="str">
            <v>coal</v>
          </cell>
          <cell r="D94" t="str">
            <v>Coal (conv pul)</v>
          </cell>
          <cell r="E94" t="str">
            <v>regional coal</v>
          </cell>
          <cell r="F94">
            <v>1</v>
          </cell>
          <cell r="G94">
            <v>1</v>
          </cell>
          <cell r="H94">
            <v>0.39132528820480139</v>
          </cell>
          <cell r="I94">
            <v>0.39132528820480139</v>
          </cell>
          <cell r="J94">
            <v>0.40022316143077036</v>
          </cell>
          <cell r="K94">
            <v>0.40932335265236031</v>
          </cell>
          <cell r="L94">
            <v>0.41863046213418653</v>
          </cell>
          <cell r="M94">
            <v>0.42814919474072671</v>
          </cell>
          <cell r="N94">
            <v>0.43788436231469119</v>
          </cell>
        </row>
        <row r="95">
          <cell r="A95" t="str">
            <v>ALL</v>
          </cell>
          <cell r="B95" t="str">
            <v>electricity</v>
          </cell>
          <cell r="C95" t="str">
            <v>coal</v>
          </cell>
          <cell r="D95" t="str">
            <v>Coal (IGCC)</v>
          </cell>
          <cell r="E95" t="str">
            <v>regional coal</v>
          </cell>
          <cell r="F95">
            <v>1</v>
          </cell>
          <cell r="G95">
            <v>1</v>
          </cell>
          <cell r="H95">
            <v>0.42624802982763033</v>
          </cell>
          <cell r="I95">
            <v>0.42624802982763033</v>
          </cell>
          <cell r="J95">
            <v>0.44903864197952675</v>
          </cell>
          <cell r="K95">
            <v>0.4695983502224636</v>
          </cell>
          <cell r="L95">
            <v>0.48591462706571159</v>
          </cell>
          <cell r="M95">
            <v>0.49639032164966829</v>
          </cell>
          <cell r="N95">
            <v>0.5</v>
          </cell>
        </row>
        <row r="97">
          <cell r="A97" t="str">
            <v>ALL</v>
          </cell>
          <cell r="B97" t="str">
            <v>electricity</v>
          </cell>
          <cell r="C97" t="str">
            <v>gas</v>
          </cell>
          <cell r="D97" t="str">
            <v>Gas (peak load conv)</v>
          </cell>
          <cell r="E97" t="str">
            <v>wholesale gas</v>
          </cell>
          <cell r="F97">
            <v>1</v>
          </cell>
          <cell r="G97">
            <v>1</v>
          </cell>
          <cell r="H97">
            <v>0.38436590927267961</v>
          </cell>
          <cell r="I97">
            <v>0.38436590927267961</v>
          </cell>
          <cell r="J97">
            <v>0.39310554158415623</v>
          </cell>
          <cell r="K97">
            <v>0.40204389384216593</v>
          </cell>
          <cell r="L97">
            <v>0.41118548449963016</v>
          </cell>
          <cell r="M97">
            <v>0.42053493474911557</v>
          </cell>
          <cell r="N97">
            <v>0.43009697085890675</v>
          </cell>
        </row>
        <row r="98">
          <cell r="A98" t="str">
            <v>ALL</v>
          </cell>
          <cell r="B98" t="str">
            <v>electricity</v>
          </cell>
          <cell r="C98" t="str">
            <v>gas</v>
          </cell>
          <cell r="D98" t="str">
            <v>Gas (base load conv)</v>
          </cell>
          <cell r="E98" t="str">
            <v>wholesale gas</v>
          </cell>
          <cell r="F98">
            <v>1</v>
          </cell>
          <cell r="G98">
            <v>1</v>
          </cell>
          <cell r="H98">
            <v>0.38436590927267961</v>
          </cell>
          <cell r="I98">
            <v>0.38436590927267961</v>
          </cell>
          <cell r="J98">
            <v>0.39310554158415623</v>
          </cell>
          <cell r="K98">
            <v>0.40204389384216593</v>
          </cell>
          <cell r="L98">
            <v>0.41118548449963016</v>
          </cell>
          <cell r="M98">
            <v>0.42053493474911557</v>
          </cell>
          <cell r="N98">
            <v>0.43009697085890675</v>
          </cell>
        </row>
        <row r="99">
          <cell r="A99" t="str">
            <v>ALL</v>
          </cell>
          <cell r="B99" t="str">
            <v>electricity</v>
          </cell>
          <cell r="C99" t="str">
            <v>gas</v>
          </cell>
          <cell r="D99" t="str">
            <v>Gas (CC)</v>
          </cell>
          <cell r="E99" t="str">
            <v>wholesale gas</v>
          </cell>
          <cell r="F99">
            <v>1</v>
          </cell>
          <cell r="G99">
            <v>1</v>
          </cell>
          <cell r="H99">
            <v>0.5535636583816721</v>
          </cell>
          <cell r="I99">
            <v>0.5535636583816721</v>
          </cell>
          <cell r="J99">
            <v>0.59881497653583082</v>
          </cell>
          <cell r="K99">
            <v>0.63963678038458771</v>
          </cell>
          <cell r="L99">
            <v>0.67203314734499475</v>
          </cell>
          <cell r="M99">
            <v>0.69283289530020598</v>
          </cell>
          <cell r="N99">
            <v>0.7</v>
          </cell>
        </row>
        <row r="101">
          <cell r="A101" t="str">
            <v>ALL</v>
          </cell>
          <cell r="B101" t="str">
            <v>electricity</v>
          </cell>
          <cell r="C101" t="str">
            <v>oil</v>
          </cell>
          <cell r="D101" t="str">
            <v>Oil (peak load conv)</v>
          </cell>
          <cell r="E101" t="str">
            <v>refined liquids electricity</v>
          </cell>
          <cell r="F101">
            <v>1</v>
          </cell>
          <cell r="G101">
            <v>1</v>
          </cell>
          <cell r="H101">
            <v>0.38436590927267961</v>
          </cell>
          <cell r="I101">
            <v>0.38436590927267961</v>
          </cell>
          <cell r="J101">
            <v>0.39310554158415623</v>
          </cell>
          <cell r="K101">
            <v>0.40204389384216593</v>
          </cell>
          <cell r="L101">
            <v>0.41118548449963016</v>
          </cell>
          <cell r="M101">
            <v>0.42053493474911557</v>
          </cell>
          <cell r="N101">
            <v>0.43009697085890675</v>
          </cell>
        </row>
        <row r="102">
          <cell r="A102" t="str">
            <v>ALL</v>
          </cell>
          <cell r="B102" t="str">
            <v>electricity</v>
          </cell>
          <cell r="C102" t="str">
            <v>oil</v>
          </cell>
          <cell r="D102" t="str">
            <v>Oil (base load conv)</v>
          </cell>
          <cell r="E102" t="str">
            <v>refined liquids electricity</v>
          </cell>
          <cell r="F102">
            <v>1</v>
          </cell>
          <cell r="G102">
            <v>1</v>
          </cell>
          <cell r="H102">
            <v>0.38436590927267961</v>
          </cell>
          <cell r="I102">
            <v>0.38436590927267961</v>
          </cell>
          <cell r="J102">
            <v>0.39310554158415623</v>
          </cell>
          <cell r="K102">
            <v>0.40204389384216593</v>
          </cell>
          <cell r="L102">
            <v>0.41118548449963016</v>
          </cell>
          <cell r="M102">
            <v>0.42053493474911557</v>
          </cell>
          <cell r="N102">
            <v>0.43009697085890675</v>
          </cell>
        </row>
        <row r="103">
          <cell r="A103" t="str">
            <v>ALL</v>
          </cell>
          <cell r="B103" t="str">
            <v>electricity</v>
          </cell>
          <cell r="C103" t="str">
            <v>oil</v>
          </cell>
          <cell r="D103" t="str">
            <v>Oil (IGCC)</v>
          </cell>
          <cell r="E103" t="str">
            <v>refined liquids electricity</v>
          </cell>
          <cell r="F103">
            <v>1</v>
          </cell>
          <cell r="G103">
            <v>1</v>
          </cell>
          <cell r="H103">
            <v>0.42624802982763033</v>
          </cell>
          <cell r="I103">
            <v>0.42624802982763033</v>
          </cell>
          <cell r="J103">
            <v>0.44903864197952675</v>
          </cell>
          <cell r="K103">
            <v>0.4695983502224636</v>
          </cell>
          <cell r="L103">
            <v>0.48591462706571159</v>
          </cell>
          <cell r="M103">
            <v>0.49639032164966829</v>
          </cell>
          <cell r="N103">
            <v>0.5</v>
          </cell>
        </row>
        <row r="105">
          <cell r="A105" t="str">
            <v>ALL</v>
          </cell>
          <cell r="B105" t="str">
            <v>electricity</v>
          </cell>
          <cell r="C105" t="str">
            <v xml:space="preserve">biomass </v>
          </cell>
          <cell r="D105" t="str">
            <v>Biomass (conv)</v>
          </cell>
          <cell r="E105" t="str">
            <v>regional biomass</v>
          </cell>
          <cell r="F105">
            <v>1</v>
          </cell>
          <cell r="G105">
            <v>1</v>
          </cell>
          <cell r="H105">
            <v>0.38169501283984608</v>
          </cell>
          <cell r="I105">
            <v>0.38169501283984619</v>
          </cell>
          <cell r="J105">
            <v>0.39037391486228873</v>
          </cell>
          <cell r="K105">
            <v>0.39925015595855018</v>
          </cell>
          <cell r="L105">
            <v>0.40832822318355488</v>
          </cell>
          <cell r="M105">
            <v>0.41761270561795077</v>
          </cell>
          <cell r="N105">
            <v>0.42710829668795014</v>
          </cell>
        </row>
        <row r="106">
          <cell r="A106" t="str">
            <v>ALL</v>
          </cell>
          <cell r="B106" t="str">
            <v>electricity</v>
          </cell>
          <cell r="C106" t="str">
            <v xml:space="preserve">biomass </v>
          </cell>
          <cell r="D106" t="str">
            <v>Biomass (IGCC)</v>
          </cell>
          <cell r="E106" t="str">
            <v>regional biomass</v>
          </cell>
          <cell r="F106">
            <v>1</v>
          </cell>
          <cell r="G106">
            <v>1</v>
          </cell>
          <cell r="H106">
            <v>0.41575832720748823</v>
          </cell>
          <cell r="I106">
            <v>0.41575832720748823</v>
          </cell>
          <cell r="J106">
            <v>0.43798807637052573</v>
          </cell>
          <cell r="K106">
            <v>0.45804182280171529</v>
          </cell>
          <cell r="L106">
            <v>0.47395656607770487</v>
          </cell>
          <cell r="M106">
            <v>0.48417446024210403</v>
          </cell>
          <cell r="N106">
            <v>0.48769530662184657</v>
          </cell>
        </row>
        <row r="115">
          <cell r="A115" t="str">
            <v>ALL</v>
          </cell>
          <cell r="B115" t="str">
            <v>electricity</v>
          </cell>
          <cell r="C115" t="str">
            <v>coal</v>
          </cell>
          <cell r="D115" t="str">
            <v>Coal (conv pul)</v>
          </cell>
          <cell r="E115">
            <v>0</v>
          </cell>
          <cell r="F115">
            <v>0</v>
          </cell>
          <cell r="G115">
            <v>3.7130829214607339</v>
          </cell>
          <cell r="H115">
            <v>3.7130829214607339</v>
          </cell>
          <cell r="I115">
            <v>3.4964290866638996</v>
          </cell>
          <cell r="J115">
            <v>3.2924167374263775</v>
          </cell>
          <cell r="K115">
            <v>3.1003082585691146</v>
          </cell>
          <cell r="L115">
            <v>2.9194090738541534</v>
          </cell>
          <cell r="M115">
            <v>2.7490651347152051</v>
          </cell>
        </row>
        <row r="116">
          <cell r="A116" t="str">
            <v>ALL</v>
          </cell>
          <cell r="B116" t="str">
            <v>electricity</v>
          </cell>
          <cell r="C116" t="str">
            <v>coal</v>
          </cell>
          <cell r="D116" t="str">
            <v>Coal (IGCC)</v>
          </cell>
          <cell r="E116">
            <v>0</v>
          </cell>
          <cell r="F116">
            <v>0</v>
          </cell>
          <cell r="G116">
            <v>4.1760697525224497</v>
          </cell>
          <cell r="H116">
            <v>4.1760697525224497</v>
          </cell>
          <cell r="I116">
            <v>3.7809737558078718</v>
          </cell>
          <cell r="J116">
            <v>3.2339436909545349</v>
          </cell>
          <cell r="K116">
            <v>3.2090849689320393</v>
          </cell>
          <cell r="L116">
            <v>3.052109603037283</v>
          </cell>
          <cell r="M116">
            <v>2.9984121755625557</v>
          </cell>
        </row>
        <row r="117">
          <cell r="A117" t="str">
            <v>ALL</v>
          </cell>
          <cell r="B117" t="str">
            <v>electricity</v>
          </cell>
          <cell r="C117" t="str">
            <v>gas</v>
          </cell>
          <cell r="D117" t="str">
            <v>Gas (peak load conv)</v>
          </cell>
          <cell r="E117">
            <v>0</v>
          </cell>
          <cell r="F117">
            <v>0</v>
          </cell>
          <cell r="G117">
            <v>8.9845720325800187</v>
          </cell>
          <cell r="H117">
            <v>9.284397280926699</v>
          </cell>
          <cell r="I117">
            <v>8.742664085833189</v>
          </cell>
          <cell r="J117">
            <v>8.2325403582997474</v>
          </cell>
          <cell r="K117">
            <v>7.7521817246596285</v>
          </cell>
          <cell r="L117">
            <v>7.2998514281876314</v>
          </cell>
          <cell r="M117">
            <v>6.8739140497835356</v>
          </cell>
        </row>
        <row r="118">
          <cell r="A118" t="str">
            <v>ALL</v>
          </cell>
          <cell r="B118" t="str">
            <v>electricity</v>
          </cell>
          <cell r="C118" t="str">
            <v>gas</v>
          </cell>
          <cell r="D118" t="str">
            <v>Gas (base load conv)</v>
          </cell>
          <cell r="E118">
            <v>0</v>
          </cell>
          <cell r="F118">
            <v>0</v>
          </cell>
          <cell r="G118">
            <v>2.0369820814165003</v>
          </cell>
          <cell r="H118">
            <v>2.1049584587245977</v>
          </cell>
          <cell r="I118">
            <v>1.9821367141481778</v>
          </cell>
          <cell r="J118">
            <v>1.8664814677410067</v>
          </cell>
          <cell r="K118">
            <v>1.7575745631237982</v>
          </cell>
          <cell r="L118">
            <v>1.6550222428291743</v>
          </cell>
          <cell r="M118">
            <v>1.5584537246550803</v>
          </cell>
        </row>
        <row r="119">
          <cell r="A119" t="str">
            <v>ALL</v>
          </cell>
          <cell r="B119" t="str">
            <v>electricity</v>
          </cell>
          <cell r="C119" t="str">
            <v>gas</v>
          </cell>
          <cell r="D119" t="str">
            <v>Gas (CC)</v>
          </cell>
          <cell r="E119">
            <v>0</v>
          </cell>
          <cell r="F119">
            <v>0</v>
          </cell>
          <cell r="G119">
            <v>1.7220201091246738</v>
          </cell>
          <cell r="H119">
            <v>1.7220201091246738</v>
          </cell>
          <cell r="I119">
            <v>1.5145975537465026</v>
          </cell>
          <cell r="J119">
            <v>1.3355119509452127</v>
          </cell>
          <cell r="K119">
            <v>1.3072588518579651</v>
          </cell>
          <cell r="L119">
            <v>1.2560294271265511</v>
          </cell>
          <cell r="M119">
            <v>1.2388849114003468</v>
          </cell>
        </row>
        <row r="120">
          <cell r="A120" t="str">
            <v>ALL</v>
          </cell>
          <cell r="B120" t="str">
            <v>electricity</v>
          </cell>
          <cell r="C120" t="str">
            <v>oil</v>
          </cell>
          <cell r="D120" t="str">
            <v>Oil (peak load conv)</v>
          </cell>
          <cell r="E120">
            <v>0</v>
          </cell>
          <cell r="F120">
            <v>0</v>
          </cell>
          <cell r="G120">
            <v>8.9845720325800187</v>
          </cell>
          <cell r="H120">
            <v>9.284397280926699</v>
          </cell>
          <cell r="I120">
            <v>8.742664085833189</v>
          </cell>
          <cell r="J120">
            <v>8.2325403582997474</v>
          </cell>
          <cell r="K120">
            <v>7.7521817246596285</v>
          </cell>
          <cell r="L120">
            <v>7.2998514281876314</v>
          </cell>
          <cell r="M120">
            <v>6.8739140497835356</v>
          </cell>
        </row>
        <row r="121">
          <cell r="A121" t="str">
            <v>ALL</v>
          </cell>
          <cell r="B121" t="str">
            <v>electricity</v>
          </cell>
          <cell r="C121" t="str">
            <v>oil</v>
          </cell>
          <cell r="D121" t="str">
            <v>Oil (base load conv)</v>
          </cell>
          <cell r="E121">
            <v>0</v>
          </cell>
          <cell r="F121">
            <v>0</v>
          </cell>
          <cell r="G121">
            <v>2.0369820814165003</v>
          </cell>
          <cell r="H121">
            <v>2.1049584587245977</v>
          </cell>
          <cell r="I121">
            <v>1.9821367141481778</v>
          </cell>
          <cell r="J121">
            <v>1.8664814677410067</v>
          </cell>
          <cell r="K121">
            <v>1.7575745631237982</v>
          </cell>
          <cell r="L121">
            <v>1.6550222428291743</v>
          </cell>
          <cell r="M121">
            <v>1.5584537246550803</v>
          </cell>
        </row>
        <row r="122">
          <cell r="A122" t="str">
            <v>ALL</v>
          </cell>
          <cell r="B122" t="str">
            <v>electricity</v>
          </cell>
          <cell r="C122" t="str">
            <v>oil</v>
          </cell>
          <cell r="D122" t="str">
            <v>Oil (IGCC)</v>
          </cell>
          <cell r="E122">
            <v>0</v>
          </cell>
          <cell r="F122">
            <v>0</v>
          </cell>
          <cell r="G122">
            <v>3.7584627772702035</v>
          </cell>
          <cell r="H122">
            <v>3.7584627772702035</v>
          </cell>
          <cell r="I122">
            <v>3.3034235447496627</v>
          </cell>
          <cell r="J122">
            <v>2.9105493218590812</v>
          </cell>
          <cell r="K122">
            <v>2.8485682682482603</v>
          </cell>
          <cell r="L122">
            <v>2.736182235447969</v>
          </cell>
          <cell r="M122">
            <v>2.6985709580063002</v>
          </cell>
        </row>
        <row r="123">
          <cell r="A123" t="str">
            <v>ALL</v>
          </cell>
          <cell r="B123" t="str">
            <v>electricity</v>
          </cell>
          <cell r="C123" t="str">
            <v xml:space="preserve">biomass </v>
          </cell>
          <cell r="D123" t="str">
            <v>Biomass (conv)</v>
          </cell>
          <cell r="E123">
            <v>0</v>
          </cell>
          <cell r="F123">
            <v>0</v>
          </cell>
          <cell r="G123">
            <v>3.8181348803904251</v>
          </cell>
          <cell r="H123">
            <v>3.8181348803904251</v>
          </cell>
          <cell r="I123">
            <v>3.5953513926242238</v>
          </cell>
          <cell r="J123">
            <v>3.3855670481507811</v>
          </cell>
          <cell r="K123">
            <v>3.1880233629009234</v>
          </cell>
          <cell r="L123">
            <v>3.0020061094207176</v>
          </cell>
          <cell r="M123">
            <v>2.8268427345522524</v>
          </cell>
        </row>
        <row r="124">
          <cell r="A124" t="str">
            <v>ALL</v>
          </cell>
          <cell r="B124" t="str">
            <v>electricity</v>
          </cell>
          <cell r="C124" t="str">
            <v xml:space="preserve">biomass </v>
          </cell>
          <cell r="D124" t="str">
            <v>Biomass (IGCC)</v>
          </cell>
          <cell r="E124">
            <v>0</v>
          </cell>
          <cell r="F124">
            <v>0</v>
          </cell>
          <cell r="G124">
            <v>4.2973155242155539</v>
          </cell>
          <cell r="H124">
            <v>4.2973155242155539</v>
          </cell>
          <cell r="I124">
            <v>3.8906374791643947</v>
          </cell>
          <cell r="J124">
            <v>3.3275714921418129</v>
          </cell>
          <cell r="K124">
            <v>3.301984048688464</v>
          </cell>
          <cell r="L124">
            <v>3.1404070257519656</v>
          </cell>
          <cell r="M124">
            <v>3.0851354841233776</v>
          </cell>
        </row>
        <row r="227">
          <cell r="A227" t="str">
            <v>ALL</v>
          </cell>
          <cell r="B227" t="str">
            <v>electricity</v>
          </cell>
          <cell r="C227" t="str">
            <v>coal</v>
          </cell>
          <cell r="D227" t="str">
            <v>Coal (existing)</v>
          </cell>
          <cell r="E227">
            <v>1</v>
          </cell>
          <cell r="F227">
            <v>1</v>
          </cell>
          <cell r="G227">
            <v>1</v>
          </cell>
          <cell r="H227">
            <v>0</v>
          </cell>
          <cell r="I227">
            <v>0</v>
          </cell>
          <cell r="J227">
            <v>0</v>
          </cell>
          <cell r="K227">
            <v>0</v>
          </cell>
          <cell r="L227">
            <v>0</v>
          </cell>
          <cell r="M227">
            <v>0</v>
          </cell>
        </row>
        <row r="228">
          <cell r="A228" t="str">
            <v>ALL</v>
          </cell>
          <cell r="B228" t="str">
            <v>electricity</v>
          </cell>
          <cell r="C228" t="str">
            <v>coal</v>
          </cell>
          <cell r="D228" t="str">
            <v>Coal (conv pul)</v>
          </cell>
          <cell r="E228">
            <v>0</v>
          </cell>
          <cell r="F228">
            <v>0</v>
          </cell>
          <cell r="G228">
            <v>0</v>
          </cell>
          <cell r="H228">
            <v>1</v>
          </cell>
          <cell r="I228">
            <v>1</v>
          </cell>
          <cell r="J228">
            <v>1</v>
          </cell>
          <cell r="K228">
            <v>1</v>
          </cell>
          <cell r="L228">
            <v>1</v>
          </cell>
          <cell r="M228">
            <v>1</v>
          </cell>
        </row>
        <row r="229">
          <cell r="A229" t="str">
            <v>ALL</v>
          </cell>
          <cell r="B229" t="str">
            <v>electricity</v>
          </cell>
          <cell r="C229" t="str">
            <v>coal</v>
          </cell>
          <cell r="D229" t="str">
            <v>Coal (IGCC)</v>
          </cell>
          <cell r="E229">
            <v>0</v>
          </cell>
          <cell r="F229">
            <v>0</v>
          </cell>
          <cell r="G229">
            <v>0</v>
          </cell>
          <cell r="H229">
            <v>1</v>
          </cell>
          <cell r="I229">
            <v>1</v>
          </cell>
          <cell r="J229">
            <v>1</v>
          </cell>
          <cell r="K229">
            <v>1</v>
          </cell>
          <cell r="L229">
            <v>1</v>
          </cell>
          <cell r="M229">
            <v>1</v>
          </cell>
        </row>
        <row r="230">
          <cell r="A230" t="str">
            <v>ALL</v>
          </cell>
          <cell r="B230" t="str">
            <v>electricity</v>
          </cell>
          <cell r="C230" t="str">
            <v>gas</v>
          </cell>
          <cell r="D230" t="str">
            <v>Gas (existing)</v>
          </cell>
          <cell r="E230">
            <v>1</v>
          </cell>
          <cell r="F230">
            <v>1</v>
          </cell>
          <cell r="G230">
            <v>1</v>
          </cell>
          <cell r="H230">
            <v>0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</row>
        <row r="231">
          <cell r="A231" t="str">
            <v>ALL</v>
          </cell>
          <cell r="B231" t="str">
            <v>electricity</v>
          </cell>
          <cell r="C231" t="str">
            <v>gas</v>
          </cell>
          <cell r="D231" t="str">
            <v>Gas (peak load conv)</v>
          </cell>
          <cell r="E231">
            <v>0</v>
          </cell>
          <cell r="F231">
            <v>0</v>
          </cell>
          <cell r="G231">
            <v>0</v>
          </cell>
          <cell r="H231">
            <v>1</v>
          </cell>
          <cell r="I231">
            <v>1</v>
          </cell>
          <cell r="J231">
            <v>1</v>
          </cell>
          <cell r="K231">
            <v>1</v>
          </cell>
          <cell r="L231">
            <v>1</v>
          </cell>
          <cell r="M231">
            <v>1</v>
          </cell>
        </row>
        <row r="232">
          <cell r="A232" t="str">
            <v>ALL</v>
          </cell>
          <cell r="B232" t="str">
            <v>electricity</v>
          </cell>
          <cell r="C232" t="str">
            <v>gas</v>
          </cell>
          <cell r="D232" t="str">
            <v>Gas (base load conv)</v>
          </cell>
          <cell r="E232">
            <v>0</v>
          </cell>
          <cell r="F232">
            <v>0</v>
          </cell>
          <cell r="G232">
            <v>0</v>
          </cell>
          <cell r="H232">
            <v>0</v>
          </cell>
          <cell r="I232">
            <v>0</v>
          </cell>
          <cell r="J232">
            <v>0</v>
          </cell>
          <cell r="K232">
            <v>0</v>
          </cell>
          <cell r="L232">
            <v>0</v>
          </cell>
          <cell r="M232">
            <v>0</v>
          </cell>
        </row>
        <row r="233">
          <cell r="A233" t="str">
            <v>ALL</v>
          </cell>
          <cell r="B233" t="str">
            <v>electricity</v>
          </cell>
          <cell r="C233" t="str">
            <v>gas</v>
          </cell>
          <cell r="D233" t="str">
            <v>Gas (CC)</v>
          </cell>
          <cell r="E233">
            <v>0</v>
          </cell>
          <cell r="F233">
            <v>0</v>
          </cell>
          <cell r="G233">
            <v>0</v>
          </cell>
          <cell r="H233">
            <v>1</v>
          </cell>
          <cell r="I233">
            <v>1</v>
          </cell>
          <cell r="J233">
            <v>1</v>
          </cell>
          <cell r="K233">
            <v>1</v>
          </cell>
          <cell r="L233">
            <v>1</v>
          </cell>
          <cell r="M233">
            <v>1</v>
          </cell>
        </row>
        <row r="234">
          <cell r="A234" t="str">
            <v>ALL</v>
          </cell>
          <cell r="B234" t="str">
            <v>electricity</v>
          </cell>
          <cell r="C234" t="str">
            <v>oil</v>
          </cell>
          <cell r="D234" t="str">
            <v>Oil (existing)</v>
          </cell>
          <cell r="E234">
            <v>1</v>
          </cell>
          <cell r="F234">
            <v>1</v>
          </cell>
          <cell r="G234">
            <v>1</v>
          </cell>
          <cell r="H234">
            <v>0</v>
          </cell>
          <cell r="I234">
            <v>0</v>
          </cell>
          <cell r="J234">
            <v>0</v>
          </cell>
          <cell r="K234">
            <v>0</v>
          </cell>
          <cell r="L234">
            <v>0</v>
          </cell>
          <cell r="M234">
            <v>0</v>
          </cell>
        </row>
        <row r="235">
          <cell r="A235" t="str">
            <v>ALL</v>
          </cell>
          <cell r="B235" t="str">
            <v>electricity</v>
          </cell>
          <cell r="C235" t="str">
            <v>oil</v>
          </cell>
          <cell r="D235" t="str">
            <v>Oil (peak load conv)</v>
          </cell>
          <cell r="E235">
            <v>0</v>
          </cell>
          <cell r="F235">
            <v>0</v>
          </cell>
          <cell r="G235">
            <v>0</v>
          </cell>
          <cell r="H235">
            <v>1</v>
          </cell>
          <cell r="I235">
            <v>1</v>
          </cell>
          <cell r="J235">
            <v>1</v>
          </cell>
          <cell r="K235">
            <v>1</v>
          </cell>
          <cell r="L235">
            <v>1</v>
          </cell>
          <cell r="M235">
            <v>1</v>
          </cell>
        </row>
        <row r="236">
          <cell r="A236" t="str">
            <v>ALL</v>
          </cell>
          <cell r="B236" t="str">
            <v>electricity</v>
          </cell>
          <cell r="C236" t="str">
            <v>oil</v>
          </cell>
          <cell r="D236" t="str">
            <v>Oil (base load conv)</v>
          </cell>
          <cell r="E236">
            <v>0</v>
          </cell>
          <cell r="F236">
            <v>0</v>
          </cell>
          <cell r="G236">
            <v>0</v>
          </cell>
          <cell r="H236">
            <v>0</v>
          </cell>
          <cell r="I236">
            <v>0</v>
          </cell>
          <cell r="J236">
            <v>0</v>
          </cell>
          <cell r="K236">
            <v>0</v>
          </cell>
          <cell r="L236">
            <v>0</v>
          </cell>
          <cell r="M236">
            <v>0</v>
          </cell>
        </row>
        <row r="237">
          <cell r="A237" t="str">
            <v>ALL</v>
          </cell>
          <cell r="B237" t="str">
            <v>electricity</v>
          </cell>
          <cell r="C237" t="str">
            <v>oil</v>
          </cell>
          <cell r="D237" t="str">
            <v>Oil (IGCC)</v>
          </cell>
          <cell r="E237">
            <v>0</v>
          </cell>
          <cell r="F237">
            <v>0</v>
          </cell>
          <cell r="G237">
            <v>0</v>
          </cell>
          <cell r="H237">
            <v>1</v>
          </cell>
          <cell r="I237">
            <v>1</v>
          </cell>
          <cell r="J237">
            <v>1</v>
          </cell>
          <cell r="K237">
            <v>1</v>
          </cell>
          <cell r="L237">
            <v>1</v>
          </cell>
          <cell r="M237">
            <v>1</v>
          </cell>
        </row>
        <row r="238">
          <cell r="A238" t="str">
            <v>ALL</v>
          </cell>
          <cell r="B238" t="str">
            <v>electricity</v>
          </cell>
          <cell r="C238" t="str">
            <v xml:space="preserve">biomass </v>
          </cell>
          <cell r="D238" t="str">
            <v>Biomass (existing)</v>
          </cell>
          <cell r="E238">
            <v>1</v>
          </cell>
          <cell r="F238">
            <v>1</v>
          </cell>
          <cell r="G238">
            <v>1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</row>
        <row r="239">
          <cell r="A239" t="str">
            <v>ALL</v>
          </cell>
          <cell r="B239" t="str">
            <v>electricity</v>
          </cell>
          <cell r="C239" t="str">
            <v xml:space="preserve">biomass </v>
          </cell>
          <cell r="D239" t="str">
            <v>Biomass (conv)</v>
          </cell>
          <cell r="E239">
            <v>0</v>
          </cell>
          <cell r="F239">
            <v>0</v>
          </cell>
          <cell r="G239">
            <v>0</v>
          </cell>
          <cell r="H239">
            <v>1</v>
          </cell>
          <cell r="I239">
            <v>1</v>
          </cell>
          <cell r="J239">
            <v>1</v>
          </cell>
          <cell r="K239">
            <v>1</v>
          </cell>
          <cell r="L239">
            <v>1</v>
          </cell>
          <cell r="M239">
            <v>1</v>
          </cell>
        </row>
        <row r="240">
          <cell r="A240" t="str">
            <v>ALL</v>
          </cell>
          <cell r="B240" t="str">
            <v>electricity</v>
          </cell>
          <cell r="C240" t="str">
            <v xml:space="preserve">biomass </v>
          </cell>
          <cell r="D240" t="str">
            <v>Biomass (IGCC)</v>
          </cell>
          <cell r="E240">
            <v>0</v>
          </cell>
          <cell r="F240">
            <v>0</v>
          </cell>
          <cell r="G240">
            <v>0</v>
          </cell>
          <cell r="H240">
            <v>1</v>
          </cell>
          <cell r="I240">
            <v>1</v>
          </cell>
          <cell r="J240">
            <v>1</v>
          </cell>
          <cell r="K240">
            <v>1</v>
          </cell>
          <cell r="L240">
            <v>1</v>
          </cell>
          <cell r="M240">
            <v>1</v>
          </cell>
        </row>
        <row r="249">
          <cell r="A249" t="str">
            <v>ALL</v>
          </cell>
          <cell r="B249" t="str">
            <v>electricity</v>
          </cell>
          <cell r="C249" t="str">
            <v>coal</v>
          </cell>
          <cell r="D249" t="str">
            <v>Coal (existing)</v>
          </cell>
          <cell r="E249">
            <v>-1</v>
          </cell>
          <cell r="F249">
            <v>-1</v>
          </cell>
          <cell r="G249">
            <v>45</v>
          </cell>
          <cell r="H249">
            <v>-1</v>
          </cell>
          <cell r="I249">
            <v>-1</v>
          </cell>
          <cell r="J249">
            <v>-1</v>
          </cell>
          <cell r="K249">
            <v>-1</v>
          </cell>
          <cell r="L249">
            <v>-1</v>
          </cell>
          <cell r="M249">
            <v>-1</v>
          </cell>
        </row>
        <row r="250">
          <cell r="A250" t="str">
            <v>ALL</v>
          </cell>
          <cell r="B250" t="str">
            <v>electricity</v>
          </cell>
          <cell r="C250" t="str">
            <v>coal</v>
          </cell>
          <cell r="D250" t="str">
            <v>Coal (conv pul)</v>
          </cell>
          <cell r="E250">
            <v>-1</v>
          </cell>
          <cell r="F250">
            <v>-1</v>
          </cell>
          <cell r="G250">
            <v>-1</v>
          </cell>
          <cell r="H250">
            <v>45</v>
          </cell>
          <cell r="I250">
            <v>45</v>
          </cell>
          <cell r="J250">
            <v>45</v>
          </cell>
          <cell r="K250">
            <v>45</v>
          </cell>
          <cell r="L250">
            <v>45</v>
          </cell>
          <cell r="M250">
            <v>45</v>
          </cell>
        </row>
        <row r="251">
          <cell r="A251" t="str">
            <v>ALL</v>
          </cell>
          <cell r="B251" t="str">
            <v>electricity</v>
          </cell>
          <cell r="C251" t="str">
            <v>coal</v>
          </cell>
          <cell r="D251" t="str">
            <v>Coal (IGCC)</v>
          </cell>
          <cell r="E251">
            <v>-1</v>
          </cell>
          <cell r="F251">
            <v>-1</v>
          </cell>
          <cell r="G251">
            <v>-1</v>
          </cell>
          <cell r="H251">
            <v>45</v>
          </cell>
          <cell r="I251">
            <v>45</v>
          </cell>
          <cell r="J251">
            <v>45</v>
          </cell>
          <cell r="K251">
            <v>45</v>
          </cell>
          <cell r="L251">
            <v>45</v>
          </cell>
          <cell r="M251">
            <v>45</v>
          </cell>
        </row>
        <row r="252">
          <cell r="A252" t="str">
            <v>ALL</v>
          </cell>
          <cell r="B252" t="str">
            <v>electricity</v>
          </cell>
          <cell r="C252" t="str">
            <v>gas</v>
          </cell>
          <cell r="D252" t="str">
            <v>Gas (existing)</v>
          </cell>
          <cell r="E252">
            <v>-1</v>
          </cell>
          <cell r="F252">
            <v>-1</v>
          </cell>
          <cell r="G252">
            <v>45</v>
          </cell>
          <cell r="H252">
            <v>-1</v>
          </cell>
          <cell r="I252">
            <v>-1</v>
          </cell>
          <cell r="J252">
            <v>-1</v>
          </cell>
          <cell r="K252">
            <v>-1</v>
          </cell>
          <cell r="L252">
            <v>-1</v>
          </cell>
          <cell r="M252">
            <v>-1</v>
          </cell>
        </row>
        <row r="253">
          <cell r="A253" t="str">
            <v>ALL</v>
          </cell>
          <cell r="B253" t="str">
            <v>electricity</v>
          </cell>
          <cell r="C253" t="str">
            <v>gas</v>
          </cell>
          <cell r="D253" t="str">
            <v>Gas (peak load conv)</v>
          </cell>
          <cell r="E253">
            <v>-1</v>
          </cell>
          <cell r="F253">
            <v>-1</v>
          </cell>
          <cell r="G253">
            <v>-1</v>
          </cell>
          <cell r="H253">
            <v>45</v>
          </cell>
          <cell r="I253">
            <v>45</v>
          </cell>
          <cell r="J253">
            <v>45</v>
          </cell>
          <cell r="K253">
            <v>45</v>
          </cell>
          <cell r="L253">
            <v>45</v>
          </cell>
          <cell r="M253">
            <v>45</v>
          </cell>
        </row>
        <row r="254">
          <cell r="A254" t="str">
            <v>ALL</v>
          </cell>
          <cell r="B254" t="str">
            <v>electricity</v>
          </cell>
          <cell r="C254" t="str">
            <v>gas</v>
          </cell>
          <cell r="D254" t="str">
            <v>Gas (base load conv)</v>
          </cell>
          <cell r="E254">
            <v>-1</v>
          </cell>
          <cell r="F254">
            <v>-1</v>
          </cell>
          <cell r="G254">
            <v>-1</v>
          </cell>
          <cell r="H254">
            <v>45</v>
          </cell>
          <cell r="I254">
            <v>45</v>
          </cell>
          <cell r="J254">
            <v>45</v>
          </cell>
          <cell r="K254">
            <v>45</v>
          </cell>
          <cell r="L254">
            <v>45</v>
          </cell>
          <cell r="M254">
            <v>45</v>
          </cell>
        </row>
        <row r="255">
          <cell r="A255" t="str">
            <v>ALL</v>
          </cell>
          <cell r="B255" t="str">
            <v>electricity</v>
          </cell>
          <cell r="C255" t="str">
            <v>gas</v>
          </cell>
          <cell r="D255" t="str">
            <v>Gas (CC)</v>
          </cell>
          <cell r="E255">
            <v>-1</v>
          </cell>
          <cell r="F255">
            <v>-1</v>
          </cell>
          <cell r="G255">
            <v>-1</v>
          </cell>
          <cell r="H255">
            <v>45</v>
          </cell>
          <cell r="I255">
            <v>45</v>
          </cell>
          <cell r="J255">
            <v>45</v>
          </cell>
          <cell r="K255">
            <v>45</v>
          </cell>
          <cell r="L255">
            <v>45</v>
          </cell>
          <cell r="M255">
            <v>45</v>
          </cell>
        </row>
        <row r="256">
          <cell r="A256" t="str">
            <v>ALL</v>
          </cell>
          <cell r="B256" t="str">
            <v>electricity</v>
          </cell>
          <cell r="C256" t="str">
            <v>oil</v>
          </cell>
          <cell r="D256" t="str">
            <v>Oil (existing)</v>
          </cell>
          <cell r="E256">
            <v>-1</v>
          </cell>
          <cell r="F256">
            <v>-1</v>
          </cell>
          <cell r="G256">
            <v>45</v>
          </cell>
          <cell r="H256">
            <v>-1</v>
          </cell>
          <cell r="I256">
            <v>-1</v>
          </cell>
          <cell r="J256">
            <v>-1</v>
          </cell>
          <cell r="K256">
            <v>-1</v>
          </cell>
          <cell r="L256">
            <v>-1</v>
          </cell>
          <cell r="M256">
            <v>-1</v>
          </cell>
        </row>
        <row r="257">
          <cell r="A257" t="str">
            <v>ALL</v>
          </cell>
          <cell r="B257" t="str">
            <v>electricity</v>
          </cell>
          <cell r="C257" t="str">
            <v>oil</v>
          </cell>
          <cell r="D257" t="str">
            <v>Oil (peak load conv)</v>
          </cell>
          <cell r="E257">
            <v>-1</v>
          </cell>
          <cell r="F257">
            <v>-1</v>
          </cell>
          <cell r="G257">
            <v>-1</v>
          </cell>
          <cell r="H257">
            <v>45</v>
          </cell>
          <cell r="I257">
            <v>45</v>
          </cell>
          <cell r="J257">
            <v>45</v>
          </cell>
          <cell r="K257">
            <v>45</v>
          </cell>
          <cell r="L257">
            <v>45</v>
          </cell>
          <cell r="M257">
            <v>45</v>
          </cell>
        </row>
        <row r="258">
          <cell r="A258" t="str">
            <v>ALL</v>
          </cell>
          <cell r="B258" t="str">
            <v>electricity</v>
          </cell>
          <cell r="C258" t="str">
            <v>oil</v>
          </cell>
          <cell r="D258" t="str">
            <v>Oil (base load conv)</v>
          </cell>
          <cell r="E258">
            <v>-1</v>
          </cell>
          <cell r="F258">
            <v>-1</v>
          </cell>
          <cell r="G258">
            <v>-1</v>
          </cell>
          <cell r="H258">
            <v>45</v>
          </cell>
          <cell r="I258">
            <v>45</v>
          </cell>
          <cell r="J258">
            <v>45</v>
          </cell>
          <cell r="K258">
            <v>45</v>
          </cell>
          <cell r="L258">
            <v>45</v>
          </cell>
          <cell r="M258">
            <v>45</v>
          </cell>
        </row>
        <row r="259">
          <cell r="A259" t="str">
            <v>ALL</v>
          </cell>
          <cell r="B259" t="str">
            <v>electricity</v>
          </cell>
          <cell r="C259" t="str">
            <v>oil</v>
          </cell>
          <cell r="D259" t="str">
            <v>Oil (IGCC)</v>
          </cell>
          <cell r="E259">
            <v>-1</v>
          </cell>
          <cell r="F259">
            <v>-1</v>
          </cell>
          <cell r="G259">
            <v>-1</v>
          </cell>
          <cell r="H259">
            <v>45</v>
          </cell>
          <cell r="I259">
            <v>45</v>
          </cell>
          <cell r="J259">
            <v>45</v>
          </cell>
          <cell r="K259">
            <v>45</v>
          </cell>
          <cell r="L259">
            <v>45</v>
          </cell>
          <cell r="M259">
            <v>45</v>
          </cell>
        </row>
        <row r="260">
          <cell r="A260" t="str">
            <v>ALL</v>
          </cell>
          <cell r="B260" t="str">
            <v>electricity</v>
          </cell>
          <cell r="C260" t="str">
            <v xml:space="preserve">biomass </v>
          </cell>
          <cell r="D260" t="str">
            <v>Biomass (existing)</v>
          </cell>
          <cell r="E260">
            <v>-1</v>
          </cell>
          <cell r="F260">
            <v>-1</v>
          </cell>
          <cell r="G260">
            <v>45</v>
          </cell>
          <cell r="H260">
            <v>-1</v>
          </cell>
          <cell r="I260">
            <v>-1</v>
          </cell>
          <cell r="J260">
            <v>-1</v>
          </cell>
          <cell r="K260">
            <v>-1</v>
          </cell>
          <cell r="L260">
            <v>-1</v>
          </cell>
          <cell r="M260">
            <v>-1</v>
          </cell>
        </row>
        <row r="261">
          <cell r="A261" t="str">
            <v>ALL</v>
          </cell>
          <cell r="B261" t="str">
            <v>electricity</v>
          </cell>
          <cell r="C261" t="str">
            <v xml:space="preserve">biomass </v>
          </cell>
          <cell r="D261" t="str">
            <v>Biomass (conv)</v>
          </cell>
          <cell r="E261">
            <v>-1</v>
          </cell>
          <cell r="F261">
            <v>-1</v>
          </cell>
          <cell r="G261">
            <v>-1</v>
          </cell>
          <cell r="H261">
            <v>45</v>
          </cell>
          <cell r="I261">
            <v>45</v>
          </cell>
          <cell r="J261">
            <v>45</v>
          </cell>
          <cell r="K261">
            <v>45</v>
          </cell>
          <cell r="L261">
            <v>45</v>
          </cell>
          <cell r="M261">
            <v>45</v>
          </cell>
        </row>
        <row r="262">
          <cell r="A262" t="str">
            <v>ALL</v>
          </cell>
          <cell r="B262" t="str">
            <v>electricity</v>
          </cell>
          <cell r="C262" t="str">
            <v xml:space="preserve">biomass </v>
          </cell>
          <cell r="D262" t="str">
            <v>Biomass (IGCC)</v>
          </cell>
          <cell r="E262">
            <v>-1</v>
          </cell>
          <cell r="F262">
            <v>-1</v>
          </cell>
          <cell r="G262">
            <v>-1</v>
          </cell>
          <cell r="H262">
            <v>45</v>
          </cell>
          <cell r="I262">
            <v>45</v>
          </cell>
          <cell r="J262">
            <v>45</v>
          </cell>
          <cell r="K262">
            <v>45</v>
          </cell>
          <cell r="L262">
            <v>45</v>
          </cell>
          <cell r="M262">
            <v>45</v>
          </cell>
        </row>
        <row r="263">
          <cell r="A263" t="str">
            <v>ALL</v>
          </cell>
          <cell r="B263" t="str">
            <v>electricity</v>
          </cell>
          <cell r="C263" t="str">
            <v xml:space="preserve">nuclear </v>
          </cell>
          <cell r="D263" t="str">
            <v>Gen_II_LWR</v>
          </cell>
          <cell r="E263">
            <v>-1</v>
          </cell>
          <cell r="F263">
            <v>-1</v>
          </cell>
          <cell r="G263">
            <v>45</v>
          </cell>
          <cell r="H263">
            <v>-1</v>
          </cell>
          <cell r="I263">
            <v>-1</v>
          </cell>
          <cell r="J263">
            <v>-1</v>
          </cell>
          <cell r="K263">
            <v>-1</v>
          </cell>
          <cell r="L263">
            <v>-1</v>
          </cell>
          <cell r="M263">
            <v>-1</v>
          </cell>
        </row>
        <row r="296">
          <cell r="A296" t="str">
            <v>ALL</v>
          </cell>
          <cell r="B296" t="str">
            <v>electricity</v>
          </cell>
          <cell r="C296" t="str">
            <v>coal</v>
          </cell>
          <cell r="D296" t="str">
            <v>Coal (existing)</v>
          </cell>
        </row>
        <row r="297">
          <cell r="A297" t="str">
            <v>ALL</v>
          </cell>
          <cell r="B297" t="str">
            <v>electricity</v>
          </cell>
          <cell r="C297" t="str">
            <v>coal</v>
          </cell>
          <cell r="D297" t="str">
            <v>Coal (conv pul)</v>
          </cell>
        </row>
        <row r="298">
          <cell r="A298" t="str">
            <v>ALL</v>
          </cell>
          <cell r="B298" t="str">
            <v>electricity</v>
          </cell>
          <cell r="C298" t="str">
            <v>coal</v>
          </cell>
          <cell r="D298" t="str">
            <v>Coal (IGCC)</v>
          </cell>
        </row>
        <row r="299">
          <cell r="A299" t="str">
            <v>ALL</v>
          </cell>
          <cell r="B299" t="str">
            <v>electricity</v>
          </cell>
          <cell r="C299" t="str">
            <v>gas</v>
          </cell>
          <cell r="D299" t="str">
            <v>Gas (existing)</v>
          </cell>
        </row>
        <row r="300">
          <cell r="A300" t="str">
            <v>ALL</v>
          </cell>
          <cell r="B300" t="str">
            <v>electricity</v>
          </cell>
          <cell r="C300" t="str">
            <v>gas</v>
          </cell>
          <cell r="D300" t="str">
            <v>Gas (base load conv)</v>
          </cell>
        </row>
        <row r="301">
          <cell r="A301" t="str">
            <v>ALL</v>
          </cell>
          <cell r="B301" t="str">
            <v>electricity</v>
          </cell>
          <cell r="C301" t="str">
            <v>gas</v>
          </cell>
          <cell r="D301" t="str">
            <v>Gas (CC)</v>
          </cell>
        </row>
        <row r="302">
          <cell r="A302" t="str">
            <v>ALL</v>
          </cell>
          <cell r="B302" t="str">
            <v>electricity</v>
          </cell>
          <cell r="C302" t="str">
            <v>oil</v>
          </cell>
          <cell r="D302" t="str">
            <v>Oil (existing)</v>
          </cell>
        </row>
        <row r="303">
          <cell r="A303" t="str">
            <v>ALL</v>
          </cell>
          <cell r="B303" t="str">
            <v>electricity</v>
          </cell>
          <cell r="C303" t="str">
            <v>oil</v>
          </cell>
          <cell r="D303" t="str">
            <v>Oil (base load conv)</v>
          </cell>
        </row>
        <row r="304">
          <cell r="A304" t="str">
            <v>ALL</v>
          </cell>
          <cell r="B304" t="str">
            <v>electricity</v>
          </cell>
          <cell r="C304" t="str">
            <v>oil</v>
          </cell>
          <cell r="D304" t="str">
            <v>Oil (IGCC)</v>
          </cell>
        </row>
        <row r="305">
          <cell r="A305" t="str">
            <v>ALL</v>
          </cell>
          <cell r="B305" t="str">
            <v>electricity</v>
          </cell>
          <cell r="C305" t="str">
            <v xml:space="preserve">biomass </v>
          </cell>
          <cell r="D305" t="str">
            <v>Biomass (existing)</v>
          </cell>
        </row>
        <row r="306">
          <cell r="A306" t="str">
            <v>ALL</v>
          </cell>
          <cell r="B306" t="str">
            <v>electricity</v>
          </cell>
          <cell r="C306" t="str">
            <v xml:space="preserve">biomass </v>
          </cell>
          <cell r="D306" t="str">
            <v>Biomass (conv)</v>
          </cell>
        </row>
        <row r="307">
          <cell r="A307" t="str">
            <v>ALL</v>
          </cell>
          <cell r="B307" t="str">
            <v>electricity</v>
          </cell>
          <cell r="C307" t="str">
            <v xml:space="preserve">biomass </v>
          </cell>
          <cell r="D307" t="str">
            <v>Biomass (IGCC)</v>
          </cell>
        </row>
        <row r="308">
          <cell r="A308" t="str">
            <v>ALL</v>
          </cell>
          <cell r="B308" t="str">
            <v>electricity</v>
          </cell>
          <cell r="C308" t="str">
            <v>nuclear</v>
          </cell>
          <cell r="D308" t="str">
            <v>Gen_II_LWR</v>
          </cell>
        </row>
        <row r="319">
          <cell r="A319" t="str">
            <v>ALL</v>
          </cell>
          <cell r="B319" t="str">
            <v>electricity</v>
          </cell>
          <cell r="C319" t="str">
            <v>coal</v>
          </cell>
          <cell r="D319" t="str">
            <v>Coal (IGCC)_CCS</v>
          </cell>
          <cell r="E319">
            <v>0</v>
          </cell>
          <cell r="F319">
            <v>0</v>
          </cell>
          <cell r="G319">
            <v>4.1760697525224497</v>
          </cell>
          <cell r="H319">
            <v>4.1760697525224497</v>
          </cell>
          <cell r="I319">
            <v>3.7809737558078718</v>
          </cell>
          <cell r="J319">
            <v>3.2339436909545349</v>
          </cell>
          <cell r="K319">
            <v>3.2090849689320393</v>
          </cell>
          <cell r="L319">
            <v>3.052109603037283</v>
          </cell>
          <cell r="M319">
            <v>2.9984121755625557</v>
          </cell>
        </row>
        <row r="320">
          <cell r="A320" t="str">
            <v>ALL</v>
          </cell>
          <cell r="B320" t="str">
            <v>electricity</v>
          </cell>
          <cell r="C320" t="str">
            <v>gas</v>
          </cell>
          <cell r="D320" t="str">
            <v>Gas (CC)_CCS</v>
          </cell>
          <cell r="E320">
            <v>0</v>
          </cell>
          <cell r="F320">
            <v>0</v>
          </cell>
          <cell r="G320">
            <v>1.7220201091246738</v>
          </cell>
          <cell r="H320">
            <v>1.7220201091246738</v>
          </cell>
          <cell r="I320">
            <v>1.5145975537465026</v>
          </cell>
          <cell r="J320">
            <v>1.3355119509452127</v>
          </cell>
          <cell r="K320">
            <v>1.3072588518579651</v>
          </cell>
          <cell r="L320">
            <v>1.2560294271265511</v>
          </cell>
          <cell r="M320">
            <v>1.2388849114003468</v>
          </cell>
        </row>
        <row r="321">
          <cell r="A321" t="str">
            <v>ALL</v>
          </cell>
          <cell r="B321" t="str">
            <v>electricity</v>
          </cell>
          <cell r="C321" t="str">
            <v>oil</v>
          </cell>
          <cell r="D321" t="str">
            <v>Oil (IGCC)_CCS</v>
          </cell>
          <cell r="E321">
            <v>0</v>
          </cell>
          <cell r="F321">
            <v>0</v>
          </cell>
          <cell r="G321">
            <v>3.7584627772702035</v>
          </cell>
          <cell r="H321">
            <v>3.7584627772702035</v>
          </cell>
          <cell r="I321">
            <v>3.3034235447496627</v>
          </cell>
          <cell r="J321">
            <v>2.9105493218590812</v>
          </cell>
          <cell r="K321">
            <v>2.8485682682482603</v>
          </cell>
          <cell r="L321">
            <v>2.736182235447969</v>
          </cell>
          <cell r="M321">
            <v>2.6985709580063002</v>
          </cell>
        </row>
        <row r="328">
          <cell r="A328" t="str">
            <v>ALL</v>
          </cell>
          <cell r="B328" t="str">
            <v>electricity</v>
          </cell>
          <cell r="C328" t="str">
            <v xml:space="preserve">biomass </v>
          </cell>
          <cell r="D328" t="str">
            <v>Biomass (IGCC)_CCS</v>
          </cell>
          <cell r="E328">
            <v>0</v>
          </cell>
          <cell r="F328">
            <v>0</v>
          </cell>
          <cell r="G328">
            <v>4.2973155242155539</v>
          </cell>
          <cell r="H328">
            <v>4.2973155242155539</v>
          </cell>
          <cell r="I328">
            <v>3.8906374791643947</v>
          </cell>
          <cell r="J328">
            <v>3.3275714921418129</v>
          </cell>
          <cell r="K328">
            <v>3.301984048688464</v>
          </cell>
          <cell r="L328">
            <v>3.1404070257519656</v>
          </cell>
          <cell r="M328">
            <v>3.0851354841233776</v>
          </cell>
        </row>
        <row r="336">
          <cell r="A336" t="str">
            <v>ALL</v>
          </cell>
          <cell r="B336" t="str">
            <v>electricity</v>
          </cell>
          <cell r="C336" t="str">
            <v>coal</v>
          </cell>
          <cell r="D336" t="str">
            <v>Coal (IGCC)_CCS</v>
          </cell>
          <cell r="E336" t="str">
            <v>regional coal</v>
          </cell>
          <cell r="F336">
            <v>1</v>
          </cell>
          <cell r="G336">
            <v>1</v>
          </cell>
          <cell r="H336">
            <v>0.42624802982763033</v>
          </cell>
          <cell r="I336">
            <v>0.42624802982763033</v>
          </cell>
          <cell r="J336">
            <v>0.44903864197952675</v>
          </cell>
          <cell r="K336">
            <v>0.4695983502224636</v>
          </cell>
          <cell r="L336">
            <v>0.48591462706571159</v>
          </cell>
          <cell r="M336">
            <v>0.49639032164966829</v>
          </cell>
          <cell r="N336">
            <v>0.5</v>
          </cell>
        </row>
        <row r="337">
          <cell r="A337" t="str">
            <v>ALL</v>
          </cell>
          <cell r="B337" t="str">
            <v>electricity</v>
          </cell>
          <cell r="C337" t="str">
            <v>gas</v>
          </cell>
          <cell r="D337" t="str">
            <v>Gas (CC)_CCS</v>
          </cell>
          <cell r="E337" t="str">
            <v>wholesale gas</v>
          </cell>
          <cell r="F337">
            <v>1</v>
          </cell>
          <cell r="G337">
            <v>1</v>
          </cell>
          <cell r="H337">
            <v>0.5535636583816721</v>
          </cell>
          <cell r="I337">
            <v>0.5535636583816721</v>
          </cell>
          <cell r="J337">
            <v>0.59881497653583082</v>
          </cell>
          <cell r="K337">
            <v>0.63963678038458771</v>
          </cell>
          <cell r="L337">
            <v>0.67203314734499475</v>
          </cell>
          <cell r="M337">
            <v>0.69283289530020598</v>
          </cell>
          <cell r="N337">
            <v>0.7</v>
          </cell>
        </row>
        <row r="338">
          <cell r="A338" t="str">
            <v>ALL</v>
          </cell>
          <cell r="B338" t="str">
            <v>electricity</v>
          </cell>
          <cell r="C338" t="str">
            <v>oil</v>
          </cell>
          <cell r="D338" t="str">
            <v>Oil (IGCC)_CCS</v>
          </cell>
          <cell r="E338" t="str">
            <v>refined liquids electricity</v>
          </cell>
          <cell r="F338">
            <v>1</v>
          </cell>
          <cell r="G338">
            <v>1</v>
          </cell>
          <cell r="H338">
            <v>0.42624802982763033</v>
          </cell>
          <cell r="I338">
            <v>0.42624802982763033</v>
          </cell>
          <cell r="J338">
            <v>0.44903864197952675</v>
          </cell>
          <cell r="K338">
            <v>0.4695983502224636</v>
          </cell>
          <cell r="L338">
            <v>0.48591462706571159</v>
          </cell>
          <cell r="M338">
            <v>0.49639032164966829</v>
          </cell>
          <cell r="N338">
            <v>0.5</v>
          </cell>
        </row>
        <row r="345">
          <cell r="A345" t="str">
            <v>ALL</v>
          </cell>
          <cell r="B345" t="str">
            <v>electricity</v>
          </cell>
          <cell r="C345" t="str">
            <v xml:space="preserve">biomass </v>
          </cell>
          <cell r="D345" t="str">
            <v>Biomass (IGCC)_CCS</v>
          </cell>
          <cell r="E345" t="str">
            <v>regional biomass</v>
          </cell>
          <cell r="F345">
            <v>1</v>
          </cell>
          <cell r="G345">
            <v>1</v>
          </cell>
          <cell r="H345">
            <v>0.41575832720748823</v>
          </cell>
          <cell r="I345">
            <v>0.41575832720748823</v>
          </cell>
          <cell r="J345">
            <v>0.43798807637052573</v>
          </cell>
          <cell r="K345">
            <v>0.45804182280171529</v>
          </cell>
          <cell r="L345">
            <v>0.47395656607770487</v>
          </cell>
          <cell r="M345">
            <v>0.48417446024210403</v>
          </cell>
          <cell r="N345">
            <v>0.48769530662184657</v>
          </cell>
        </row>
        <row r="353">
          <cell r="A353" t="str">
            <v>electricity</v>
          </cell>
          <cell r="B353" t="str">
            <v>coal</v>
          </cell>
          <cell r="C353" t="str">
            <v>Coal (IGCC)_CCS</v>
          </cell>
          <cell r="D353">
            <v>0</v>
          </cell>
          <cell r="E353">
            <v>0</v>
          </cell>
          <cell r="F353">
            <v>0.9</v>
          </cell>
          <cell r="G353">
            <v>0.91</v>
          </cell>
          <cell r="H353">
            <v>0.92</v>
          </cell>
          <cell r="I353">
            <v>0.93</v>
          </cell>
          <cell r="J353">
            <v>0.94</v>
          </cell>
          <cell r="K353">
            <v>0.94</v>
          </cell>
          <cell r="L353">
            <v>0.94</v>
          </cell>
        </row>
        <row r="354">
          <cell r="A354" t="str">
            <v>electricity</v>
          </cell>
          <cell r="B354" t="str">
            <v>gas</v>
          </cell>
          <cell r="C354" t="str">
            <v>Gas (CC)_CCS</v>
          </cell>
          <cell r="D354">
            <v>0</v>
          </cell>
          <cell r="E354">
            <v>0</v>
          </cell>
          <cell r="F354">
            <v>0.9</v>
          </cell>
          <cell r="G354">
            <v>0.91</v>
          </cell>
          <cell r="H354">
            <v>0.92</v>
          </cell>
          <cell r="I354">
            <v>0.93</v>
          </cell>
          <cell r="J354">
            <v>0.94</v>
          </cell>
          <cell r="K354">
            <v>0.94</v>
          </cell>
          <cell r="L354">
            <v>0.94</v>
          </cell>
        </row>
        <row r="355">
          <cell r="A355" t="str">
            <v>electricity</v>
          </cell>
          <cell r="B355" t="str">
            <v>oil</v>
          </cell>
          <cell r="C355" t="str">
            <v>Oil (IGCC)_CCS</v>
          </cell>
          <cell r="D355">
            <v>0</v>
          </cell>
          <cell r="E355">
            <v>0</v>
          </cell>
          <cell r="F355">
            <v>0.9</v>
          </cell>
          <cell r="G355">
            <v>0.91</v>
          </cell>
          <cell r="H355">
            <v>0.92</v>
          </cell>
          <cell r="I355">
            <v>0.93</v>
          </cell>
          <cell r="J355">
            <v>0.94</v>
          </cell>
          <cell r="K355">
            <v>0.94</v>
          </cell>
          <cell r="L355">
            <v>0.94</v>
          </cell>
        </row>
        <row r="362">
          <cell r="A362" t="str">
            <v>electricity</v>
          </cell>
          <cell r="B362" t="str">
            <v xml:space="preserve">biomass </v>
          </cell>
          <cell r="C362" t="str">
            <v>Biomass (IGCC)_CCS</v>
          </cell>
          <cell r="D362">
            <v>0</v>
          </cell>
          <cell r="E362">
            <v>0</v>
          </cell>
          <cell r="F362">
            <v>0.9</v>
          </cell>
          <cell r="G362">
            <v>0.91</v>
          </cell>
          <cell r="H362">
            <v>0.92</v>
          </cell>
          <cell r="I362">
            <v>0.93</v>
          </cell>
          <cell r="J362">
            <v>0.94</v>
          </cell>
          <cell r="K362">
            <v>0.94</v>
          </cell>
          <cell r="L362">
            <v>0.94</v>
          </cell>
        </row>
        <row r="370">
          <cell r="A370" t="str">
            <v>electricity</v>
          </cell>
          <cell r="B370" t="str">
            <v>coal</v>
          </cell>
          <cell r="C370" t="str">
            <v>Coal (IGCC)_CCS</v>
          </cell>
          <cell r="D370">
            <v>1</v>
          </cell>
          <cell r="E370">
            <v>1</v>
          </cell>
          <cell r="F370">
            <v>2.5611248097412486E-3</v>
          </cell>
          <cell r="G370">
            <v>2.2695587150137384E-3</v>
          </cell>
          <cell r="H370">
            <v>2.0111853749974831E-3</v>
          </cell>
          <cell r="I370">
            <v>1.7822260273972607E-3</v>
          </cell>
          <cell r="J370">
            <v>1.7822260273972607E-3</v>
          </cell>
          <cell r="K370">
            <v>1.7822260273972607E-3</v>
          </cell>
          <cell r="L370">
            <v>1.7822260273972607E-3</v>
          </cell>
        </row>
        <row r="371">
          <cell r="A371" t="str">
            <v>electricity</v>
          </cell>
          <cell r="B371" t="str">
            <v>gas</v>
          </cell>
          <cell r="C371" t="str">
            <v>Gas (CC)_CCS</v>
          </cell>
          <cell r="D371">
            <v>1</v>
          </cell>
          <cell r="E371">
            <v>1</v>
          </cell>
          <cell r="F371">
            <v>4.673392694063928E-3</v>
          </cell>
          <cell r="G371">
            <v>4.4077471272325362E-3</v>
          </cell>
          <cell r="H371">
            <v>4.1572014186404931E-3</v>
          </cell>
          <cell r="I371">
            <v>3.920897260273973E-3</v>
          </cell>
          <cell r="J371">
            <v>3.920897260273973E-3</v>
          </cell>
          <cell r="K371">
            <v>3.920897260273973E-3</v>
          </cell>
          <cell r="L371">
            <v>3.920897260273973E-3</v>
          </cell>
        </row>
        <row r="372">
          <cell r="A372" t="str">
            <v>electricity</v>
          </cell>
          <cell r="B372" t="str">
            <v>oil</v>
          </cell>
          <cell r="C372" t="str">
            <v>Oil (IGCC)_CCS</v>
          </cell>
          <cell r="D372">
            <v>1</v>
          </cell>
          <cell r="E372">
            <v>1</v>
          </cell>
          <cell r="F372">
            <v>3.3882097031963476E-3</v>
          </cell>
          <cell r="G372">
            <v>3.1956166672435886E-3</v>
          </cell>
          <cell r="H372">
            <v>3.0139710285143574E-3</v>
          </cell>
          <cell r="I372">
            <v>2.8426505136986305E-3</v>
          </cell>
          <cell r="J372">
            <v>2.8426505136986305E-3</v>
          </cell>
          <cell r="K372">
            <v>2.8426505136986305E-3</v>
          </cell>
          <cell r="L372">
            <v>2.8426505136986305E-3</v>
          </cell>
        </row>
        <row r="379">
          <cell r="A379" t="str">
            <v>electricity</v>
          </cell>
          <cell r="B379" t="str">
            <v xml:space="preserve">biomass </v>
          </cell>
          <cell r="C379" t="str">
            <v>Biomass (IGCC)_CCS</v>
          </cell>
          <cell r="D379">
            <v>1</v>
          </cell>
          <cell r="E379">
            <v>1</v>
          </cell>
          <cell r="F379">
            <v>2.5611248097412486E-3</v>
          </cell>
          <cell r="G379">
            <v>2.2695587150137384E-3</v>
          </cell>
          <cell r="H379">
            <v>2.0111853749974831E-3</v>
          </cell>
          <cell r="I379">
            <v>1.7822260273972607E-3</v>
          </cell>
          <cell r="J379">
            <v>1.7822260273972607E-3</v>
          </cell>
          <cell r="K379">
            <v>1.7822260273972607E-3</v>
          </cell>
          <cell r="L379">
            <v>1.7822260273972607E-3</v>
          </cell>
        </row>
        <row r="387">
          <cell r="A387" t="str">
            <v>electricity</v>
          </cell>
          <cell r="B387" t="str">
            <v>coal</v>
          </cell>
          <cell r="C387" t="str">
            <v>Coal (IGCC)_CCS</v>
          </cell>
          <cell r="D387">
            <v>0</v>
          </cell>
          <cell r="E387">
            <v>0</v>
          </cell>
          <cell r="F387">
            <v>1.035413221880295E-2</v>
          </cell>
          <cell r="G387">
            <v>1.0003146501951398E-2</v>
          </cell>
          <cell r="H387">
            <v>9.6640585444514298E-3</v>
          </cell>
          <cell r="I387">
            <v>9.3364650345134428E-3</v>
          </cell>
          <cell r="J387">
            <v>9.3364650345134428E-3</v>
          </cell>
          <cell r="K387">
            <v>9.3364650345134428E-3</v>
          </cell>
          <cell r="L387">
            <v>9.3364650345134428E-3</v>
          </cell>
        </row>
        <row r="388">
          <cell r="A388" t="str">
            <v>electricity</v>
          </cell>
          <cell r="B388" t="str">
            <v>gas</v>
          </cell>
          <cell r="C388" t="str">
            <v>Gas (CC)_CCS</v>
          </cell>
          <cell r="D388">
            <v>0</v>
          </cell>
          <cell r="E388">
            <v>0</v>
          </cell>
          <cell r="F388">
            <v>2.8390775999082754E-2</v>
          </cell>
          <cell r="G388">
            <v>2.7410156895771684E-2</v>
          </cell>
          <cell r="H388">
            <v>2.646340843501754E-2</v>
          </cell>
          <cell r="I388">
            <v>2.5549360722797912E-2</v>
          </cell>
          <cell r="J388">
            <v>2.5549360722797912E-2</v>
          </cell>
          <cell r="K388">
            <v>2.5549360722797912E-2</v>
          </cell>
          <cell r="L388">
            <v>2.5549360722797912E-2</v>
          </cell>
        </row>
        <row r="389">
          <cell r="A389" t="str">
            <v>electricity</v>
          </cell>
          <cell r="B389" t="str">
            <v>oil</v>
          </cell>
          <cell r="C389" t="str">
            <v>Oil (IGCC)_CCS</v>
          </cell>
          <cell r="D389">
            <v>0</v>
          </cell>
          <cell r="E389">
            <v>0</v>
          </cell>
          <cell r="F389">
            <v>2.0583312599335001E-2</v>
          </cell>
          <cell r="G389">
            <v>1.9872363749434473E-2</v>
          </cell>
          <cell r="H389">
            <v>1.9185971115387716E-2</v>
          </cell>
          <cell r="I389">
            <v>1.8523286524028484E-2</v>
          </cell>
          <cell r="J389">
            <v>1.8523286524028484E-2</v>
          </cell>
          <cell r="K389">
            <v>1.8523286524028484E-2</v>
          </cell>
          <cell r="L389">
            <v>1.8523286524028484E-2</v>
          </cell>
        </row>
        <row r="396">
          <cell r="A396" t="str">
            <v>electricity</v>
          </cell>
          <cell r="B396" t="str">
            <v xml:space="preserve">biomass </v>
          </cell>
          <cell r="C396" t="str">
            <v>Biomass (IGCC)_CCS</v>
          </cell>
          <cell r="D396">
            <v>0</v>
          </cell>
          <cell r="E396">
            <v>0</v>
          </cell>
          <cell r="F396">
            <v>1.035413221880295E-2</v>
          </cell>
          <cell r="G396">
            <v>1.0003146501951398E-2</v>
          </cell>
          <cell r="H396">
            <v>9.6640585444514298E-3</v>
          </cell>
          <cell r="I396">
            <v>9.3364650345134428E-3</v>
          </cell>
          <cell r="J396">
            <v>9.3364650345134428E-3</v>
          </cell>
          <cell r="K396">
            <v>9.3364650345134428E-3</v>
          </cell>
          <cell r="L396">
            <v>9.3364650345134428E-3</v>
          </cell>
        </row>
        <row r="404">
          <cell r="A404" t="str">
            <v>electricity</v>
          </cell>
          <cell r="B404" t="str">
            <v>coal</v>
          </cell>
          <cell r="C404" t="str">
            <v>Coal (IGCC)_CCS</v>
          </cell>
          <cell r="D404" t="str">
            <v>carbon-storage</v>
          </cell>
          <cell r="E404" t="str">
            <v>carbon-storage</v>
          </cell>
          <cell r="F404" t="str">
            <v>carbon-storage</v>
          </cell>
          <cell r="G404" t="str">
            <v>carbon-storage</v>
          </cell>
          <cell r="H404" t="str">
            <v>carbon-storage</v>
          </cell>
          <cell r="I404" t="str">
            <v>carbon-storage</v>
          </cell>
          <cell r="J404" t="str">
            <v>carbon-storage</v>
          </cell>
          <cell r="K404" t="str">
            <v>carbon-storage</v>
          </cell>
          <cell r="L404" t="str">
            <v>carbon-storage</v>
          </cell>
        </row>
        <row r="405">
          <cell r="A405" t="str">
            <v>electricity</v>
          </cell>
          <cell r="B405" t="str">
            <v>gas</v>
          </cell>
          <cell r="C405" t="str">
            <v>Gas (CC)_CCS</v>
          </cell>
          <cell r="D405" t="str">
            <v>carbon-storage</v>
          </cell>
          <cell r="E405" t="str">
            <v>carbon-storage</v>
          </cell>
          <cell r="F405" t="str">
            <v>carbon-storage</v>
          </cell>
          <cell r="G405" t="str">
            <v>carbon-storage</v>
          </cell>
          <cell r="H405" t="str">
            <v>carbon-storage</v>
          </cell>
          <cell r="I405" t="str">
            <v>carbon-storage</v>
          </cell>
          <cell r="J405" t="str">
            <v>carbon-storage</v>
          </cell>
          <cell r="K405" t="str">
            <v>carbon-storage</v>
          </cell>
          <cell r="L405" t="str">
            <v>carbon-storage</v>
          </cell>
        </row>
        <row r="406">
          <cell r="A406" t="str">
            <v>electricity</v>
          </cell>
          <cell r="B406" t="str">
            <v>oil</v>
          </cell>
          <cell r="C406" t="str">
            <v>Oil (IGCC)_CCS</v>
          </cell>
          <cell r="D406" t="str">
            <v>carbon-storage</v>
          </cell>
          <cell r="E406" t="str">
            <v>carbon-storage</v>
          </cell>
          <cell r="F406" t="str">
            <v>carbon-storage</v>
          </cell>
          <cell r="G406" t="str">
            <v>carbon-storage</v>
          </cell>
          <cell r="H406" t="str">
            <v>carbon-storage</v>
          </cell>
          <cell r="I406" t="str">
            <v>carbon-storage</v>
          </cell>
          <cell r="J406" t="str">
            <v>carbon-storage</v>
          </cell>
          <cell r="K406" t="str">
            <v>carbon-storage</v>
          </cell>
          <cell r="L406" t="str">
            <v>carbon-storage</v>
          </cell>
        </row>
        <row r="413">
          <cell r="A413" t="str">
            <v>electricity</v>
          </cell>
          <cell r="B413" t="str">
            <v xml:space="preserve">biomass </v>
          </cell>
          <cell r="C413" t="str">
            <v>Biomass (IGCC)_CCS</v>
          </cell>
          <cell r="D413" t="str">
            <v>carbon-storage</v>
          </cell>
          <cell r="E413" t="str">
            <v>carbon-storage</v>
          </cell>
          <cell r="F413" t="str">
            <v>carbon-storage</v>
          </cell>
          <cell r="G413" t="str">
            <v>carbon-storage</v>
          </cell>
          <cell r="H413" t="str">
            <v>carbon-storage</v>
          </cell>
          <cell r="I413" t="str">
            <v>carbon-storage</v>
          </cell>
          <cell r="J413" t="str">
            <v>carbon-storage</v>
          </cell>
          <cell r="K413" t="str">
            <v>carbon-storage</v>
          </cell>
          <cell r="L413" t="str">
            <v>carbon-storage</v>
          </cell>
        </row>
        <row r="422">
          <cell r="A422" t="str">
            <v>ALL</v>
          </cell>
          <cell r="B422" t="str">
            <v>electricity</v>
          </cell>
          <cell r="C422" t="str">
            <v>coal</v>
          </cell>
          <cell r="D422" t="str">
            <v>Coal (IGCC)_CCS</v>
          </cell>
          <cell r="E422">
            <v>0</v>
          </cell>
          <cell r="F422">
            <v>0</v>
          </cell>
          <cell r="G422">
            <v>0</v>
          </cell>
          <cell r="H422">
            <v>0.33300000000000002</v>
          </cell>
          <cell r="I422">
            <v>1</v>
          </cell>
          <cell r="J422">
            <v>1</v>
          </cell>
          <cell r="K422">
            <v>1</v>
          </cell>
          <cell r="L422">
            <v>1</v>
          </cell>
          <cell r="M422">
            <v>1</v>
          </cell>
        </row>
        <row r="423">
          <cell r="A423" t="str">
            <v>ALL</v>
          </cell>
          <cell r="B423" t="str">
            <v>electricity</v>
          </cell>
          <cell r="C423" t="str">
            <v>gas</v>
          </cell>
          <cell r="D423" t="str">
            <v>Gas (CC)_CCS</v>
          </cell>
          <cell r="E423">
            <v>0</v>
          </cell>
          <cell r="F423">
            <v>0</v>
          </cell>
          <cell r="G423">
            <v>0</v>
          </cell>
          <cell r="H423">
            <v>0.33300000000000002</v>
          </cell>
          <cell r="I423">
            <v>1</v>
          </cell>
          <cell r="J423">
            <v>1</v>
          </cell>
          <cell r="K423">
            <v>1</v>
          </cell>
          <cell r="L423">
            <v>1</v>
          </cell>
          <cell r="M423">
            <v>1</v>
          </cell>
        </row>
        <row r="424">
          <cell r="A424" t="str">
            <v>ALL</v>
          </cell>
          <cell r="B424" t="str">
            <v>electricity</v>
          </cell>
          <cell r="C424" t="str">
            <v>oil</v>
          </cell>
          <cell r="D424" t="str">
            <v>Oil (IGCC)_CCS</v>
          </cell>
          <cell r="E424">
            <v>0</v>
          </cell>
          <cell r="F424">
            <v>0</v>
          </cell>
          <cell r="G424">
            <v>0</v>
          </cell>
          <cell r="H424">
            <v>0.33300000000000002</v>
          </cell>
          <cell r="I424">
            <v>1</v>
          </cell>
          <cell r="J424">
            <v>1</v>
          </cell>
          <cell r="K424">
            <v>1</v>
          </cell>
          <cell r="L424">
            <v>1</v>
          </cell>
          <cell r="M424">
            <v>1</v>
          </cell>
        </row>
        <row r="431">
          <cell r="A431" t="str">
            <v>ALL</v>
          </cell>
          <cell r="B431" t="str">
            <v>electricity</v>
          </cell>
          <cell r="C431" t="str">
            <v>biomass</v>
          </cell>
          <cell r="D431" t="str">
            <v>Biomass (IGCC)_CCS</v>
          </cell>
          <cell r="E431">
            <v>0</v>
          </cell>
          <cell r="F431">
            <v>0</v>
          </cell>
          <cell r="G431">
            <v>0</v>
          </cell>
          <cell r="H431">
            <v>0.33300000000000002</v>
          </cell>
          <cell r="I431">
            <v>1</v>
          </cell>
          <cell r="J431">
            <v>1</v>
          </cell>
          <cell r="K431">
            <v>1</v>
          </cell>
          <cell r="L431">
            <v>1</v>
          </cell>
          <cell r="M431">
            <v>1</v>
          </cell>
        </row>
        <row r="439">
          <cell r="A439" t="str">
            <v>ALL</v>
          </cell>
          <cell r="B439" t="str">
            <v>electricity</v>
          </cell>
          <cell r="C439" t="str">
            <v>coal</v>
          </cell>
          <cell r="D439" t="str">
            <v>Coal (IGCC)_CCS</v>
          </cell>
          <cell r="E439">
            <v>-1</v>
          </cell>
          <cell r="F439">
            <v>-1</v>
          </cell>
          <cell r="G439">
            <v>-1</v>
          </cell>
          <cell r="H439">
            <v>45</v>
          </cell>
          <cell r="I439">
            <v>45</v>
          </cell>
          <cell r="J439">
            <v>45</v>
          </cell>
          <cell r="K439">
            <v>45</v>
          </cell>
          <cell r="L439">
            <v>45</v>
          </cell>
          <cell r="M439">
            <v>45</v>
          </cell>
        </row>
        <row r="440">
          <cell r="A440" t="str">
            <v>ALL</v>
          </cell>
          <cell r="B440" t="str">
            <v>electricity</v>
          </cell>
          <cell r="C440" t="str">
            <v>gas</v>
          </cell>
          <cell r="D440" t="str">
            <v>Gas (CC)_CCS</v>
          </cell>
          <cell r="E440">
            <v>-1</v>
          </cell>
          <cell r="F440">
            <v>-1</v>
          </cell>
          <cell r="G440">
            <v>-1</v>
          </cell>
          <cell r="H440">
            <v>45</v>
          </cell>
          <cell r="I440">
            <v>45</v>
          </cell>
          <cell r="J440">
            <v>45</v>
          </cell>
          <cell r="K440">
            <v>45</v>
          </cell>
          <cell r="L440">
            <v>45</v>
          </cell>
          <cell r="M440">
            <v>45</v>
          </cell>
        </row>
        <row r="441">
          <cell r="A441" t="str">
            <v>ALL</v>
          </cell>
          <cell r="B441" t="str">
            <v>electricity</v>
          </cell>
          <cell r="C441" t="str">
            <v>oil</v>
          </cell>
          <cell r="D441" t="str">
            <v>Oil (IGCC)_CCS</v>
          </cell>
          <cell r="E441">
            <v>-1</v>
          </cell>
          <cell r="F441">
            <v>-1</v>
          </cell>
          <cell r="G441">
            <v>-1</v>
          </cell>
          <cell r="H441">
            <v>45</v>
          </cell>
          <cell r="I441">
            <v>45</v>
          </cell>
          <cell r="J441">
            <v>45</v>
          </cell>
          <cell r="K441">
            <v>45</v>
          </cell>
          <cell r="L441">
            <v>45</v>
          </cell>
          <cell r="M441">
            <v>45</v>
          </cell>
        </row>
        <row r="448">
          <cell r="A448" t="str">
            <v>ALL</v>
          </cell>
          <cell r="B448" t="str">
            <v>electricity</v>
          </cell>
          <cell r="C448" t="str">
            <v>biomass</v>
          </cell>
          <cell r="D448" t="str">
            <v>Biomass (IGCC)_CCS</v>
          </cell>
          <cell r="E448">
            <v>-1</v>
          </cell>
          <cell r="F448">
            <v>-1</v>
          </cell>
          <cell r="G448">
            <v>-1</v>
          </cell>
          <cell r="H448">
            <v>45</v>
          </cell>
          <cell r="I448">
            <v>45</v>
          </cell>
          <cell r="J448">
            <v>45</v>
          </cell>
          <cell r="K448">
            <v>45</v>
          </cell>
          <cell r="L448">
            <v>45</v>
          </cell>
          <cell r="M448">
            <v>45</v>
          </cell>
        </row>
        <row r="457">
          <cell r="A457" t="str">
            <v>ALL</v>
          </cell>
          <cell r="B457" t="str">
            <v>electricity</v>
          </cell>
          <cell r="C457" t="str">
            <v>coal</v>
          </cell>
          <cell r="D457" t="str">
            <v>Coal (IGCC)_CCS</v>
          </cell>
          <cell r="E457">
            <v>2.5000000000000001E-2</v>
          </cell>
          <cell r="F457">
            <v>2.5000000000000001E-2</v>
          </cell>
          <cell r="G457">
            <v>7.4999999999999997E-3</v>
          </cell>
          <cell r="H457">
            <v>7.4999999999999997E-3</v>
          </cell>
          <cell r="I457">
            <v>7.4999999999999997E-3</v>
          </cell>
          <cell r="J457">
            <v>7.4999999999999997E-3</v>
          </cell>
          <cell r="K457">
            <v>7.4999999999999997E-3</v>
          </cell>
          <cell r="L457">
            <v>7.4999999999999997E-3</v>
          </cell>
          <cell r="M457">
            <v>7.4999999999999997E-3</v>
          </cell>
        </row>
        <row r="458">
          <cell r="A458" t="str">
            <v>ALL</v>
          </cell>
          <cell r="B458" t="str">
            <v>electricity</v>
          </cell>
          <cell r="C458" t="str">
            <v>gas</v>
          </cell>
          <cell r="D458" t="str">
            <v>Gas (CC)_CCS</v>
          </cell>
          <cell r="E458">
            <v>2.5000000000000001E-2</v>
          </cell>
          <cell r="F458">
            <v>2.5000000000000001E-2</v>
          </cell>
          <cell r="G458">
            <v>7.4999999999999997E-3</v>
          </cell>
          <cell r="H458">
            <v>7.4999999999999997E-3</v>
          </cell>
          <cell r="I458">
            <v>7.4999999999999997E-3</v>
          </cell>
          <cell r="J458">
            <v>7.4999999999999997E-3</v>
          </cell>
          <cell r="K458">
            <v>7.4999999999999997E-3</v>
          </cell>
          <cell r="L458">
            <v>7.4999999999999997E-3</v>
          </cell>
          <cell r="M458">
            <v>7.4999999999999997E-3</v>
          </cell>
        </row>
        <row r="459">
          <cell r="A459" t="str">
            <v>ALL</v>
          </cell>
          <cell r="B459" t="str">
            <v>electricity</v>
          </cell>
          <cell r="C459" t="str">
            <v>oil</v>
          </cell>
          <cell r="D459" t="str">
            <v>Oil (IGCC)_CCS</v>
          </cell>
          <cell r="E459">
            <v>2.5000000000000001E-2</v>
          </cell>
          <cell r="F459">
            <v>2.5000000000000001E-2</v>
          </cell>
          <cell r="G459">
            <v>7.4999999999999997E-3</v>
          </cell>
          <cell r="H459">
            <v>7.4999999999999997E-3</v>
          </cell>
          <cell r="I459">
            <v>7.4999999999999997E-3</v>
          </cell>
          <cell r="J459">
            <v>7.4999999999999997E-3</v>
          </cell>
          <cell r="K459">
            <v>7.4999999999999997E-3</v>
          </cell>
          <cell r="L459">
            <v>7.4999999999999997E-3</v>
          </cell>
          <cell r="M459">
            <v>7.4999999999999997E-3</v>
          </cell>
        </row>
        <row r="466">
          <cell r="A466" t="str">
            <v>ALL</v>
          </cell>
          <cell r="B466" t="str">
            <v>electricity</v>
          </cell>
          <cell r="C466" t="str">
            <v>biomass</v>
          </cell>
          <cell r="D466" t="str">
            <v>Biomass (IGCC)_CCS</v>
          </cell>
          <cell r="E466">
            <v>2.5000000000000001E-2</v>
          </cell>
          <cell r="F466">
            <v>2.5000000000000001E-2</v>
          </cell>
          <cell r="G466">
            <v>7.4999999999999997E-3</v>
          </cell>
          <cell r="H466">
            <v>7.4999999999999997E-3</v>
          </cell>
          <cell r="I466">
            <v>7.4999999999999997E-3</v>
          </cell>
          <cell r="J466">
            <v>7.4999999999999997E-3</v>
          </cell>
          <cell r="K466">
            <v>7.4999999999999997E-3</v>
          </cell>
          <cell r="L466">
            <v>7.4999999999999997E-3</v>
          </cell>
          <cell r="M466">
            <v>7.4999999999999997E-3</v>
          </cell>
        </row>
        <row r="474">
          <cell r="A474" t="str">
            <v>ALL</v>
          </cell>
          <cell r="B474" t="str">
            <v>electricity</v>
          </cell>
          <cell r="C474" t="str">
            <v>coal</v>
          </cell>
          <cell r="D474" t="str">
            <v>Coal (IGCC)_CCS</v>
          </cell>
        </row>
        <row r="475">
          <cell r="A475" t="str">
            <v>ALL</v>
          </cell>
          <cell r="B475" t="str">
            <v>electricity</v>
          </cell>
          <cell r="C475" t="str">
            <v>gas</v>
          </cell>
          <cell r="D475" t="str">
            <v>Gas (CC)_CCS</v>
          </cell>
        </row>
        <row r="476">
          <cell r="A476" t="str">
            <v>ALL</v>
          </cell>
          <cell r="B476" t="str">
            <v>electricity</v>
          </cell>
          <cell r="C476" t="str">
            <v>oil</v>
          </cell>
          <cell r="D476" t="str">
            <v>Oil (IGCC)_CCS</v>
          </cell>
        </row>
        <row r="483">
          <cell r="A483" t="str">
            <v>ALL</v>
          </cell>
          <cell r="B483" t="str">
            <v>electricity</v>
          </cell>
          <cell r="C483" t="str">
            <v>biomass</v>
          </cell>
          <cell r="D483" t="str">
            <v>Biomass (IGCC)_CCS</v>
          </cell>
        </row>
        <row r="491">
          <cell r="A491" t="str">
            <v>ALL</v>
          </cell>
          <cell r="B491" t="str">
            <v>electricity</v>
          </cell>
          <cell r="C491" t="str">
            <v>coal</v>
          </cell>
          <cell r="D491" t="str">
            <v>Coal (IGCC)_CCS</v>
          </cell>
        </row>
        <row r="492">
          <cell r="A492" t="str">
            <v>ALL</v>
          </cell>
          <cell r="B492" t="str">
            <v>electricity</v>
          </cell>
          <cell r="C492" t="str">
            <v>gas</v>
          </cell>
          <cell r="D492" t="str">
            <v>Gas (CC)_CCS</v>
          </cell>
        </row>
        <row r="493">
          <cell r="A493" t="str">
            <v>ALL</v>
          </cell>
          <cell r="B493" t="str">
            <v>electricity</v>
          </cell>
          <cell r="C493" t="str">
            <v>oil</v>
          </cell>
          <cell r="D493" t="str">
            <v>Oil (IGCC)_CCS</v>
          </cell>
        </row>
        <row r="500">
          <cell r="A500" t="str">
            <v>ALL</v>
          </cell>
          <cell r="B500" t="str">
            <v>electricity</v>
          </cell>
          <cell r="C500" t="str">
            <v>biomass</v>
          </cell>
          <cell r="D500" t="str">
            <v>Biomass (IGCC)_CCS</v>
          </cell>
        </row>
      </sheetData>
      <sheetData sheetId="2" refreshError="1"/>
      <sheetData sheetId="3" refreshError="1"/>
      <sheetData sheetId="4">
        <row r="18">
          <cell r="H18">
            <v>2536.6730385390656</v>
          </cell>
          <cell r="I18">
            <v>0.49364338088035581</v>
          </cell>
          <cell r="J18">
            <v>67.799139576673511</v>
          </cell>
        </row>
        <row r="24">
          <cell r="H24">
            <v>2125.159271557096</v>
          </cell>
          <cell r="I24">
            <v>0</v>
          </cell>
          <cell r="J24">
            <v>117.98240261113644</v>
          </cell>
        </row>
        <row r="26">
          <cell r="H26">
            <v>1362.7206281139504</v>
          </cell>
          <cell r="I26">
            <v>5.2633499550819396</v>
          </cell>
          <cell r="J26">
            <v>16.672723460197446</v>
          </cell>
        </row>
        <row r="27">
          <cell r="H27">
            <v>3008.3533809322453</v>
          </cell>
          <cell r="I27">
            <v>3.1057033896446224</v>
          </cell>
          <cell r="J27">
            <v>19.614968776702881</v>
          </cell>
        </row>
      </sheetData>
      <sheetData sheetId="5" refreshError="1"/>
      <sheetData sheetId="6">
        <row r="13">
          <cell r="L13">
            <v>44.765928227991822</v>
          </cell>
          <cell r="M13">
            <v>12.433403020837297</v>
          </cell>
        </row>
        <row r="16">
          <cell r="L16">
            <v>23.017607821466193</v>
          </cell>
          <cell r="M16">
            <v>6.3929690715296079</v>
          </cell>
        </row>
        <row r="20">
          <cell r="L20">
            <v>23.017607821466193</v>
          </cell>
          <cell r="M20">
            <v>6.3929690715296079</v>
          </cell>
        </row>
        <row r="24">
          <cell r="L24">
            <v>44.765928227991822</v>
          </cell>
          <cell r="M24">
            <v>12.433403020837297</v>
          </cell>
        </row>
        <row r="32">
          <cell r="L32">
            <v>43.729866769153425</v>
          </cell>
          <cell r="M32">
            <v>12.145644670189725</v>
          </cell>
        </row>
        <row r="33">
          <cell r="D33">
            <v>1544.820527625337</v>
          </cell>
          <cell r="E33">
            <v>45</v>
          </cell>
          <cell r="F33">
            <v>0.8</v>
          </cell>
          <cell r="G33">
            <v>27.496917063474655</v>
          </cell>
          <cell r="H33">
            <v>4.5833643708229062</v>
          </cell>
          <cell r="I33">
            <v>0.75</v>
          </cell>
          <cell r="J33">
            <v>0.25</v>
          </cell>
          <cell r="K33">
            <v>8719.4505000000008</v>
          </cell>
          <cell r="L33">
            <v>41.634005502127401</v>
          </cell>
          <cell r="M33">
            <v>11.563534819233862</v>
          </cell>
          <cell r="N33">
            <v>0.39132528820480139</v>
          </cell>
        </row>
        <row r="34">
          <cell r="D34">
            <v>1790.6002203327519</v>
          </cell>
          <cell r="E34">
            <v>45</v>
          </cell>
          <cell r="F34">
            <v>0.8</v>
          </cell>
          <cell r="G34">
            <v>38.615335198402406</v>
          </cell>
          <cell r="H34">
            <v>2.9177266055345532</v>
          </cell>
          <cell r="I34">
            <v>0.75</v>
          </cell>
          <cell r="J34">
            <v>0.25</v>
          </cell>
          <cell r="K34">
            <v>8005.0609999999997</v>
          </cell>
          <cell r="L34">
            <v>46.82537792217903</v>
          </cell>
          <cell r="M34">
            <v>13.005399828734568</v>
          </cell>
          <cell r="N34">
            <v>0.42624802982763033</v>
          </cell>
        </row>
        <row r="35">
          <cell r="L35">
            <v>22.425572702129958</v>
          </cell>
          <cell r="M35">
            <v>6.2285357283024236</v>
          </cell>
        </row>
        <row r="36">
          <cell r="D36">
            <v>492.39729815128072</v>
          </cell>
          <cell r="E36">
            <v>45</v>
          </cell>
          <cell r="F36">
            <v>0.1</v>
          </cell>
          <cell r="G36">
            <v>11.305577628672124</v>
          </cell>
          <cell r="H36">
            <v>3.3647844355702401</v>
          </cell>
          <cell r="I36">
            <v>0.75</v>
          </cell>
          <cell r="J36">
            <v>0.25</v>
          </cell>
          <cell r="K36">
            <v>8877.3260000000009</v>
          </cell>
          <cell r="L36">
            <v>100.74208665707337</v>
          </cell>
          <cell r="M36">
            <v>27.980363954215687</v>
          </cell>
          <cell r="N36">
            <v>0.38436590927267961</v>
          </cell>
        </row>
        <row r="37">
          <cell r="D37">
            <v>492.39729815128072</v>
          </cell>
          <cell r="E37">
            <v>45</v>
          </cell>
          <cell r="F37">
            <v>0.5</v>
          </cell>
          <cell r="G37">
            <v>11.305577628672124</v>
          </cell>
          <cell r="H37">
            <v>3.3647844355702401</v>
          </cell>
          <cell r="I37">
            <v>0.75</v>
          </cell>
          <cell r="J37">
            <v>0.25</v>
          </cell>
          <cell r="K37">
            <v>8877.3260000000009</v>
          </cell>
          <cell r="L37">
            <v>22.840244879870866</v>
          </cell>
          <cell r="M37">
            <v>6.3437078360072539</v>
          </cell>
          <cell r="N37">
            <v>0.38436590927267961</v>
          </cell>
        </row>
        <row r="38">
          <cell r="D38">
            <v>725.41012575926561</v>
          </cell>
          <cell r="E38">
            <v>45</v>
          </cell>
          <cell r="F38">
            <v>0.8</v>
          </cell>
          <cell r="G38">
            <v>12.073830572426319</v>
          </cell>
          <cell r="H38">
            <v>2.0301492683887483</v>
          </cell>
          <cell r="I38">
            <v>0.75</v>
          </cell>
          <cell r="J38">
            <v>0.25</v>
          </cell>
          <cell r="K38">
            <v>6163.9549999999999</v>
          </cell>
          <cell r="L38">
            <v>19.308643575852571</v>
          </cell>
          <cell r="M38">
            <v>5.3628318872691345</v>
          </cell>
          <cell r="N38">
            <v>0.5535636583816721</v>
          </cell>
        </row>
        <row r="39">
          <cell r="L39">
            <v>22.425572702129958</v>
          </cell>
          <cell r="M39">
            <v>6.2285357283024236</v>
          </cell>
        </row>
        <row r="40">
          <cell r="D40">
            <v>492.39729815128072</v>
          </cell>
          <cell r="E40">
            <v>45</v>
          </cell>
          <cell r="F40">
            <v>0.1</v>
          </cell>
          <cell r="G40">
            <v>11.305577628672124</v>
          </cell>
          <cell r="H40">
            <v>3.3647844355702401</v>
          </cell>
          <cell r="I40">
            <v>0.75</v>
          </cell>
          <cell r="J40">
            <v>0.25</v>
          </cell>
          <cell r="K40">
            <v>8877.3260000000009</v>
          </cell>
          <cell r="L40">
            <v>100.74208665707337</v>
          </cell>
          <cell r="M40">
            <v>27.980363954215687</v>
          </cell>
          <cell r="N40">
            <v>0.38436590927267961</v>
          </cell>
        </row>
        <row r="41">
          <cell r="D41">
            <v>492.39729815128072</v>
          </cell>
          <cell r="E41">
            <v>45</v>
          </cell>
          <cell r="F41">
            <v>0.5</v>
          </cell>
          <cell r="G41">
            <v>11.305577628672124</v>
          </cell>
          <cell r="H41">
            <v>3.3647844355702401</v>
          </cell>
          <cell r="I41">
            <v>0.75</v>
          </cell>
          <cell r="J41">
            <v>0.25</v>
          </cell>
          <cell r="K41">
            <v>8877.3260000000009</v>
          </cell>
          <cell r="L41">
            <v>22.840244879870866</v>
          </cell>
          <cell r="M41">
            <v>6.3437078360072539</v>
          </cell>
          <cell r="N41">
            <v>0.38436590927267961</v>
          </cell>
        </row>
        <row r="42">
          <cell r="D42">
            <v>1611.5401982994767</v>
          </cell>
          <cell r="E42">
            <v>45</v>
          </cell>
          <cell r="F42">
            <v>0.8</v>
          </cell>
          <cell r="G42">
            <v>34.753801678562169</v>
          </cell>
          <cell r="H42">
            <v>2.6259539449810978</v>
          </cell>
          <cell r="I42">
            <v>0.75</v>
          </cell>
          <cell r="J42">
            <v>0.25</v>
          </cell>
          <cell r="K42">
            <v>8005.0609999999997</v>
          </cell>
          <cell r="L42">
            <v>42.142840129961122</v>
          </cell>
          <cell r="M42">
            <v>11.704859845861108</v>
          </cell>
          <cell r="N42">
            <v>0.42624802982763033</v>
          </cell>
        </row>
        <row r="43">
          <cell r="L43">
            <v>43.729866769153425</v>
          </cell>
          <cell r="M43">
            <v>12.145644670189725</v>
          </cell>
        </row>
        <row r="44">
          <cell r="D44">
            <v>1591.1651434540972</v>
          </cell>
          <cell r="E44">
            <v>45</v>
          </cell>
          <cell r="F44">
            <v>0.8</v>
          </cell>
          <cell r="G44">
            <v>28.321824575378894</v>
          </cell>
          <cell r="H44">
            <v>4.6497703081232498</v>
          </cell>
          <cell r="I44">
            <v>0.75</v>
          </cell>
          <cell r="J44">
            <v>0.25</v>
          </cell>
          <cell r="K44">
            <v>8939.4447533211187</v>
          </cell>
          <cell r="L44">
            <v>42.811930673366881</v>
          </cell>
          <cell r="M44">
            <v>11.890694758994732</v>
          </cell>
          <cell r="N44">
            <v>0.38169501283984608</v>
          </cell>
        </row>
        <row r="45">
          <cell r="D45">
            <v>1844.3182269427346</v>
          </cell>
          <cell r="E45">
            <v>45</v>
          </cell>
          <cell r="F45">
            <v>0.8</v>
          </cell>
          <cell r="G45">
            <v>39.773795254354482</v>
          </cell>
          <cell r="H45">
            <v>2.96</v>
          </cell>
          <cell r="I45">
            <v>0.75</v>
          </cell>
          <cell r="J45">
            <v>0.25</v>
          </cell>
          <cell r="K45">
            <v>8207.0310000000009</v>
          </cell>
          <cell r="M45">
            <v>13.382991639182617</v>
          </cell>
          <cell r="N45">
            <v>0.41575832720748823</v>
          </cell>
        </row>
        <row r="51">
          <cell r="L51">
            <v>42.944971724578878</v>
          </cell>
          <cell r="M51">
            <v>11.927645919699142</v>
          </cell>
        </row>
        <row r="52">
          <cell r="D52">
            <v>1544.820527625337</v>
          </cell>
          <cell r="E52">
            <v>45</v>
          </cell>
          <cell r="F52">
            <v>0.8</v>
          </cell>
          <cell r="G52">
            <v>27.496917063474655</v>
          </cell>
          <cell r="H52">
            <v>4.5833643708229062</v>
          </cell>
          <cell r="I52">
            <v>0.75</v>
          </cell>
          <cell r="J52">
            <v>0.25</v>
          </cell>
          <cell r="K52">
            <v>8719.4505000000008</v>
          </cell>
          <cell r="L52">
            <v>41.634005502127401</v>
          </cell>
          <cell r="M52">
            <v>11.563534819233862</v>
          </cell>
          <cell r="N52">
            <v>0.39132528820480139</v>
          </cell>
        </row>
        <row r="53">
          <cell r="D53">
            <v>1790.6002203327519</v>
          </cell>
          <cell r="E53">
            <v>45</v>
          </cell>
          <cell r="F53">
            <v>0.8</v>
          </cell>
          <cell r="G53">
            <v>38.615335198402406</v>
          </cell>
          <cell r="H53">
            <v>2.9177266055345532</v>
          </cell>
          <cell r="I53">
            <v>0.75</v>
          </cell>
          <cell r="J53">
            <v>0.25</v>
          </cell>
          <cell r="K53">
            <v>8005.0609999999997</v>
          </cell>
          <cell r="L53">
            <v>46.82537792217903</v>
          </cell>
          <cell r="M53">
            <v>13.005399828734568</v>
          </cell>
          <cell r="N53">
            <v>0.42624802982763033</v>
          </cell>
        </row>
        <row r="54">
          <cell r="L54">
            <v>21.977061248087363</v>
          </cell>
          <cell r="M54">
            <v>6.1039650137363752</v>
          </cell>
        </row>
        <row r="55">
          <cell r="D55">
            <v>508.82914840169809</v>
          </cell>
          <cell r="E55">
            <v>45</v>
          </cell>
          <cell r="F55">
            <v>0.1</v>
          </cell>
          <cell r="G55">
            <v>11.682857437652178</v>
          </cell>
          <cell r="H55">
            <v>3.4770710670725085</v>
          </cell>
          <cell r="I55">
            <v>0.75</v>
          </cell>
          <cell r="J55">
            <v>0.25</v>
          </cell>
          <cell r="K55">
            <v>8877.3260000000009</v>
          </cell>
          <cell r="L55">
            <v>104.1039631094397</v>
          </cell>
          <cell r="M55">
            <v>28.914100090002908</v>
          </cell>
          <cell r="N55">
            <v>0.38436590927267961</v>
          </cell>
        </row>
        <row r="56">
          <cell r="D56">
            <v>508.82914840169809</v>
          </cell>
          <cell r="E56">
            <v>45</v>
          </cell>
          <cell r="F56">
            <v>0.5</v>
          </cell>
          <cell r="G56">
            <v>11.682857437652178</v>
          </cell>
          <cell r="H56">
            <v>3.4770710670725085</v>
          </cell>
          <cell r="I56">
            <v>0.75</v>
          </cell>
          <cell r="J56">
            <v>0.25</v>
          </cell>
          <cell r="K56">
            <v>8877.3260000000009</v>
          </cell>
          <cell r="L56">
            <v>23.602449475545946</v>
          </cell>
          <cell r="M56">
            <v>6.5554044833792799</v>
          </cell>
          <cell r="N56">
            <v>0.38436590927267961</v>
          </cell>
        </row>
        <row r="57">
          <cell r="D57">
            <v>725.41012575926561</v>
          </cell>
          <cell r="E57">
            <v>45</v>
          </cell>
          <cell r="F57">
            <v>0.8</v>
          </cell>
          <cell r="G57">
            <v>12.073830572426319</v>
          </cell>
          <cell r="H57">
            <v>2.0301492683887483</v>
          </cell>
          <cell r="I57">
            <v>0.75</v>
          </cell>
          <cell r="J57">
            <v>0.25</v>
          </cell>
          <cell r="K57">
            <v>6163.9549999999999</v>
          </cell>
          <cell r="L57">
            <v>19.308643575852571</v>
          </cell>
          <cell r="M57">
            <v>5.3628318872691345</v>
          </cell>
          <cell r="N57">
            <v>0.5535636583816721</v>
          </cell>
        </row>
        <row r="58">
          <cell r="L58">
            <v>21.977061248087363</v>
          </cell>
          <cell r="M58">
            <v>6.1039650137363752</v>
          </cell>
        </row>
        <row r="59">
          <cell r="D59">
            <v>508.82914840169809</v>
          </cell>
          <cell r="E59">
            <v>45</v>
          </cell>
          <cell r="F59">
            <v>0.1</v>
          </cell>
          <cell r="G59">
            <v>11.682857437652178</v>
          </cell>
          <cell r="H59">
            <v>3.4770710670725085</v>
          </cell>
          <cell r="I59">
            <v>0.75</v>
          </cell>
          <cell r="J59">
            <v>0.25</v>
          </cell>
          <cell r="K59">
            <v>8877.3260000000009</v>
          </cell>
          <cell r="L59">
            <v>104.1039631094397</v>
          </cell>
          <cell r="M59">
            <v>28.914100090002908</v>
          </cell>
          <cell r="N59">
            <v>0.38436590927267961</v>
          </cell>
        </row>
        <row r="60">
          <cell r="D60">
            <v>508.82914840169809</v>
          </cell>
          <cell r="E60">
            <v>45</v>
          </cell>
          <cell r="F60">
            <v>0.5</v>
          </cell>
          <cell r="G60">
            <v>11.682857437652178</v>
          </cell>
          <cell r="H60">
            <v>3.4770710670725085</v>
          </cell>
          <cell r="I60">
            <v>0.75</v>
          </cell>
          <cell r="J60">
            <v>0.25</v>
          </cell>
          <cell r="K60">
            <v>8877.3260000000009</v>
          </cell>
          <cell r="L60">
            <v>23.602449475545946</v>
          </cell>
          <cell r="M60">
            <v>6.5554044833792799</v>
          </cell>
          <cell r="N60">
            <v>0.38436590927267961</v>
          </cell>
        </row>
        <row r="61">
          <cell r="D61">
            <v>1611.5401982994767</v>
          </cell>
          <cell r="E61">
            <v>45</v>
          </cell>
          <cell r="F61">
            <v>0.8</v>
          </cell>
          <cell r="G61">
            <v>34.753801678562169</v>
          </cell>
          <cell r="H61">
            <v>2.6259539449810978</v>
          </cell>
          <cell r="I61">
            <v>0.75</v>
          </cell>
          <cell r="J61">
            <v>0.25</v>
          </cell>
          <cell r="K61">
            <v>8005.0609999999997</v>
          </cell>
          <cell r="L61">
            <v>42.142840129961122</v>
          </cell>
          <cell r="M61">
            <v>11.704859845861108</v>
          </cell>
          <cell r="N61">
            <v>0.42624802982763033</v>
          </cell>
        </row>
        <row r="62">
          <cell r="L62">
            <v>42.944971724578878</v>
          </cell>
          <cell r="M62">
            <v>11.927645919699142</v>
          </cell>
        </row>
        <row r="63">
          <cell r="D63">
            <v>1591.1651434540972</v>
          </cell>
          <cell r="E63">
            <v>45</v>
          </cell>
          <cell r="F63">
            <v>0.8</v>
          </cell>
          <cell r="G63">
            <v>28.321824575378894</v>
          </cell>
          <cell r="H63">
            <v>4.6497703081232498</v>
          </cell>
          <cell r="I63">
            <v>0.75</v>
          </cell>
          <cell r="J63">
            <v>0.25</v>
          </cell>
          <cell r="K63">
            <v>8939.4447533211187</v>
          </cell>
          <cell r="L63">
            <v>42.811930673366881</v>
          </cell>
          <cell r="M63">
            <v>11.890694758994732</v>
          </cell>
          <cell r="N63">
            <v>0.38169501283984619</v>
          </cell>
        </row>
        <row r="64">
          <cell r="D64">
            <v>1844.3182269427346</v>
          </cell>
          <cell r="E64">
            <v>45</v>
          </cell>
          <cell r="F64">
            <v>0.8</v>
          </cell>
          <cell r="G64">
            <v>39.773795254354482</v>
          </cell>
          <cell r="H64">
            <v>2.96</v>
          </cell>
          <cell r="I64">
            <v>0.75</v>
          </cell>
          <cell r="J64">
            <v>0.25</v>
          </cell>
          <cell r="K64">
            <v>8207.0310000000009</v>
          </cell>
          <cell r="L64">
            <v>48.184880856143806</v>
          </cell>
          <cell r="M64">
            <v>13.382991639182617</v>
          </cell>
          <cell r="N64">
            <v>0.41575832720748823</v>
          </cell>
        </row>
        <row r="70">
          <cell r="L70">
            <v>42.160076680004316</v>
          </cell>
          <cell r="M70">
            <v>11.709647169208555</v>
          </cell>
        </row>
        <row r="71">
          <cell r="D71">
            <v>1454.6821443836211</v>
          </cell>
          <cell r="E71">
            <v>45</v>
          </cell>
          <cell r="F71">
            <v>0.8</v>
          </cell>
          <cell r="G71">
            <v>25.892505674636435</v>
          </cell>
          <cell r="H71">
            <v>4.3159306807561864</v>
          </cell>
          <cell r="I71">
            <v>0.75</v>
          </cell>
          <cell r="J71">
            <v>0.25</v>
          </cell>
          <cell r="K71">
            <v>8525.5972385551795</v>
          </cell>
          <cell r="L71">
            <v>39.204712340411568</v>
          </cell>
          <cell r="M71">
            <v>10.888816743880955</v>
          </cell>
          <cell r="N71">
            <v>0.40022316143077036</v>
          </cell>
        </row>
        <row r="72">
          <cell r="D72">
            <v>1610.3800121982265</v>
          </cell>
          <cell r="E72">
            <v>45</v>
          </cell>
          <cell r="F72">
            <v>0.8</v>
          </cell>
          <cell r="G72">
            <v>36.024299459802499</v>
          </cell>
          <cell r="H72">
            <v>2.7219511740495874</v>
          </cell>
          <cell r="I72">
            <v>0.75</v>
          </cell>
          <cell r="J72">
            <v>0.25</v>
          </cell>
          <cell r="K72">
            <v>7598.7702636415233</v>
          </cell>
          <cell r="L72">
            <v>42.3952509228574</v>
          </cell>
          <cell r="M72">
            <v>11.774965062911566</v>
          </cell>
          <cell r="N72">
            <v>0.44903864197952675</v>
          </cell>
        </row>
        <row r="73">
          <cell r="L73">
            <v>21.640677657555411</v>
          </cell>
          <cell r="M73">
            <v>6.0105369778118387</v>
          </cell>
        </row>
        <row r="74">
          <cell r="D74">
            <v>479.13959161305877</v>
          </cell>
          <cell r="E74">
            <v>45</v>
          </cell>
          <cell r="F74">
            <v>0.1</v>
          </cell>
          <cell r="G74">
            <v>11.001177033850071</v>
          </cell>
          <cell r="H74">
            <v>3.2741882345377529</v>
          </cell>
          <cell r="I74">
            <v>0.75</v>
          </cell>
          <cell r="J74">
            <v>0.25</v>
          </cell>
          <cell r="K74">
            <v>8679.9628062977263</v>
          </cell>
          <cell r="L74">
            <v>98.029624533576367</v>
          </cell>
          <cell r="M74">
            <v>27.226997809579231</v>
          </cell>
          <cell r="N74">
            <v>0.39310554158415623</v>
          </cell>
        </row>
        <row r="75">
          <cell r="D75">
            <v>479.13959161305877</v>
          </cell>
          <cell r="E75">
            <v>45</v>
          </cell>
          <cell r="F75">
            <v>0.5</v>
          </cell>
          <cell r="G75">
            <v>11.001177033850071</v>
          </cell>
          <cell r="H75">
            <v>3.2741882345377529</v>
          </cell>
          <cell r="I75">
            <v>0.75</v>
          </cell>
          <cell r="J75">
            <v>0.25</v>
          </cell>
          <cell r="K75">
            <v>8679.9628062977263</v>
          </cell>
          <cell r="L75">
            <v>22.225275494345478</v>
          </cell>
          <cell r="M75">
            <v>6.1729046712259468</v>
          </cell>
          <cell r="N75">
            <v>0.39310554158415623</v>
          </cell>
        </row>
        <row r="76">
          <cell r="D76">
            <v>631.97887337427017</v>
          </cell>
          <cell r="E76">
            <v>45</v>
          </cell>
          <cell r="F76">
            <v>0.8</v>
          </cell>
          <cell r="G76">
            <v>11.037108428259652</v>
          </cell>
          <cell r="H76">
            <v>1.8558300504837864</v>
          </cell>
          <cell r="I76">
            <v>0.75</v>
          </cell>
          <cell r="J76">
            <v>0.25</v>
          </cell>
          <cell r="K76">
            <v>5698.1565485208439</v>
          </cell>
          <cell r="L76">
            <v>16.982858778005191</v>
          </cell>
          <cell r="M76">
            <v>4.7168624887547708</v>
          </cell>
          <cell r="N76">
            <v>0.59881497653583082</v>
          </cell>
        </row>
        <row r="77">
          <cell r="L77">
            <v>21.640677657555411</v>
          </cell>
          <cell r="M77">
            <v>6.0105369778118387</v>
          </cell>
        </row>
        <row r="78">
          <cell r="D78">
            <v>479.13959161305877</v>
          </cell>
          <cell r="E78">
            <v>45</v>
          </cell>
          <cell r="F78">
            <v>0.1</v>
          </cell>
          <cell r="G78">
            <v>11.001177033850071</v>
          </cell>
          <cell r="H78">
            <v>3.2741882345377529</v>
          </cell>
          <cell r="I78">
            <v>0.75</v>
          </cell>
          <cell r="J78">
            <v>0.25</v>
          </cell>
          <cell r="K78">
            <v>8679.9628062977263</v>
          </cell>
          <cell r="L78">
            <v>98.029624533576367</v>
          </cell>
          <cell r="M78">
            <v>27.226997809579231</v>
          </cell>
          <cell r="N78">
            <v>0.39310554158415623</v>
          </cell>
        </row>
        <row r="79">
          <cell r="D79">
            <v>479.13959161305877</v>
          </cell>
          <cell r="E79">
            <v>45</v>
          </cell>
          <cell r="F79">
            <v>0.5</v>
          </cell>
          <cell r="G79">
            <v>11.001177033850071</v>
          </cell>
          <cell r="H79">
            <v>3.2741882345377529</v>
          </cell>
          <cell r="I79">
            <v>0.75</v>
          </cell>
          <cell r="J79">
            <v>0.25</v>
          </cell>
          <cell r="K79">
            <v>8679.9628062977263</v>
          </cell>
          <cell r="L79">
            <v>22.225275494345478</v>
          </cell>
          <cell r="M79">
            <v>6.1729046712259468</v>
          </cell>
          <cell r="N79">
            <v>0.39310554158415623</v>
          </cell>
        </row>
        <row r="80">
          <cell r="D80">
            <v>1403.9773126307819</v>
          </cell>
          <cell r="E80">
            <v>45</v>
          </cell>
          <cell r="F80">
            <v>0.8</v>
          </cell>
          <cell r="G80">
            <v>31.76965877726737</v>
          </cell>
          <cell r="H80">
            <v>2.4004758261692447</v>
          </cell>
          <cell r="I80">
            <v>0.75</v>
          </cell>
          <cell r="J80">
            <v>0.25</v>
          </cell>
          <cell r="K80">
            <v>7598.7702636415233</v>
          </cell>
          <cell r="L80">
            <v>37.040582434355713</v>
          </cell>
          <cell r="M80">
            <v>10.287745787094357</v>
          </cell>
          <cell r="N80">
            <v>0.44903864197952675</v>
          </cell>
        </row>
        <row r="81">
          <cell r="L81">
            <v>42.160076680004316</v>
          </cell>
          <cell r="M81">
            <v>11.709647169208555</v>
          </cell>
        </row>
        <row r="82">
          <cell r="D82">
            <v>1498.3226087151297</v>
          </cell>
          <cell r="E82">
            <v>45</v>
          </cell>
          <cell r="F82">
            <v>0.8</v>
          </cell>
          <cell r="G82">
            <v>26.66928084487553</v>
          </cell>
          <cell r="H82">
            <v>4.3784619130543216</v>
          </cell>
          <cell r="I82">
            <v>0.75</v>
          </cell>
          <cell r="J82">
            <v>0.25</v>
          </cell>
          <cell r="K82">
            <v>8740.7005181268141</v>
          </cell>
          <cell r="L82">
            <v>40.313907022499365</v>
          </cell>
          <cell r="M82">
            <v>11.196887302380926</v>
          </cell>
          <cell r="N82">
            <v>0.39037391486228873</v>
          </cell>
        </row>
        <row r="83">
          <cell r="D83">
            <v>1658.6914125641733</v>
          </cell>
          <cell r="E83">
            <v>45</v>
          </cell>
          <cell r="F83">
            <v>0.8</v>
          </cell>
          <cell r="G83">
            <v>37.105028443596574</v>
          </cell>
          <cell r="H83">
            <v>2.7613880820443319</v>
          </cell>
          <cell r="I83">
            <v>0.75</v>
          </cell>
          <cell r="J83">
            <v>0.25</v>
          </cell>
          <cell r="K83">
            <v>7790.4894310716882</v>
          </cell>
          <cell r="L83">
            <v>43.624886823316388</v>
          </cell>
          <cell r="M83">
            <v>12.116487272423955</v>
          </cell>
          <cell r="N83">
            <v>0.43798807637052573</v>
          </cell>
        </row>
        <row r="89">
          <cell r="L89">
            <v>41.375181635429783</v>
          </cell>
          <cell r="M89">
            <v>11.491648418717972</v>
          </cell>
        </row>
        <row r="90">
          <cell r="D90">
            <v>1369.803225259669</v>
          </cell>
          <cell r="E90">
            <v>45</v>
          </cell>
          <cell r="F90">
            <v>0.8</v>
          </cell>
          <cell r="G90">
            <v>24.381709722710347</v>
          </cell>
          <cell r="H90">
            <v>4.0641014185281072</v>
          </cell>
          <cell r="I90">
            <v>0.75</v>
          </cell>
          <cell r="J90">
            <v>0.25</v>
          </cell>
          <cell r="K90">
            <v>8336.0537770195169</v>
          </cell>
          <cell r="L90">
            <v>36.917165455432382</v>
          </cell>
          <cell r="M90">
            <v>10.253467640760546</v>
          </cell>
          <cell r="N90">
            <v>0.40932335265236031</v>
          </cell>
        </row>
        <row r="91">
          <cell r="D91">
            <v>1360.8561674528914</v>
          </cell>
          <cell r="E91">
            <v>45</v>
          </cell>
          <cell r="F91">
            <v>0.8</v>
          </cell>
          <cell r="G91">
            <v>32.436881566658023</v>
          </cell>
          <cell r="H91">
            <v>2.450890348649025</v>
          </cell>
          <cell r="I91">
            <v>0.75</v>
          </cell>
          <cell r="J91">
            <v>0.25</v>
          </cell>
          <cell r="K91">
            <v>7266.084896345059</v>
          </cell>
          <cell r="L91">
            <v>36.261519678047712</v>
          </cell>
          <cell r="M91">
            <v>10.071366911214266</v>
          </cell>
          <cell r="N91">
            <v>0.4695983502224636</v>
          </cell>
        </row>
        <row r="92">
          <cell r="L92">
            <v>21.192166203512812</v>
          </cell>
          <cell r="M92">
            <v>5.8859662632457903</v>
          </cell>
        </row>
        <row r="93">
          <cell r="D93">
            <v>451.18238405219984</v>
          </cell>
          <cell r="E93">
            <v>45</v>
          </cell>
          <cell r="F93">
            <v>0.1</v>
          </cell>
          <cell r="G93">
            <v>10.359271845606976</v>
          </cell>
          <cell r="H93">
            <v>3.0831433664688723</v>
          </cell>
          <cell r="I93">
            <v>0.75</v>
          </cell>
          <cell r="J93">
            <v>0.25</v>
          </cell>
          <cell r="K93">
            <v>8486.9874462999196</v>
          </cell>
          <cell r="L93">
            <v>92.309716164134997</v>
          </cell>
          <cell r="M93">
            <v>25.638335878180804</v>
          </cell>
          <cell r="N93">
            <v>0.40204389384216593</v>
          </cell>
        </row>
        <row r="94">
          <cell r="D94">
            <v>451.18238405219984</v>
          </cell>
          <cell r="E94">
            <v>45</v>
          </cell>
          <cell r="F94">
            <v>0.5</v>
          </cell>
          <cell r="G94">
            <v>10.359271845606976</v>
          </cell>
          <cell r="H94">
            <v>3.0831433664688723</v>
          </cell>
          <cell r="I94">
            <v>0.75</v>
          </cell>
          <cell r="J94">
            <v>0.25</v>
          </cell>
          <cell r="K94">
            <v>8486.9874462999196</v>
          </cell>
          <cell r="L94">
            <v>20.928457926002093</v>
          </cell>
          <cell r="M94">
            <v>5.8127232540196037</v>
          </cell>
          <cell r="N94">
            <v>0.40204389384216593</v>
          </cell>
        </row>
        <row r="95">
          <cell r="D95">
            <v>551.31169557704186</v>
          </cell>
          <cell r="E95">
            <v>45</v>
          </cell>
          <cell r="F95">
            <v>0.8</v>
          </cell>
          <cell r="G95">
            <v>10.142017680838109</v>
          </cell>
          <cell r="H95">
            <v>1.7053253854465487</v>
          </cell>
          <cell r="I95">
            <v>0.75</v>
          </cell>
          <cell r="J95">
            <v>0.25</v>
          </cell>
          <cell r="K95">
            <v>5334.498553770497</v>
          </cell>
          <cell r="L95">
            <v>14.974810175242645</v>
          </cell>
          <cell r="M95">
            <v>4.1591419510185652</v>
          </cell>
          <cell r="N95">
            <v>0.63963678038458771</v>
          </cell>
        </row>
        <row r="96">
          <cell r="L96">
            <v>21.192166203512812</v>
          </cell>
          <cell r="M96">
            <v>5.8859662632457903</v>
          </cell>
        </row>
        <row r="97">
          <cell r="D97">
            <v>451.18238405219984</v>
          </cell>
          <cell r="E97">
            <v>45</v>
          </cell>
          <cell r="F97">
            <v>0.1</v>
          </cell>
          <cell r="G97">
            <v>10.359271845606976</v>
          </cell>
          <cell r="H97">
            <v>3.0831433664688723</v>
          </cell>
          <cell r="I97">
            <v>0.75</v>
          </cell>
          <cell r="J97">
            <v>0.25</v>
          </cell>
          <cell r="K97">
            <v>8486.9874462999196</v>
          </cell>
          <cell r="L97">
            <v>92.309716164134997</v>
          </cell>
          <cell r="M97">
            <v>25.638335878180804</v>
          </cell>
          <cell r="N97">
            <v>0.40204389384216593</v>
          </cell>
        </row>
        <row r="98">
          <cell r="D98">
            <v>451.18238405219984</v>
          </cell>
          <cell r="E98">
            <v>45</v>
          </cell>
          <cell r="F98">
            <v>0.5</v>
          </cell>
          <cell r="G98">
            <v>10.359271845606976</v>
          </cell>
          <cell r="H98">
            <v>3.0831433664688723</v>
          </cell>
          <cell r="I98">
            <v>0.75</v>
          </cell>
          <cell r="J98">
            <v>0.25</v>
          </cell>
          <cell r="K98">
            <v>8486.9874462999196</v>
          </cell>
          <cell r="L98">
            <v>20.928457926002093</v>
          </cell>
          <cell r="M98">
            <v>5.8127232540196037</v>
          </cell>
          <cell r="N98">
            <v>0.40204389384216593</v>
          </cell>
        </row>
        <row r="99">
          <cell r="D99">
            <v>1224.7705507076023</v>
          </cell>
          <cell r="E99">
            <v>45</v>
          </cell>
          <cell r="F99">
            <v>0.8</v>
          </cell>
          <cell r="G99">
            <v>29.193193409992226</v>
          </cell>
          <cell r="H99">
            <v>2.2058013137841224</v>
          </cell>
          <cell r="I99">
            <v>0.75</v>
          </cell>
          <cell r="J99">
            <v>0.25</v>
          </cell>
          <cell r="K99">
            <v>7266.084896345059</v>
          </cell>
          <cell r="L99">
            <v>32.635367710242939</v>
          </cell>
          <cell r="M99">
            <v>9.0642302200928384</v>
          </cell>
          <cell r="N99">
            <v>0.4695983502224636</v>
          </cell>
        </row>
        <row r="100">
          <cell r="L100">
            <v>41.375181635429783</v>
          </cell>
          <cell r="M100">
            <v>11.491648418717972</v>
          </cell>
        </row>
        <row r="101">
          <cell r="D101">
            <v>1410.8973220174591</v>
          </cell>
          <cell r="E101">
            <v>45</v>
          </cell>
          <cell r="F101">
            <v>0.8</v>
          </cell>
          <cell r="G101">
            <v>25.113161014391657</v>
          </cell>
          <cell r="H101">
            <v>4.1229840301090324</v>
          </cell>
          <cell r="I101">
            <v>0.75</v>
          </cell>
          <cell r="J101">
            <v>0.25</v>
          </cell>
          <cell r="K101">
            <v>8546.3748203375671</v>
          </cell>
          <cell r="L101">
            <v>37.961639988120432</v>
          </cell>
          <cell r="M101">
            <v>10.543562659985255</v>
          </cell>
          <cell r="N101">
            <v>0.39925015595855018</v>
          </cell>
        </row>
        <row r="102">
          <cell r="D102">
            <v>1401.6818524764783</v>
          </cell>
          <cell r="E102">
            <v>45</v>
          </cell>
          <cell r="F102">
            <v>0.8</v>
          </cell>
          <cell r="G102">
            <v>33.409988013657767</v>
          </cell>
          <cell r="H102">
            <v>2.4864000000000002</v>
          </cell>
          <cell r="I102">
            <v>0.75</v>
          </cell>
          <cell r="J102">
            <v>0.25</v>
          </cell>
          <cell r="K102">
            <v>7449.4103159158549</v>
          </cell>
          <cell r="L102">
            <v>37.311348209280652</v>
          </cell>
          <cell r="M102">
            <v>10.362948963642944</v>
          </cell>
          <cell r="N102">
            <v>0.45804182280171529</v>
          </cell>
        </row>
        <row r="108">
          <cell r="L108">
            <v>40.590286590855229</v>
          </cell>
          <cell r="M108">
            <v>11.273649668227387</v>
          </cell>
        </row>
        <row r="109">
          <cell r="D109">
            <v>1289.876886972339</v>
          </cell>
          <cell r="E109">
            <v>45</v>
          </cell>
          <cell r="F109">
            <v>0.8</v>
          </cell>
          <cell r="G109">
            <v>22.959066861761166</v>
          </cell>
          <cell r="H109">
            <v>3.8269660849113252</v>
          </cell>
          <cell r="I109">
            <v>0.75</v>
          </cell>
          <cell r="J109">
            <v>0.25</v>
          </cell>
          <cell r="K109">
            <v>8150.7242987164236</v>
          </cell>
          <cell r="L109">
            <v>34.763094125777805</v>
          </cell>
          <cell r="M109">
            <v>9.6551903786243987</v>
          </cell>
          <cell r="N109">
            <v>0.41863046213418653</v>
          </cell>
        </row>
        <row r="110">
          <cell r="D110">
            <v>1349.5170395090342</v>
          </cell>
          <cell r="E110">
            <v>45</v>
          </cell>
          <cell r="F110">
            <v>0.8</v>
          </cell>
          <cell r="G110">
            <v>32.273858307217772</v>
          </cell>
          <cell r="H110">
            <v>2.4385725143237265</v>
          </cell>
          <cell r="I110">
            <v>0.75</v>
          </cell>
          <cell r="J110">
            <v>0.25</v>
          </cell>
          <cell r="K110">
            <v>7022.1007762307318</v>
          </cell>
          <cell r="L110">
            <v>35.98278413904896</v>
          </cell>
          <cell r="M110">
            <v>9.9939501920757401</v>
          </cell>
          <cell r="N110">
            <v>0.48591462706571159</v>
          </cell>
        </row>
        <row r="111">
          <cell r="L111">
            <v>20.855782612980864</v>
          </cell>
          <cell r="M111">
            <v>5.7925382273212547</v>
          </cell>
        </row>
        <row r="112">
          <cell r="D112">
            <v>424.85644526620803</v>
          </cell>
          <cell r="E112">
            <v>45</v>
          </cell>
          <cell r="F112">
            <v>0.1</v>
          </cell>
          <cell r="G112">
            <v>9.7548210378747626</v>
          </cell>
          <cell r="H112">
            <v>2.9032457321571887</v>
          </cell>
          <cell r="I112">
            <v>0.75</v>
          </cell>
          <cell r="J112">
            <v>0.25</v>
          </cell>
          <cell r="K112">
            <v>8298.3023684608415</v>
          </cell>
          <cell r="L112">
            <v>86.923557433238855</v>
          </cell>
          <cell r="M112">
            <v>24.142370422167797</v>
          </cell>
          <cell r="N112">
            <v>0.41118548449963016</v>
          </cell>
        </row>
        <row r="113">
          <cell r="D113">
            <v>424.85644526620803</v>
          </cell>
          <cell r="E113">
            <v>45</v>
          </cell>
          <cell r="F113">
            <v>0.5</v>
          </cell>
          <cell r="G113">
            <v>9.7548210378747626</v>
          </cell>
          <cell r="H113">
            <v>2.9032457321571887</v>
          </cell>
          <cell r="I113">
            <v>0.75</v>
          </cell>
          <cell r="J113">
            <v>0.25</v>
          </cell>
          <cell r="K113">
            <v>8298.3023684608415</v>
          </cell>
          <cell r="L113">
            <v>19.707308072373522</v>
          </cell>
          <cell r="M113">
            <v>5.4735579807860502</v>
          </cell>
          <cell r="N113">
            <v>0.41118548449963016</v>
          </cell>
        </row>
        <row r="114">
          <cell r="D114">
            <v>538.58539188906445</v>
          </cell>
          <cell r="E114">
            <v>45</v>
          </cell>
          <cell r="F114">
            <v>0.8</v>
          </cell>
          <cell r="G114">
            <v>10.000805393622372</v>
          </cell>
          <cell r="H114">
            <v>1.6815813035780121</v>
          </cell>
          <cell r="I114">
            <v>0.75</v>
          </cell>
          <cell r="J114">
            <v>0.25</v>
          </cell>
          <cell r="K114">
            <v>5077.3410409596117</v>
          </cell>
          <cell r="L114">
            <v>14.658014211421866</v>
          </cell>
          <cell r="M114">
            <v>4.0711542324684702</v>
          </cell>
          <cell r="N114">
            <v>0.67203314734499475</v>
          </cell>
        </row>
        <row r="115">
          <cell r="L115">
            <v>20.855782612980864</v>
          </cell>
          <cell r="M115">
            <v>5.7925382273212547</v>
          </cell>
        </row>
        <row r="116">
          <cell r="D116">
            <v>424.85644526620803</v>
          </cell>
          <cell r="E116">
            <v>45</v>
          </cell>
          <cell r="F116">
            <v>0.1</v>
          </cell>
          <cell r="G116">
            <v>9.7548210378747626</v>
          </cell>
          <cell r="H116">
            <v>2.9032457321571887</v>
          </cell>
          <cell r="I116">
            <v>0.75</v>
          </cell>
          <cell r="J116">
            <v>0.25</v>
          </cell>
          <cell r="K116">
            <v>8298.3023684608415</v>
          </cell>
          <cell r="L116">
            <v>86.923557433238855</v>
          </cell>
          <cell r="M116">
            <v>24.142370422167797</v>
          </cell>
          <cell r="N116">
            <v>0.41118548449963016</v>
          </cell>
        </row>
        <row r="117">
          <cell r="D117">
            <v>424.85644526620803</v>
          </cell>
          <cell r="E117">
            <v>45</v>
          </cell>
          <cell r="F117">
            <v>0.5</v>
          </cell>
          <cell r="G117">
            <v>9.7548210378747626</v>
          </cell>
          <cell r="H117">
            <v>2.9032457321571887</v>
          </cell>
          <cell r="I117">
            <v>0.75</v>
          </cell>
          <cell r="J117">
            <v>0.25</v>
          </cell>
          <cell r="K117">
            <v>8298.3023684608415</v>
          </cell>
          <cell r="L117">
            <v>19.707308072373522</v>
          </cell>
          <cell r="M117">
            <v>5.4735579807860502</v>
          </cell>
          <cell r="N117">
            <v>0.41118548449963016</v>
          </cell>
        </row>
        <row r="118">
          <cell r="D118">
            <v>1196.4983371822173</v>
          </cell>
          <cell r="E118">
            <v>45</v>
          </cell>
          <cell r="F118">
            <v>0.8</v>
          </cell>
          <cell r="G118">
            <v>28.786722257773157</v>
          </cell>
          <cell r="H118">
            <v>2.1750888600628628</v>
          </cell>
          <cell r="I118">
            <v>0.75</v>
          </cell>
          <cell r="J118">
            <v>0.25</v>
          </cell>
          <cell r="K118">
            <v>7022.1007762307318</v>
          </cell>
          <cell r="L118">
            <v>31.940387398290902</v>
          </cell>
          <cell r="M118">
            <v>8.8712046166464251</v>
          </cell>
          <cell r="N118">
            <v>0.48591462706571159</v>
          </cell>
        </row>
        <row r="119">
          <cell r="L119">
            <v>40.590286590855229</v>
          </cell>
          <cell r="M119">
            <v>11.273649668227387</v>
          </cell>
        </row>
        <row r="120">
          <cell r="D120">
            <v>1328.5731935815093</v>
          </cell>
          <cell r="E120">
            <v>45</v>
          </cell>
          <cell r="F120">
            <v>0.8</v>
          </cell>
          <cell r="G120">
            <v>23.647838867614002</v>
          </cell>
          <cell r="H120">
            <v>3.8824129683192736</v>
          </cell>
          <cell r="I120">
            <v>0.75</v>
          </cell>
          <cell r="J120">
            <v>0.25</v>
          </cell>
          <cell r="K120">
            <v>8356.3694257943753</v>
          </cell>
          <cell r="L120">
            <v>35.746624850411756</v>
          </cell>
          <cell r="M120">
            <v>9.9283587092456216</v>
          </cell>
          <cell r="N120">
            <v>0.40832822318355488</v>
          </cell>
        </row>
        <row r="121">
          <cell r="D121">
            <v>1390.0025506943052</v>
          </cell>
          <cell r="E121">
            <v>45</v>
          </cell>
          <cell r="F121">
            <v>0.8</v>
          </cell>
          <cell r="G121">
            <v>33.242074056434305</v>
          </cell>
          <cell r="H121">
            <v>2.4739036991013066</v>
          </cell>
          <cell r="I121">
            <v>0.75</v>
          </cell>
          <cell r="J121">
            <v>0.25</v>
          </cell>
          <cell r="K121">
            <v>7199.2704060156047</v>
          </cell>
          <cell r="L121">
            <v>37.024441672568294</v>
          </cell>
          <cell r="M121">
            <v>10.283262810770394</v>
          </cell>
          <cell r="N121">
            <v>0.47395656607770487</v>
          </cell>
        </row>
        <row r="127">
          <cell r="L127">
            <v>39.805391546280681</v>
          </cell>
          <cell r="M127">
            <v>11.055650917736802</v>
          </cell>
        </row>
        <row r="128">
          <cell r="D128">
            <v>1214.6141525035864</v>
          </cell>
          <cell r="E128">
            <v>45</v>
          </cell>
          <cell r="F128">
            <v>0.8</v>
          </cell>
          <cell r="G128">
            <v>21.619433467040043</v>
          </cell>
          <cell r="H128">
            <v>3.6036673071917895</v>
          </cell>
          <cell r="I128">
            <v>0.75</v>
          </cell>
          <cell r="J128">
            <v>0.25</v>
          </cell>
          <cell r="K128">
            <v>7969.5151171924599</v>
          </cell>
          <cell r="L128">
            <v>32.734710216487109</v>
          </cell>
          <cell r="M128">
            <v>9.0918218610154415</v>
          </cell>
          <cell r="N128">
            <v>0.42814919474072671</v>
          </cell>
        </row>
        <row r="129">
          <cell r="D129">
            <v>1277.9138510465009</v>
          </cell>
          <cell r="E129">
            <v>45</v>
          </cell>
          <cell r="F129">
            <v>0.8</v>
          </cell>
          <cell r="G129">
            <v>31.244415370576377</v>
          </cell>
          <cell r="H129">
            <v>2.3607890889129202</v>
          </cell>
          <cell r="I129">
            <v>0.75</v>
          </cell>
          <cell r="J129">
            <v>0.25</v>
          </cell>
          <cell r="K129">
            <v>6873.9081546963516</v>
          </cell>
          <cell r="L129">
            <v>34.2226528988908</v>
          </cell>
          <cell r="M129">
            <v>9.5050868546063221</v>
          </cell>
          <cell r="N129">
            <v>0.49639032164966829</v>
          </cell>
        </row>
        <row r="130">
          <cell r="L130">
            <v>20.407271158938265</v>
          </cell>
          <cell r="M130">
            <v>5.6679675127552054</v>
          </cell>
        </row>
        <row r="131">
          <cell r="D131">
            <v>400.06659272263386</v>
          </cell>
          <cell r="E131">
            <v>45</v>
          </cell>
          <cell r="F131">
            <v>0.1</v>
          </cell>
          <cell r="G131">
            <v>9.1856391934841248</v>
          </cell>
          <cell r="H131">
            <v>2.7338449041837731</v>
          </cell>
          <cell r="I131">
            <v>0.75</v>
          </cell>
          <cell r="J131">
            <v>0.25</v>
          </cell>
          <cell r="K131">
            <v>8113.8121900279912</v>
          </cell>
          <cell r="L131">
            <v>81.851674458784473</v>
          </cell>
          <cell r="M131">
            <v>22.733692715883066</v>
          </cell>
          <cell r="N131">
            <v>0.42053493474911557</v>
          </cell>
        </row>
        <row r="132">
          <cell r="D132">
            <v>400.06659272263386</v>
          </cell>
          <cell r="E132">
            <v>45</v>
          </cell>
          <cell r="F132">
            <v>0.5</v>
          </cell>
          <cell r="G132">
            <v>9.1856391934841248</v>
          </cell>
          <cell r="H132">
            <v>2.7338449041837731</v>
          </cell>
          <cell r="I132">
            <v>0.75</v>
          </cell>
          <cell r="J132">
            <v>0.25</v>
          </cell>
          <cell r="K132">
            <v>8113.8121900279912</v>
          </cell>
          <cell r="L132">
            <v>18.557410815103914</v>
          </cell>
          <cell r="M132">
            <v>5.1541825852983605</v>
          </cell>
          <cell r="N132">
            <v>0.42053493474911557</v>
          </cell>
        </row>
        <row r="133">
          <cell r="D133">
            <v>515.50965018444481</v>
          </cell>
          <cell r="E133">
            <v>45</v>
          </cell>
          <cell r="F133">
            <v>0.8</v>
          </cell>
          <cell r="G133">
            <v>9.7447547488159501</v>
          </cell>
          <cell r="H133">
            <v>1.6385277733743193</v>
          </cell>
          <cell r="I133">
            <v>0.75</v>
          </cell>
          <cell r="J133">
            <v>0.25</v>
          </cell>
          <cell r="K133">
            <v>4924.9126348446716</v>
          </cell>
          <cell r="L133">
            <v>14.083589617020559</v>
          </cell>
          <cell r="M133">
            <v>3.9116120813284745</v>
          </cell>
          <cell r="N133">
            <v>0.69283289530020598</v>
          </cell>
        </row>
        <row r="134">
          <cell r="L134">
            <v>20.407271158938265</v>
          </cell>
          <cell r="M134">
            <v>5.6679675127552054</v>
          </cell>
        </row>
        <row r="135">
          <cell r="D135">
            <v>400.06659272263386</v>
          </cell>
          <cell r="E135">
            <v>45</v>
          </cell>
          <cell r="F135">
            <v>0.1</v>
          </cell>
          <cell r="G135">
            <v>9.1856391934841248</v>
          </cell>
          <cell r="H135">
            <v>2.7338449041837731</v>
          </cell>
          <cell r="I135">
            <v>0.75</v>
          </cell>
          <cell r="J135">
            <v>0.25</v>
          </cell>
          <cell r="K135">
            <v>8113.8121900279912</v>
          </cell>
          <cell r="L135">
            <v>81.851674458784473</v>
          </cell>
          <cell r="M135">
            <v>22.733692715883066</v>
          </cell>
          <cell r="N135">
            <v>0.42053493474911557</v>
          </cell>
        </row>
        <row r="136">
          <cell r="D136">
            <v>400.06659272263386</v>
          </cell>
          <cell r="E136">
            <v>45</v>
          </cell>
          <cell r="F136">
            <v>0.5</v>
          </cell>
          <cell r="G136">
            <v>9.1856391934841248</v>
          </cell>
          <cell r="H136">
            <v>2.7338449041837731</v>
          </cell>
          <cell r="I136">
            <v>0.75</v>
          </cell>
          <cell r="J136">
            <v>0.25</v>
          </cell>
          <cell r="K136">
            <v>8113.8121900279912</v>
          </cell>
          <cell r="L136">
            <v>18.557410815103914</v>
          </cell>
          <cell r="M136">
            <v>5.1541825852983605</v>
          </cell>
          <cell r="N136">
            <v>0.42053493474911557</v>
          </cell>
        </row>
        <row r="137">
          <cell r="D137">
            <v>1145.2342535389853</v>
          </cell>
          <cell r="E137">
            <v>45</v>
          </cell>
          <cell r="F137">
            <v>0.8</v>
          </cell>
          <cell r="G137">
            <v>28.049695737822411</v>
          </cell>
          <cell r="H137">
            <v>2.1194000546906953</v>
          </cell>
          <cell r="I137">
            <v>0.75</v>
          </cell>
          <cell r="J137">
            <v>0.25</v>
          </cell>
          <cell r="K137">
            <v>6873.9081546963516</v>
          </cell>
          <cell r="L137">
            <v>30.680226823657449</v>
          </cell>
          <cell r="M137">
            <v>8.5212044063170342</v>
          </cell>
          <cell r="N137">
            <v>0.49639032164966829</v>
          </cell>
        </row>
        <row r="138">
          <cell r="L138">
            <v>39.805391546280681</v>
          </cell>
          <cell r="M138">
            <v>11.055650917736802</v>
          </cell>
        </row>
        <row r="139">
          <cell r="D139">
            <v>1251.052577078694</v>
          </cell>
          <cell r="E139">
            <v>45</v>
          </cell>
          <cell r="F139">
            <v>0.8</v>
          </cell>
          <cell r="G139">
            <v>22.268016471051244</v>
          </cell>
          <cell r="H139">
            <v>3.655878932952128</v>
          </cell>
          <cell r="I139">
            <v>0.75</v>
          </cell>
          <cell r="J139">
            <v>0.25</v>
          </cell>
          <cell r="K139">
            <v>8170.5882843075342</v>
          </cell>
          <cell r="L139">
            <v>33.660853129526302</v>
          </cell>
          <cell r="M139">
            <v>9.3490511545545463</v>
          </cell>
          <cell r="N139">
            <v>0.41761270561795077</v>
          </cell>
        </row>
        <row r="140">
          <cell r="D140">
            <v>1316.2512665778959</v>
          </cell>
          <cell r="E140">
            <v>45</v>
          </cell>
          <cell r="F140">
            <v>0.8</v>
          </cell>
          <cell r="G140">
            <v>32.18174783169367</v>
          </cell>
          <cell r="H140">
            <v>2.3949933108629939</v>
          </cell>
          <cell r="I140">
            <v>0.75</v>
          </cell>
          <cell r="J140">
            <v>0.25</v>
          </cell>
          <cell r="K140">
            <v>7047.3388418583891</v>
          </cell>
          <cell r="L140">
            <v>35.212713035140212</v>
          </cell>
          <cell r="M140">
            <v>9.7800686806540327</v>
          </cell>
          <cell r="N140">
            <v>0.48417446024210403</v>
          </cell>
        </row>
        <row r="146">
          <cell r="L146">
            <v>39.132624365216778</v>
          </cell>
          <cell r="M146">
            <v>10.868794845887729</v>
          </cell>
        </row>
        <row r="147">
          <cell r="D147">
            <v>1143.7429062899726</v>
          </cell>
          <cell r="E147">
            <v>45</v>
          </cell>
          <cell r="F147">
            <v>0.8</v>
          </cell>
          <cell r="G147">
            <v>20.357966037994164</v>
          </cell>
          <cell r="H147">
            <v>3.3933977393018449</v>
          </cell>
          <cell r="I147">
            <v>0.75</v>
          </cell>
          <cell r="J147">
            <v>0.25</v>
          </cell>
          <cell r="K147">
            <v>7792.3346288576085</v>
          </cell>
          <cell r="L147">
            <v>30.824680020723264</v>
          </cell>
          <cell r="M147">
            <v>8.5613252055020848</v>
          </cell>
          <cell r="N147">
            <v>0.43788436231469119</v>
          </cell>
        </row>
        <row r="148">
          <cell r="D148">
            <v>1253.4201542329263</v>
          </cell>
          <cell r="E148">
            <v>45</v>
          </cell>
          <cell r="F148">
            <v>0.8</v>
          </cell>
          <cell r="G148">
            <v>30.892268158721926</v>
          </cell>
          <cell r="H148">
            <v>2.3341812844276428</v>
          </cell>
          <cell r="I148">
            <v>0.75</v>
          </cell>
          <cell r="J148">
            <v>0.25</v>
          </cell>
          <cell r="K148">
            <v>6824.2829597999998</v>
          </cell>
          <cell r="L148">
            <v>33.620555117014874</v>
          </cell>
          <cell r="M148">
            <v>9.337858681834188</v>
          </cell>
          <cell r="N148">
            <v>0.5</v>
          </cell>
        </row>
        <row r="149">
          <cell r="L149">
            <v>20.070887568406313</v>
          </cell>
          <cell r="M149">
            <v>5.5745394768306689</v>
          </cell>
        </row>
        <row r="150">
          <cell r="D150">
            <v>376.7231976730659</v>
          </cell>
          <cell r="E150">
            <v>45</v>
          </cell>
          <cell r="F150">
            <v>0.1</v>
          </cell>
          <cell r="G150">
            <v>8.6496684116774194</v>
          </cell>
          <cell r="H150">
            <v>2.574328406771917</v>
          </cell>
          <cell r="I150">
            <v>0.75</v>
          </cell>
          <cell r="J150">
            <v>0.25</v>
          </cell>
          <cell r="K150">
            <v>7933.4236488248889</v>
          </cell>
          <cell r="L150">
            <v>77.075729635806638</v>
          </cell>
          <cell r="M150">
            <v>21.407209626178378</v>
          </cell>
          <cell r="N150">
            <v>0.43009697085890675</v>
          </cell>
        </row>
        <row r="151">
          <cell r="D151">
            <v>376.7231976730659</v>
          </cell>
          <cell r="E151">
            <v>45</v>
          </cell>
          <cell r="F151">
            <v>0.5</v>
          </cell>
          <cell r="G151">
            <v>8.6496684116774194</v>
          </cell>
          <cell r="H151">
            <v>2.574328406771917</v>
          </cell>
          <cell r="I151">
            <v>0.75</v>
          </cell>
          <cell r="J151">
            <v>0.25</v>
          </cell>
          <cell r="K151">
            <v>7933.4236488248889</v>
          </cell>
          <cell r="L151">
            <v>17.474608652578866</v>
          </cell>
          <cell r="M151">
            <v>4.8534423524600774</v>
          </cell>
          <cell r="N151">
            <v>0.43009697085890675</v>
          </cell>
        </row>
        <row r="152">
          <cell r="D152">
            <v>507.78708803148589</v>
          </cell>
          <cell r="E152">
            <v>45</v>
          </cell>
          <cell r="F152">
            <v>0.8</v>
          </cell>
          <cell r="G152">
            <v>9.6590644579410565</v>
          </cell>
          <cell r="H152">
            <v>1.6241194147109987</v>
          </cell>
          <cell r="I152">
            <v>0.75</v>
          </cell>
          <cell r="J152">
            <v>0.25</v>
          </cell>
          <cell r="K152">
            <v>4874.4878284285714</v>
          </cell>
          <cell r="L152">
            <v>13.891351825090158</v>
          </cell>
          <cell r="M152">
            <v>3.8582194669559216</v>
          </cell>
          <cell r="N152">
            <v>0.7</v>
          </cell>
        </row>
        <row r="153">
          <cell r="L153">
            <v>20.070887568406313</v>
          </cell>
          <cell r="M153">
            <v>5.5745394768306689</v>
          </cell>
        </row>
        <row r="154">
          <cell r="D154">
            <v>376.7231976730659</v>
          </cell>
          <cell r="E154">
            <v>45</v>
          </cell>
          <cell r="F154">
            <v>0.1</v>
          </cell>
          <cell r="G154">
            <v>8.6496684116774194</v>
          </cell>
          <cell r="H154">
            <v>2.574328406771917</v>
          </cell>
          <cell r="I154">
            <v>0.75</v>
          </cell>
          <cell r="J154">
            <v>0.25</v>
          </cell>
          <cell r="K154">
            <v>7933.4236488248889</v>
          </cell>
          <cell r="L154">
            <v>77.075729635806638</v>
          </cell>
          <cell r="M154">
            <v>21.407209626178378</v>
          </cell>
          <cell r="N154">
            <v>0.43009697085890675</v>
          </cell>
        </row>
        <row r="155">
          <cell r="D155">
            <v>376.7231976730659</v>
          </cell>
          <cell r="E155">
            <v>45</v>
          </cell>
          <cell r="F155">
            <v>0.5</v>
          </cell>
          <cell r="G155">
            <v>8.6496684116774194</v>
          </cell>
          <cell r="H155">
            <v>2.574328406771917</v>
          </cell>
          <cell r="I155">
            <v>0.75</v>
          </cell>
          <cell r="J155">
            <v>0.25</v>
          </cell>
          <cell r="K155">
            <v>7933.4236488248889</v>
          </cell>
          <cell r="L155">
            <v>17.474608652578866</v>
          </cell>
          <cell r="M155">
            <v>4.8534423524600774</v>
          </cell>
          <cell r="N155">
            <v>0.43009697085890675</v>
          </cell>
        </row>
        <row r="156">
          <cell r="D156">
            <v>1128.0781388096336</v>
          </cell>
          <cell r="E156">
            <v>45</v>
          </cell>
          <cell r="F156">
            <v>0.8</v>
          </cell>
          <cell r="G156">
            <v>27.803041342849738</v>
          </cell>
          <cell r="H156">
            <v>2.1007631559848785</v>
          </cell>
          <cell r="I156">
            <v>0.75</v>
          </cell>
          <cell r="J156">
            <v>0.25</v>
          </cell>
          <cell r="K156">
            <v>6824.2829597999998</v>
          </cell>
          <cell r="L156">
            <v>30.258499605313389</v>
          </cell>
          <cell r="M156">
            <v>8.4040728136507692</v>
          </cell>
          <cell r="N156">
            <v>0.5</v>
          </cell>
        </row>
        <row r="157">
          <cell r="L157">
            <v>39.132624365216778</v>
          </cell>
          <cell r="M157">
            <v>10.868794845887729</v>
          </cell>
        </row>
        <row r="158">
          <cell r="D158">
            <v>1178.0551934786718</v>
          </cell>
          <cell r="E158">
            <v>45</v>
          </cell>
          <cell r="F158">
            <v>0.8</v>
          </cell>
          <cell r="G158">
            <v>20.968705019133989</v>
          </cell>
          <cell r="H158">
            <v>3.4425628807306392</v>
          </cell>
          <cell r="I158">
            <v>0.75</v>
          </cell>
          <cell r="J158">
            <v>0.25</v>
          </cell>
          <cell r="K158">
            <v>7988.9374811020043</v>
          </cell>
          <cell r="L158">
            <v>31.696783630594702</v>
          </cell>
          <cell r="M158">
            <v>8.8035454852254134</v>
          </cell>
          <cell r="N158">
            <v>0.42710829668795014</v>
          </cell>
        </row>
        <row r="159">
          <cell r="D159">
            <v>1291.0227588599141</v>
          </cell>
          <cell r="E159">
            <v>45</v>
          </cell>
          <cell r="F159">
            <v>0.8</v>
          </cell>
          <cell r="G159">
            <v>31.819036203483584</v>
          </cell>
          <cell r="H159">
            <v>2.3680000000000003</v>
          </cell>
          <cell r="I159">
            <v>0.75</v>
          </cell>
          <cell r="J159">
            <v>0.25</v>
          </cell>
          <cell r="K159">
            <v>6996.4615889685729</v>
          </cell>
          <cell r="L159">
            <v>34.59296504756486</v>
          </cell>
          <cell r="M159">
            <v>9.607938294758025</v>
          </cell>
          <cell r="N159">
            <v>0.48769530662184657</v>
          </cell>
        </row>
      </sheetData>
      <sheetData sheetId="7">
        <row r="34">
          <cell r="B34">
            <v>305</v>
          </cell>
        </row>
      </sheetData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Notes"/>
      <sheetName val="TechCost"/>
      <sheetName val="MaxResource"/>
      <sheetName val="Transmission_cost"/>
      <sheetName val="global_wind_input_ref"/>
      <sheetName val="global_wind_adv"/>
    </sheetNames>
    <sheetDataSet>
      <sheetData sheetId="0" refreshError="1">
        <row r="15">
          <cell r="A15">
            <v>0.32574999999999998</v>
          </cell>
        </row>
      </sheetData>
      <sheetData sheetId="1" refreshError="1">
        <row r="17">
          <cell r="C17">
            <v>1167</v>
          </cell>
          <cell r="D17">
            <v>1123.9951089933654</v>
          </cell>
          <cell r="E17">
            <v>1082.5749828971786</v>
          </cell>
          <cell r="F17">
            <v>1042.6812218466196</v>
          </cell>
          <cell r="G17">
            <v>1004.2575780589774</v>
          </cell>
          <cell r="H17">
            <v>967.24987652768937</v>
          </cell>
          <cell r="I17">
            <v>931.60593863886845</v>
          </cell>
        </row>
        <row r="19">
          <cell r="C19">
            <v>11.5</v>
          </cell>
          <cell r="D19">
            <v>11.5</v>
          </cell>
          <cell r="E19">
            <v>11.076215727012599</v>
          </cell>
          <cell r="F19">
            <v>10.668048246201847</v>
          </cell>
          <cell r="G19">
            <v>10.274922066183484</v>
          </cell>
          <cell r="H19">
            <v>9.8962829028948072</v>
          </cell>
          <cell r="I19">
            <v>9.5315968980877699</v>
          </cell>
        </row>
        <row r="20">
          <cell r="C20">
            <v>7</v>
          </cell>
          <cell r="D20">
            <v>4.5999999999999996</v>
          </cell>
          <cell r="E20">
            <v>4.4304862908050389</v>
          </cell>
          <cell r="F20">
            <v>4.2672192984807378</v>
          </cell>
          <cell r="G20">
            <v>4.1099688264733931</v>
          </cell>
          <cell r="H20">
            <v>3.9585131611579225</v>
          </cell>
          <cell r="I20">
            <v>3.8126387592351079</v>
          </cell>
        </row>
        <row r="22">
          <cell r="C22">
            <v>0.4</v>
          </cell>
          <cell r="D22">
            <v>0.45</v>
          </cell>
          <cell r="E22">
            <v>0.46</v>
          </cell>
          <cell r="F22">
            <v>0.47</v>
          </cell>
          <cell r="G22">
            <v>0.48</v>
          </cell>
          <cell r="H22">
            <v>0.49</v>
          </cell>
          <cell r="I22">
            <v>0.5</v>
          </cell>
        </row>
        <row r="47">
          <cell r="C47">
            <v>1167</v>
          </cell>
          <cell r="D47">
            <v>1123.9951089933654</v>
          </cell>
          <cell r="E47">
            <v>1082.5749828971786</v>
          </cell>
          <cell r="F47">
            <v>1042.6812218466196</v>
          </cell>
          <cell r="G47">
            <v>1004.2575780589774</v>
          </cell>
          <cell r="H47">
            <v>967.24987652768937</v>
          </cell>
          <cell r="I47">
            <v>931.60593863886845</v>
          </cell>
        </row>
        <row r="49">
          <cell r="C49">
            <v>1644.7349999999999</v>
          </cell>
          <cell r="D49">
            <v>1414.5680779209392</v>
          </cell>
          <cell r="E49">
            <v>1263.5184409863589</v>
          </cell>
          <cell r="F49">
            <v>1172.0004973886585</v>
          </cell>
          <cell r="G49">
            <v>1128.8113340211171</v>
          </cell>
          <cell r="H49">
            <v>1087.2137261491102</v>
          </cell>
          <cell r="I49">
            <v>1047.1490236692821</v>
          </cell>
        </row>
        <row r="51">
          <cell r="C51">
            <v>26.5</v>
          </cell>
          <cell r="D51">
            <v>26.5</v>
          </cell>
          <cell r="E51">
            <v>26.076215727012599</v>
          </cell>
          <cell r="F51">
            <v>25.668048246201849</v>
          </cell>
          <cell r="G51">
            <v>25.274922066183485</v>
          </cell>
          <cell r="H51">
            <v>24.896282902894807</v>
          </cell>
          <cell r="I51">
            <v>24.53159689808777</v>
          </cell>
        </row>
        <row r="52">
          <cell r="C52">
            <v>12</v>
          </cell>
          <cell r="D52">
            <v>9.6</v>
          </cell>
          <cell r="E52">
            <v>9.4304862908050389</v>
          </cell>
          <cell r="F52">
            <v>9.2672192984807378</v>
          </cell>
          <cell r="G52">
            <v>9.1099688264733931</v>
          </cell>
          <cell r="H52">
            <v>8.9585131611579225</v>
          </cell>
          <cell r="I52">
            <v>8.8126387592351083</v>
          </cell>
        </row>
        <row r="54">
          <cell r="C54">
            <v>0.4</v>
          </cell>
          <cell r="D54">
            <v>0.45</v>
          </cell>
          <cell r="E54">
            <v>0.46</v>
          </cell>
          <cell r="F54">
            <v>0.47</v>
          </cell>
          <cell r="G54">
            <v>0.48</v>
          </cell>
          <cell r="H54">
            <v>0.49</v>
          </cell>
          <cell r="I54">
            <v>0.5</v>
          </cell>
        </row>
      </sheetData>
      <sheetData sheetId="2" refreshError="1"/>
      <sheetData sheetId="3" refreshError="1"/>
      <sheetData sheetId="4" refreshError="1">
        <row r="25">
          <cell r="A25" t="str">
            <v>USA</v>
          </cell>
          <cell r="B25" t="str">
            <v>electricity</v>
          </cell>
          <cell r="C25" t="str">
            <v>wind</v>
          </cell>
          <cell r="D25">
            <v>2035</v>
          </cell>
          <cell r="E25">
            <v>0.25</v>
          </cell>
          <cell r="F25">
            <v>0.5</v>
          </cell>
          <cell r="G25">
            <v>0.5</v>
          </cell>
          <cell r="H25">
            <v>0.5</v>
          </cell>
          <cell r="I25">
            <v>0.5</v>
          </cell>
          <cell r="J25">
            <v>0.5</v>
          </cell>
        </row>
        <row r="79">
          <cell r="A79" t="str">
            <v>USA</v>
          </cell>
          <cell r="B79" t="str">
            <v>electricity</v>
          </cell>
          <cell r="C79" t="str">
            <v>wind</v>
          </cell>
          <cell r="D79" t="str">
            <v>wind</v>
          </cell>
          <cell r="E79">
            <v>4.8107184130611511</v>
          </cell>
          <cell r="F79">
            <v>4.8107184130611511</v>
          </cell>
          <cell r="G79">
            <v>4.0022999755733206</v>
          </cell>
          <cell r="H79">
            <v>3.7797268959831207</v>
          </cell>
          <cell r="I79">
            <v>3.5712001284251236</v>
          </cell>
          <cell r="J79">
            <v>3.3756880359802008</v>
          </cell>
          <cell r="K79">
            <v>3.192248337468218</v>
          </cell>
          <cell r="L79">
            <v>3.0200190010179275</v>
          </cell>
        </row>
        <row r="87">
          <cell r="A87" t="str">
            <v>ALL</v>
          </cell>
          <cell r="B87" t="str">
            <v>electricity</v>
          </cell>
          <cell r="C87" t="str">
            <v>wind</v>
          </cell>
          <cell r="D87" t="str">
            <v>wind</v>
          </cell>
          <cell r="E87">
            <v>15</v>
          </cell>
          <cell r="F87">
            <v>30</v>
          </cell>
          <cell r="G87">
            <v>30</v>
          </cell>
          <cell r="H87">
            <v>30</v>
          </cell>
          <cell r="I87">
            <v>30</v>
          </cell>
          <cell r="J87">
            <v>30</v>
          </cell>
          <cell r="K87">
            <v>30</v>
          </cell>
          <cell r="L87">
            <v>30</v>
          </cell>
        </row>
        <row r="94">
          <cell r="A94" t="str">
            <v>ALL</v>
          </cell>
          <cell r="B94" t="str">
            <v>electricity</v>
          </cell>
          <cell r="C94" t="str">
            <v>wind</v>
          </cell>
          <cell r="D94" t="str">
            <v>wind</v>
          </cell>
          <cell r="E94">
            <v>-6</v>
          </cell>
          <cell r="F94">
            <v>-6</v>
          </cell>
          <cell r="G94">
            <v>-6</v>
          </cell>
          <cell r="H94">
            <v>-6</v>
          </cell>
          <cell r="I94">
            <v>-6</v>
          </cell>
          <cell r="J94">
            <v>-6</v>
          </cell>
          <cell r="K94">
            <v>-6</v>
          </cell>
          <cell r="L94">
            <v>-6</v>
          </cell>
        </row>
        <row r="102">
          <cell r="A102" t="str">
            <v>ALL</v>
          </cell>
          <cell r="B102" t="str">
            <v>electricity</v>
          </cell>
          <cell r="C102" t="str">
            <v>wind</v>
          </cell>
          <cell r="D102" t="str">
            <v>wind</v>
          </cell>
        </row>
        <row r="129">
          <cell r="A129" t="str">
            <v>USA</v>
          </cell>
          <cell r="B129" t="str">
            <v>electricity</v>
          </cell>
          <cell r="C129" t="str">
            <v>wind</v>
          </cell>
          <cell r="D129" t="str">
            <v>wind_storage</v>
          </cell>
          <cell r="E129" t="str">
            <v>large onshore windresource</v>
          </cell>
          <cell r="F129">
            <v>0.96</v>
          </cell>
          <cell r="G129">
            <v>0.96</v>
          </cell>
          <cell r="H129">
            <v>0.96</v>
          </cell>
          <cell r="I129">
            <v>0.96</v>
          </cell>
          <cell r="J129">
            <v>0.96</v>
          </cell>
          <cell r="K129">
            <v>0.96</v>
          </cell>
          <cell r="L129">
            <v>0.96</v>
          </cell>
          <cell r="M129">
            <v>0.96</v>
          </cell>
          <cell r="N129">
            <v>0.96</v>
          </cell>
        </row>
        <row r="149">
          <cell r="A149" t="str">
            <v>USA</v>
          </cell>
          <cell r="B149" t="str">
            <v>electricity</v>
          </cell>
          <cell r="C149" t="str">
            <v>wind</v>
          </cell>
          <cell r="D149" t="str">
            <v>wind_storage</v>
          </cell>
          <cell r="E149">
            <v>11.582650361525637</v>
          </cell>
          <cell r="F149">
            <v>11.582650361525637</v>
          </cell>
          <cell r="G149">
            <v>9.354119162116838</v>
          </cell>
          <cell r="H149">
            <v>8.5648632288746089</v>
          </cell>
          <cell r="I149">
            <v>7.9894427773594758</v>
          </cell>
          <cell r="J149">
            <v>7.5819975736489331</v>
          </cell>
          <cell r="K149">
            <v>7.1999456209583776</v>
          </cell>
          <cell r="L149">
            <v>6.8414573864503074</v>
          </cell>
        </row>
        <row r="157">
          <cell r="A157" t="str">
            <v>ALL</v>
          </cell>
          <cell r="B157" t="str">
            <v>electricity</v>
          </cell>
          <cell r="C157" t="str">
            <v>wind</v>
          </cell>
          <cell r="D157" t="str">
            <v>wind_storage</v>
          </cell>
          <cell r="E157">
            <v>-1</v>
          </cell>
          <cell r="F157">
            <v>-1</v>
          </cell>
          <cell r="G157">
            <v>30</v>
          </cell>
          <cell r="H157">
            <v>30</v>
          </cell>
          <cell r="I157">
            <v>30</v>
          </cell>
          <cell r="J157">
            <v>30</v>
          </cell>
          <cell r="K157">
            <v>30</v>
          </cell>
          <cell r="L157">
            <v>30</v>
          </cell>
        </row>
        <row r="164">
          <cell r="A164" t="str">
            <v>ALL</v>
          </cell>
          <cell r="B164" t="str">
            <v>electricity</v>
          </cell>
          <cell r="C164" t="str">
            <v>wind</v>
          </cell>
          <cell r="D164" t="str">
            <v>wind_storage</v>
          </cell>
          <cell r="E164">
            <v>-6</v>
          </cell>
          <cell r="F164">
            <v>-6</v>
          </cell>
          <cell r="G164">
            <v>-6</v>
          </cell>
          <cell r="H164">
            <v>-6</v>
          </cell>
          <cell r="I164">
            <v>-6</v>
          </cell>
          <cell r="J164">
            <v>-6</v>
          </cell>
          <cell r="K164">
            <v>-6</v>
          </cell>
          <cell r="L164">
            <v>-6</v>
          </cell>
        </row>
        <row r="171">
          <cell r="A171" t="str">
            <v>ALL</v>
          </cell>
          <cell r="B171" t="str">
            <v>electricity</v>
          </cell>
          <cell r="C171" t="str">
            <v>wind</v>
          </cell>
          <cell r="D171" t="str">
            <v>wind_storage</v>
          </cell>
          <cell r="E171">
            <v>0</v>
          </cell>
          <cell r="F171">
            <v>0</v>
          </cell>
          <cell r="G171">
            <v>1</v>
          </cell>
          <cell r="H171">
            <v>1</v>
          </cell>
          <cell r="I171">
            <v>1</v>
          </cell>
          <cell r="J171">
            <v>1</v>
          </cell>
          <cell r="K171">
            <v>1</v>
          </cell>
          <cell r="L171">
            <v>1</v>
          </cell>
        </row>
      </sheetData>
      <sheetData sheetId="5" refreshError="1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Notes"/>
      <sheetName val="area_weighted_total_irradiance"/>
      <sheetName val="Cost_Assumptions"/>
      <sheetName val="LEC"/>
      <sheetName val="csp_input_ref"/>
      <sheetName val="csp_adv"/>
      <sheetName val="Solar_CSP_input_CCTP.xls"/>
    </sheetNames>
    <sheetDataSet>
      <sheetData sheetId="0"/>
      <sheetData sheetId="1"/>
      <sheetData sheetId="2">
        <row r="3">
          <cell r="L3">
            <v>0.35718584160708949</v>
          </cell>
        </row>
        <row r="4">
          <cell r="C4">
            <v>3004</v>
          </cell>
          <cell r="D4">
            <v>2786.4171823302577</v>
          </cell>
          <cell r="E4">
            <v>2584.5941125117483</v>
          </cell>
          <cell r="F4">
            <v>2397.389295756444</v>
          </cell>
          <cell r="G4">
            <v>2223.7439169209024</v>
          </cell>
          <cell r="H4">
            <v>2062.6758519343512</v>
          </cell>
          <cell r="I4">
            <v>1913.2741129852125</v>
          </cell>
        </row>
        <row r="6">
          <cell r="C6">
            <v>6008</v>
          </cell>
          <cell r="D6">
            <v>5572.8343646605153</v>
          </cell>
          <cell r="E6">
            <v>5169.1882250234967</v>
          </cell>
          <cell r="F6">
            <v>4794.7785915128879</v>
          </cell>
          <cell r="G6">
            <v>4447.4878338418048</v>
          </cell>
          <cell r="H6">
            <v>4125.3517038687023</v>
          </cell>
          <cell r="I6">
            <v>3826.5482259704249</v>
          </cell>
        </row>
        <row r="12">
          <cell r="C12">
            <v>46.532797241769806</v>
          </cell>
          <cell r="D12">
            <v>43.162378753780757</v>
          </cell>
          <cell r="E12">
            <v>40.036083152390532</v>
          </cell>
          <cell r="F12">
            <v>37.136228365187726</v>
          </cell>
          <cell r="G12">
            <v>34.446413050499125</v>
          </cell>
          <cell r="H12">
            <v>31.951423832741671</v>
          </cell>
          <cell r="I12">
            <v>29.637149256813544</v>
          </cell>
        </row>
      </sheetData>
      <sheetData sheetId="3">
        <row r="12">
          <cell r="B12">
            <v>0.12876015562193791</v>
          </cell>
        </row>
        <row r="13">
          <cell r="B13">
            <v>0.31</v>
          </cell>
        </row>
        <row r="14">
          <cell r="B14">
            <v>0.73</v>
          </cell>
        </row>
      </sheetData>
      <sheetData sheetId="4">
        <row r="63">
          <cell r="A63" t="str">
            <v>CSP technology: share-weight</v>
          </cell>
          <cell r="B63" t="str">
            <v>electricity</v>
          </cell>
          <cell r="C63" t="str">
            <v>solar</v>
          </cell>
          <cell r="D63" t="str">
            <v>CSP</v>
          </cell>
          <cell r="E63">
            <v>1975</v>
          </cell>
          <cell r="F63" t="str">
            <v>CSPandAuxiliary</v>
          </cell>
          <cell r="G63">
            <v>1</v>
          </cell>
        </row>
        <row r="64">
          <cell r="A64" t="str">
            <v>INPUT_TABLE</v>
          </cell>
          <cell r="B64" t="str">
            <v>electricity</v>
          </cell>
          <cell r="C64" t="str">
            <v>solar</v>
          </cell>
          <cell r="D64" t="str">
            <v>CSP</v>
          </cell>
          <cell r="E64">
            <v>1990</v>
          </cell>
          <cell r="F64" t="str">
            <v>CSPandAuxiliary</v>
          </cell>
          <cell r="G64">
            <v>1</v>
          </cell>
        </row>
        <row r="65">
          <cell r="A65" t="str">
            <v>Variable ID</v>
          </cell>
          <cell r="B65" t="str">
            <v>electricity</v>
          </cell>
          <cell r="C65" t="str">
            <v>solar</v>
          </cell>
          <cell r="D65" t="str">
            <v>CSP</v>
          </cell>
          <cell r="E65">
            <v>2005</v>
          </cell>
          <cell r="F65" t="str">
            <v>CSPandAuxiliary</v>
          </cell>
          <cell r="G65">
            <v>1</v>
          </cell>
        </row>
        <row r="66">
          <cell r="A66">
            <v>1003</v>
          </cell>
          <cell r="B66" t="str">
            <v>electricity</v>
          </cell>
          <cell r="C66" t="str">
            <v>solar</v>
          </cell>
          <cell r="D66" t="str">
            <v>CSP</v>
          </cell>
          <cell r="E66">
            <v>2020</v>
          </cell>
          <cell r="F66" t="str">
            <v>CSPandAuxiliary</v>
          </cell>
          <cell r="G66">
            <v>1</v>
          </cell>
        </row>
        <row r="67">
          <cell r="A67" t="str">
            <v>ALL</v>
          </cell>
          <cell r="B67" t="str">
            <v>electricity</v>
          </cell>
          <cell r="C67" t="str">
            <v>solar</v>
          </cell>
          <cell r="D67" t="str">
            <v>CSP</v>
          </cell>
          <cell r="E67" t="str">
            <v>share-weight</v>
          </cell>
          <cell r="F67" t="str">
            <v>CSPandAuxiliary</v>
          </cell>
          <cell r="G67">
            <v>1</v>
          </cell>
        </row>
        <row r="68">
          <cell r="A68" t="str">
            <v>region</v>
          </cell>
          <cell r="B68" t="str">
            <v>supplysector</v>
          </cell>
          <cell r="C68" t="str">
            <v>subsector</v>
          </cell>
          <cell r="D68" t="str">
            <v>intermittent-technology</v>
          </cell>
          <cell r="E68">
            <v>1975</v>
          </cell>
          <cell r="F68">
            <v>1990</v>
          </cell>
          <cell r="G68">
            <v>2005</v>
          </cell>
        </row>
        <row r="69">
          <cell r="A69" t="str">
            <v>USA</v>
          </cell>
          <cell r="B69" t="str">
            <v>electricity</v>
          </cell>
          <cell r="C69" t="str">
            <v>solar</v>
          </cell>
          <cell r="D69" t="str">
            <v>CSP</v>
          </cell>
          <cell r="E69">
            <v>0</v>
          </cell>
          <cell r="F69">
            <v>0</v>
          </cell>
          <cell r="G69">
            <v>0</v>
          </cell>
        </row>
        <row r="70">
          <cell r="A70" t="str">
            <v>Canada</v>
          </cell>
          <cell r="B70" t="str">
            <v>electricity</v>
          </cell>
          <cell r="C70" t="str">
            <v>solar</v>
          </cell>
          <cell r="D70" t="str">
            <v>CSP</v>
          </cell>
          <cell r="E70">
            <v>0</v>
          </cell>
          <cell r="F70">
            <v>0</v>
          </cell>
          <cell r="G70">
            <v>0</v>
          </cell>
        </row>
        <row r="71">
          <cell r="A71" t="str">
            <v>Western Europe</v>
          </cell>
          <cell r="B71" t="str">
            <v>electricity</v>
          </cell>
          <cell r="C71" t="str">
            <v>solar</v>
          </cell>
          <cell r="D71" t="str">
            <v>CSP</v>
          </cell>
          <cell r="E71">
            <v>0</v>
          </cell>
          <cell r="F71">
            <v>0</v>
          </cell>
          <cell r="G71">
            <v>0</v>
          </cell>
        </row>
        <row r="72">
          <cell r="A72" t="str">
            <v>Japan</v>
          </cell>
          <cell r="B72" t="str">
            <v>electricity</v>
          </cell>
          <cell r="C72" t="str">
            <v>solar</v>
          </cell>
          <cell r="D72" t="str">
            <v>CSP</v>
          </cell>
          <cell r="E72">
            <v>0</v>
          </cell>
          <cell r="F72">
            <v>0</v>
          </cell>
          <cell r="G72">
            <v>0</v>
          </cell>
        </row>
        <row r="73">
          <cell r="A73" t="str">
            <v>Australia_NZ</v>
          </cell>
          <cell r="B73" t="str">
            <v>electricity</v>
          </cell>
          <cell r="C73" t="str">
            <v>solar</v>
          </cell>
          <cell r="D73" t="str">
            <v>CSP</v>
          </cell>
          <cell r="E73">
            <v>0</v>
          </cell>
          <cell r="F73">
            <v>0</v>
          </cell>
          <cell r="G73">
            <v>0</v>
          </cell>
        </row>
        <row r="74">
          <cell r="A74" t="str">
            <v>Former Soviet Union</v>
          </cell>
          <cell r="B74" t="str">
            <v>electricity</v>
          </cell>
          <cell r="C74" t="str">
            <v>solar</v>
          </cell>
          <cell r="D74" t="str">
            <v>CSP</v>
          </cell>
          <cell r="E74">
            <v>0</v>
          </cell>
          <cell r="F74">
            <v>0</v>
          </cell>
          <cell r="G74">
            <v>0</v>
          </cell>
        </row>
        <row r="75">
          <cell r="A75" t="str">
            <v>China</v>
          </cell>
          <cell r="B75" t="str">
            <v>electricity</v>
          </cell>
          <cell r="C75" t="str">
            <v>solar</v>
          </cell>
          <cell r="D75" t="str">
            <v>CSP</v>
          </cell>
          <cell r="E75">
            <v>0</v>
          </cell>
          <cell r="F75">
            <v>0</v>
          </cell>
          <cell r="G75">
            <v>0</v>
          </cell>
        </row>
        <row r="76">
          <cell r="A76" t="str">
            <v>Middle East</v>
          </cell>
          <cell r="B76" t="str">
            <v>electricity</v>
          </cell>
          <cell r="C76" t="str">
            <v>solar</v>
          </cell>
          <cell r="D76" t="str">
            <v>CSP</v>
          </cell>
          <cell r="E76">
            <v>0</v>
          </cell>
          <cell r="F76">
            <v>0</v>
          </cell>
          <cell r="G76">
            <v>0</v>
          </cell>
        </row>
        <row r="77">
          <cell r="A77" t="str">
            <v>Africa</v>
          </cell>
          <cell r="B77" t="str">
            <v>electricity</v>
          </cell>
          <cell r="C77" t="str">
            <v>solar</v>
          </cell>
          <cell r="D77" t="str">
            <v>CSP</v>
          </cell>
          <cell r="E77">
            <v>0</v>
          </cell>
          <cell r="F77">
            <v>0</v>
          </cell>
          <cell r="G77">
            <v>0</v>
          </cell>
        </row>
        <row r="78">
          <cell r="A78" t="str">
            <v>Latin America</v>
          </cell>
          <cell r="B78" t="str">
            <v>electricity</v>
          </cell>
          <cell r="C78" t="str">
            <v>solar</v>
          </cell>
          <cell r="D78" t="str">
            <v>CSP</v>
          </cell>
          <cell r="E78">
            <v>0</v>
          </cell>
          <cell r="F78">
            <v>0</v>
          </cell>
          <cell r="G78">
            <v>0</v>
          </cell>
        </row>
        <row r="79">
          <cell r="A79" t="str">
            <v>Southeast Asia</v>
          </cell>
          <cell r="B79" t="str">
            <v>electricity</v>
          </cell>
          <cell r="C79" t="str">
            <v>solar</v>
          </cell>
          <cell r="D79" t="str">
            <v>CSP</v>
          </cell>
          <cell r="E79">
            <v>0</v>
          </cell>
          <cell r="F79">
            <v>0</v>
          </cell>
          <cell r="G79">
            <v>0</v>
          </cell>
        </row>
        <row r="80">
          <cell r="A80" t="str">
            <v>Eastern Europe</v>
          </cell>
          <cell r="B80" t="str">
            <v>electricity</v>
          </cell>
          <cell r="C80" t="str">
            <v>solar</v>
          </cell>
          <cell r="D80" t="str">
            <v>CSP</v>
          </cell>
          <cell r="E80">
            <v>0</v>
          </cell>
          <cell r="F80">
            <v>0</v>
          </cell>
          <cell r="G80">
            <v>0</v>
          </cell>
        </row>
        <row r="88">
          <cell r="A88" t="str">
            <v>USA</v>
          </cell>
          <cell r="B88" t="str">
            <v>electricity</v>
          </cell>
          <cell r="C88" t="str">
            <v>solar</v>
          </cell>
          <cell r="D88" t="str">
            <v>share-weight</v>
          </cell>
          <cell r="E88">
            <v>-1</v>
          </cell>
          <cell r="F88">
            <v>-1</v>
          </cell>
          <cell r="G88">
            <v>-1</v>
          </cell>
          <cell r="H88">
            <v>30</v>
          </cell>
          <cell r="I88">
            <v>30</v>
          </cell>
          <cell r="J88">
            <v>30</v>
          </cell>
          <cell r="K88">
            <v>30</v>
          </cell>
          <cell r="L88">
            <v>30</v>
          </cell>
          <cell r="M88">
            <v>30</v>
          </cell>
        </row>
        <row r="102">
          <cell r="A102" t="str">
            <v>ALL</v>
          </cell>
          <cell r="B102" t="str">
            <v>csp_backup</v>
          </cell>
          <cell r="C102" t="str">
            <v>gas</v>
          </cell>
          <cell r="D102" t="str">
            <v>CSP Gas Hybrid Mode</v>
          </cell>
          <cell r="E102">
            <v>2020</v>
          </cell>
          <cell r="F102" t="str">
            <v>wholesale gas</v>
          </cell>
          <cell r="G102">
            <v>0.32700000000000001</v>
          </cell>
          <cell r="H102" t="str">
            <v>non-energy</v>
          </cell>
          <cell r="I102">
            <v>0</v>
          </cell>
          <cell r="J102">
            <v>30</v>
          </cell>
          <cell r="K102">
            <v>30</v>
          </cell>
          <cell r="L102">
            <v>30</v>
          </cell>
          <cell r="M102">
            <v>30</v>
          </cell>
        </row>
        <row r="123">
          <cell r="A123" t="str">
            <v>Africa</v>
          </cell>
          <cell r="B123" t="str">
            <v>csp_backup</v>
          </cell>
          <cell r="C123" t="str">
            <v>gas</v>
          </cell>
          <cell r="D123" t="str">
            <v>CSP Gas Hybrid Mode</v>
          </cell>
          <cell r="E123">
            <v>1</v>
          </cell>
          <cell r="F123">
            <v>1</v>
          </cell>
          <cell r="G123">
            <v>1</v>
          </cell>
          <cell r="H123">
            <v>1</v>
          </cell>
          <cell r="I123">
            <v>1</v>
          </cell>
          <cell r="J123">
            <v>1</v>
          </cell>
          <cell r="K123">
            <v>1</v>
          </cell>
          <cell r="L123">
            <v>1</v>
          </cell>
          <cell r="M123">
            <v>1</v>
          </cell>
        </row>
        <row r="137">
          <cell r="A137" t="str">
            <v>ALL</v>
          </cell>
          <cell r="B137" t="str">
            <v>electricity</v>
          </cell>
          <cell r="C137" t="str">
            <v>solar</v>
          </cell>
          <cell r="D137" t="str">
            <v>CSP_storage</v>
          </cell>
          <cell r="E137">
            <v>1990</v>
          </cell>
          <cell r="F137" t="str">
            <v>global solar resource</v>
          </cell>
          <cell r="G137">
            <v>1</v>
          </cell>
          <cell r="H137">
            <v>15</v>
          </cell>
          <cell r="I137">
            <v>10.947866931441931</v>
          </cell>
          <cell r="J137">
            <v>10.154901640357865</v>
          </cell>
          <cell r="K137">
            <v>9.4193716429982928</v>
          </cell>
          <cell r="L137">
            <v>8.7371168418125258</v>
          </cell>
          <cell r="M137">
            <v>8.1042784594052915</v>
          </cell>
        </row>
        <row r="158">
          <cell r="A158" t="str">
            <v>China</v>
          </cell>
          <cell r="B158" t="str">
            <v>electricity</v>
          </cell>
          <cell r="C158" t="str">
            <v>solar</v>
          </cell>
          <cell r="D158" t="str">
            <v>CSP_storage</v>
          </cell>
          <cell r="E158">
            <v>12.925706748370475</v>
          </cell>
          <cell r="F158">
            <v>12.925706748370475</v>
          </cell>
          <cell r="G158">
            <v>11.989484479834108</v>
          </cell>
          <cell r="H158">
            <v>11.121073755623073</v>
          </cell>
          <cell r="I158">
            <v>10.315562915655864</v>
          </cell>
          <cell r="J158">
            <v>9.5683960564554944</v>
          </cell>
          <cell r="K158">
            <v>8.8753472633317791</v>
          </cell>
          <cell r="L158">
            <v>8.2324967089532279</v>
          </cell>
          <cell r="M158">
            <v>1</v>
          </cell>
        </row>
        <row r="172">
          <cell r="A172" t="str">
            <v>region</v>
          </cell>
          <cell r="B172" t="str">
            <v>supplysector</v>
          </cell>
          <cell r="C172" t="str">
            <v>subsector</v>
          </cell>
          <cell r="D172" t="str">
            <v>technology</v>
          </cell>
          <cell r="E172">
            <v>1975</v>
          </cell>
          <cell r="F172">
            <v>1990</v>
          </cell>
          <cell r="G172">
            <v>2005</v>
          </cell>
          <cell r="H172">
            <v>2020</v>
          </cell>
          <cell r="I172">
            <v>2035</v>
          </cell>
          <cell r="J172">
            <v>2050</v>
          </cell>
          <cell r="K172">
            <v>2065</v>
          </cell>
          <cell r="L172">
            <v>2080</v>
          </cell>
          <cell r="M172">
            <v>2095</v>
          </cell>
        </row>
      </sheetData>
      <sheetData sheetId="5"/>
      <sheetData sheetId="6" refreshError="1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Notes"/>
      <sheetName val="Central_PV_Cost_Calc"/>
      <sheetName val="Cost_Assumptions"/>
      <sheetName val="area_weighted_total_irradiance"/>
      <sheetName val="central_pv_input_ref"/>
      <sheetName val="central_pv_adv"/>
    </sheetNames>
    <sheetDataSet>
      <sheetData sheetId="0"/>
      <sheetData sheetId="1">
        <row r="5">
          <cell r="B5">
            <v>0.12876015562193791</v>
          </cell>
        </row>
        <row r="7">
          <cell r="B7">
            <v>0.35718</v>
          </cell>
        </row>
        <row r="14">
          <cell r="B14">
            <v>8443.8754034445665</v>
          </cell>
          <cell r="C14">
            <v>5344.5727581231649</v>
          </cell>
          <cell r="D14">
            <v>3653.3519470195811</v>
          </cell>
          <cell r="E14">
            <v>2695.9195325469373</v>
          </cell>
          <cell r="F14">
            <v>2146.7947136928369</v>
          </cell>
          <cell r="G14">
            <v>1844.0609707291703</v>
          </cell>
          <cell r="H14">
            <v>1708.0314731239655</v>
          </cell>
        </row>
        <row r="15">
          <cell r="B15">
            <v>25</v>
          </cell>
          <cell r="C15">
            <v>25</v>
          </cell>
          <cell r="D15">
            <v>20</v>
          </cell>
          <cell r="E15">
            <v>18</v>
          </cell>
          <cell r="F15">
            <v>16</v>
          </cell>
          <cell r="G15">
            <v>15</v>
          </cell>
          <cell r="H15">
            <v>15</v>
          </cell>
        </row>
        <row r="17">
          <cell r="B17">
            <v>9943.8754034445665</v>
          </cell>
          <cell r="C17">
            <v>6634.6602900850976</v>
          </cell>
          <cell r="D17">
            <v>4805.6820558088621</v>
          </cell>
          <cell r="E17">
            <v>3764.7851832949227</v>
          </cell>
          <cell r="F17">
            <v>3176.2718033344363</v>
          </cell>
          <cell r="G17">
            <v>2835.6009995019913</v>
          </cell>
          <cell r="H17">
            <v>2663.0324523114477</v>
          </cell>
        </row>
        <row r="18">
          <cell r="B18">
            <v>48.76</v>
          </cell>
          <cell r="C18">
            <v>45.434986506277014</v>
          </cell>
          <cell r="D18">
            <v>38.252908923222215</v>
          </cell>
          <cell r="E18">
            <v>34.930831907848088</v>
          </cell>
          <cell r="F18">
            <v>32.306917099922927</v>
          </cell>
          <cell r="G18">
            <v>30.705994055761487</v>
          </cell>
          <cell r="H18">
            <v>30.127215510329716</v>
          </cell>
        </row>
      </sheetData>
      <sheetData sheetId="2"/>
      <sheetData sheetId="3"/>
      <sheetData sheetId="4"/>
      <sheetData sheetId="5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15">
          <cell r="E15">
            <v>0.89</v>
          </cell>
        </row>
        <row r="28">
          <cell r="C28">
            <v>1700</v>
          </cell>
          <cell r="D28">
            <v>1462.0992028901901</v>
          </cell>
          <cell r="E28">
            <v>1305.9741232945187</v>
          </cell>
          <cell r="F28">
            <v>1211.3810708477167</v>
          </cell>
          <cell r="G28">
            <v>1166.7407015938124</v>
          </cell>
          <cell r="H28">
            <v>1123.7453659425303</v>
          </cell>
          <cell r="I28">
            <v>1082.3344430791462</v>
          </cell>
        </row>
        <row r="31">
          <cell r="C31">
            <v>34</v>
          </cell>
          <cell r="D31">
            <v>29.241984057803805</v>
          </cell>
          <cell r="E31">
            <v>26.119482465890375</v>
          </cell>
          <cell r="F31">
            <v>24.227621416954335</v>
          </cell>
          <cell r="G31">
            <v>23.334814031876249</v>
          </cell>
          <cell r="H31">
            <v>22.474907318850608</v>
          </cell>
          <cell r="I31">
            <v>21.646688861582927</v>
          </cell>
        </row>
        <row r="34"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8"/>
  <sheetViews>
    <sheetView workbookViewId="0">
      <selection activeCell="D78" sqref="D78:D80"/>
    </sheetView>
  </sheetViews>
  <sheetFormatPr baseColWidth="10" defaultRowHeight="15" x14ac:dyDescent="0"/>
  <cols>
    <col min="1" max="1" width="21.1640625" bestFit="1" customWidth="1"/>
  </cols>
  <sheetData>
    <row r="1" spans="1:4">
      <c r="A1" s="1" t="s">
        <v>0</v>
      </c>
      <c r="B1" t="s">
        <v>1</v>
      </c>
    </row>
    <row r="2" spans="1:4">
      <c r="A2" s="2" t="s">
        <v>2</v>
      </c>
      <c r="B2" t="s">
        <v>3</v>
      </c>
    </row>
    <row r="3" spans="1:4">
      <c r="A3" s="2" t="s">
        <v>4</v>
      </c>
      <c r="B3" t="s">
        <v>5</v>
      </c>
    </row>
    <row r="4" spans="1:4">
      <c r="A4" s="2" t="s">
        <v>6</v>
      </c>
      <c r="B4" t="s">
        <v>7</v>
      </c>
    </row>
    <row r="5" spans="1:4">
      <c r="A5" s="2" t="s">
        <v>8</v>
      </c>
      <c r="B5" t="s">
        <v>9</v>
      </c>
    </row>
    <row r="8" spans="1:4">
      <c r="A8" s="1" t="s">
        <v>10</v>
      </c>
    </row>
    <row r="9" spans="1:4">
      <c r="A9" t="s">
        <v>11</v>
      </c>
      <c r="B9" t="s">
        <v>12</v>
      </c>
      <c r="C9" t="s">
        <v>13</v>
      </c>
      <c r="D9" t="s">
        <v>59</v>
      </c>
    </row>
    <row r="10" spans="1:4">
      <c r="A10" t="str">
        <f>$A2</f>
        <v>base load generation</v>
      </c>
      <c r="B10" t="s">
        <v>14</v>
      </c>
      <c r="C10" t="s">
        <v>15</v>
      </c>
      <c r="D10" t="s">
        <v>151</v>
      </c>
    </row>
    <row r="11" spans="1:4">
      <c r="A11" t="str">
        <f t="shared" ref="A11:A13" si="0">$A3</f>
        <v>intermediate generation</v>
      </c>
      <c r="B11" t="s">
        <v>14</v>
      </c>
      <c r="C11" t="s">
        <v>16</v>
      </c>
      <c r="D11" t="s">
        <v>151</v>
      </c>
    </row>
    <row r="12" spans="1:4">
      <c r="A12" t="str">
        <f t="shared" si="0"/>
        <v>subpeak generation</v>
      </c>
      <c r="B12" t="s">
        <v>14</v>
      </c>
      <c r="C12" t="s">
        <v>17</v>
      </c>
      <c r="D12" t="s">
        <v>151</v>
      </c>
    </row>
    <row r="13" spans="1:4">
      <c r="A13" t="str">
        <f t="shared" si="0"/>
        <v>peak generation</v>
      </c>
      <c r="B13" t="s">
        <v>14</v>
      </c>
      <c r="C13" t="s">
        <v>18</v>
      </c>
      <c r="D13" t="s">
        <v>151</v>
      </c>
    </row>
    <row r="14" spans="1:4">
      <c r="A14" t="str">
        <f>$A2</f>
        <v>base load generation</v>
      </c>
      <c r="B14" t="s">
        <v>19</v>
      </c>
      <c r="C14" t="s">
        <v>20</v>
      </c>
      <c r="D14" t="s">
        <v>60</v>
      </c>
    </row>
    <row r="15" spans="1:4">
      <c r="A15" t="str">
        <f t="shared" ref="A15:A17" si="1">$A3</f>
        <v>intermediate generation</v>
      </c>
      <c r="B15" t="s">
        <v>19</v>
      </c>
      <c r="C15" t="s">
        <v>21</v>
      </c>
      <c r="D15" t="s">
        <v>60</v>
      </c>
    </row>
    <row r="16" spans="1:4">
      <c r="A16" t="str">
        <f t="shared" si="1"/>
        <v>subpeak generation</v>
      </c>
      <c r="B16" t="s">
        <v>19</v>
      </c>
      <c r="C16" t="s">
        <v>22</v>
      </c>
      <c r="D16" t="s">
        <v>60</v>
      </c>
    </row>
    <row r="17" spans="1:4">
      <c r="A17" t="str">
        <f t="shared" si="1"/>
        <v>peak generation</v>
      </c>
      <c r="B17" t="s">
        <v>19</v>
      </c>
      <c r="C17" t="s">
        <v>23</v>
      </c>
      <c r="D17" t="s">
        <v>60</v>
      </c>
    </row>
    <row r="18" spans="1:4">
      <c r="A18" t="str">
        <f>A2</f>
        <v>base load generation</v>
      </c>
      <c r="B18" t="s">
        <v>24</v>
      </c>
      <c r="C18" t="s">
        <v>25</v>
      </c>
      <c r="D18" t="s">
        <v>61</v>
      </c>
    </row>
    <row r="19" spans="1:4">
      <c r="A19" t="str">
        <f t="shared" ref="A19:A21" si="2">A3</f>
        <v>intermediate generation</v>
      </c>
      <c r="B19" t="s">
        <v>24</v>
      </c>
      <c r="C19" t="s">
        <v>26</v>
      </c>
      <c r="D19" t="s">
        <v>61</v>
      </c>
    </row>
    <row r="20" spans="1:4">
      <c r="A20" t="str">
        <f t="shared" si="2"/>
        <v>subpeak generation</v>
      </c>
      <c r="B20" t="s">
        <v>24</v>
      </c>
      <c r="C20" t="s">
        <v>27</v>
      </c>
      <c r="D20" t="s">
        <v>61</v>
      </c>
    </row>
    <row r="21" spans="1:4">
      <c r="A21" t="str">
        <f t="shared" si="2"/>
        <v>peak generation</v>
      </c>
      <c r="B21" t="s">
        <v>24</v>
      </c>
      <c r="C21" t="s">
        <v>28</v>
      </c>
      <c r="D21" t="s">
        <v>61</v>
      </c>
    </row>
    <row r="22" spans="1:4">
      <c r="A22" t="str">
        <f>A2</f>
        <v>base load generation</v>
      </c>
      <c r="B22" t="s">
        <v>29</v>
      </c>
      <c r="C22" t="s">
        <v>30</v>
      </c>
      <c r="D22" t="s">
        <v>390</v>
      </c>
    </row>
    <row r="23" spans="1:4">
      <c r="A23" t="str">
        <f t="shared" ref="A23:A25" si="3">A3</f>
        <v>intermediate generation</v>
      </c>
      <c r="B23" t="s">
        <v>29</v>
      </c>
      <c r="C23" t="s">
        <v>31</v>
      </c>
      <c r="D23" t="s">
        <v>390</v>
      </c>
    </row>
    <row r="24" spans="1:4">
      <c r="A24" t="str">
        <f t="shared" si="3"/>
        <v>subpeak generation</v>
      </c>
      <c r="B24" t="s">
        <v>29</v>
      </c>
      <c r="C24" t="s">
        <v>32</v>
      </c>
      <c r="D24" t="s">
        <v>390</v>
      </c>
    </row>
    <row r="25" spans="1:4">
      <c r="A25" t="str">
        <f t="shared" si="3"/>
        <v>peak generation</v>
      </c>
      <c r="B25" t="s">
        <v>29</v>
      </c>
      <c r="C25" t="s">
        <v>33</v>
      </c>
      <c r="D25" t="s">
        <v>390</v>
      </c>
    </row>
    <row r="26" spans="1:4">
      <c r="A26" t="str">
        <f>A2</f>
        <v>base load generation</v>
      </c>
      <c r="B26" t="s">
        <v>34</v>
      </c>
      <c r="C26" t="s">
        <v>35</v>
      </c>
      <c r="D26" t="s">
        <v>63</v>
      </c>
    </row>
    <row r="27" spans="1:4">
      <c r="A27" t="str">
        <f>A3</f>
        <v>intermediate generation</v>
      </c>
      <c r="B27" t="s">
        <v>34</v>
      </c>
      <c r="C27" t="s">
        <v>36</v>
      </c>
      <c r="D27" t="s">
        <v>63</v>
      </c>
    </row>
    <row r="28" spans="1:4">
      <c r="A28" t="str">
        <f>A4</f>
        <v>subpeak generation</v>
      </c>
      <c r="B28" t="s">
        <v>34</v>
      </c>
      <c r="C28" t="s">
        <v>37</v>
      </c>
      <c r="D28" t="s">
        <v>63</v>
      </c>
    </row>
    <row r="29" spans="1:4">
      <c r="A29" t="str">
        <f>A5</f>
        <v>peak generation</v>
      </c>
      <c r="B29" t="s">
        <v>34</v>
      </c>
      <c r="C29" t="s">
        <v>38</v>
      </c>
      <c r="D29" t="s">
        <v>63</v>
      </c>
    </row>
    <row r="30" spans="1:4">
      <c r="A30" t="str">
        <f>A2</f>
        <v>base load generation</v>
      </c>
      <c r="B30" t="s">
        <v>39</v>
      </c>
      <c r="C30" t="s">
        <v>40</v>
      </c>
      <c r="D30" t="s">
        <v>39</v>
      </c>
    </row>
    <row r="31" spans="1:4">
      <c r="A31" t="str">
        <f>A3</f>
        <v>intermediate generation</v>
      </c>
      <c r="B31" t="s">
        <v>39</v>
      </c>
      <c r="C31" t="s">
        <v>41</v>
      </c>
      <c r="D31" t="s">
        <v>39</v>
      </c>
    </row>
    <row r="32" spans="1:4">
      <c r="A32" t="str">
        <f>A4</f>
        <v>subpeak generation</v>
      </c>
      <c r="B32" t="s">
        <v>39</v>
      </c>
      <c r="C32" t="s">
        <v>42</v>
      </c>
      <c r="D32" t="s">
        <v>39</v>
      </c>
    </row>
    <row r="33" spans="1:4">
      <c r="A33" t="str">
        <f>A5</f>
        <v>peak generation</v>
      </c>
      <c r="B33" t="s">
        <v>39</v>
      </c>
      <c r="C33" t="s">
        <v>43</v>
      </c>
      <c r="D33" t="s">
        <v>39</v>
      </c>
    </row>
    <row r="34" spans="1:4">
      <c r="A34" t="str">
        <f>A2</f>
        <v>base load generation</v>
      </c>
      <c r="B34" t="s">
        <v>44</v>
      </c>
      <c r="C34" t="s">
        <v>45</v>
      </c>
      <c r="D34" t="s">
        <v>362</v>
      </c>
    </row>
    <row r="35" spans="1:4">
      <c r="A35" t="str">
        <f>A3</f>
        <v>intermediate generation</v>
      </c>
      <c r="B35" t="s">
        <v>44</v>
      </c>
      <c r="C35" t="s">
        <v>46</v>
      </c>
      <c r="D35" t="s">
        <v>362</v>
      </c>
    </row>
    <row r="36" spans="1:4">
      <c r="A36" t="str">
        <f>A4</f>
        <v>subpeak generation</v>
      </c>
      <c r="B36" t="s">
        <v>44</v>
      </c>
      <c r="C36" t="s">
        <v>47</v>
      </c>
      <c r="D36" t="s">
        <v>362</v>
      </c>
    </row>
    <row r="37" spans="1:4">
      <c r="A37" t="str">
        <f>A5</f>
        <v>peak generation</v>
      </c>
      <c r="B37" t="s">
        <v>44</v>
      </c>
      <c r="C37" t="s">
        <v>48</v>
      </c>
      <c r="D37" t="s">
        <v>362</v>
      </c>
    </row>
    <row r="38" spans="1:4">
      <c r="A38" t="str">
        <f>A2</f>
        <v>base load generation</v>
      </c>
      <c r="B38" t="s">
        <v>49</v>
      </c>
      <c r="C38" t="s">
        <v>50</v>
      </c>
      <c r="D38" t="s">
        <v>363</v>
      </c>
    </row>
    <row r="39" spans="1:4">
      <c r="A39" t="str">
        <f>A3</f>
        <v>intermediate generation</v>
      </c>
      <c r="B39" t="s">
        <v>49</v>
      </c>
      <c r="C39" t="s">
        <v>51</v>
      </c>
      <c r="D39" t="s">
        <v>363</v>
      </c>
    </row>
    <row r="40" spans="1:4">
      <c r="A40" t="str">
        <f>A4</f>
        <v>subpeak generation</v>
      </c>
      <c r="B40" t="s">
        <v>49</v>
      </c>
      <c r="C40" t="s">
        <v>52</v>
      </c>
      <c r="D40" t="s">
        <v>363</v>
      </c>
    </row>
    <row r="41" spans="1:4">
      <c r="A41" t="str">
        <f>A5</f>
        <v>peak generation</v>
      </c>
      <c r="B41" t="s">
        <v>49</v>
      </c>
      <c r="C41" t="s">
        <v>53</v>
      </c>
      <c r="D41" t="s">
        <v>363</v>
      </c>
    </row>
    <row r="42" spans="1:4">
      <c r="A42" t="str">
        <f>A2</f>
        <v>base load generation</v>
      </c>
      <c r="B42" t="s">
        <v>54</v>
      </c>
      <c r="C42" t="s">
        <v>55</v>
      </c>
      <c r="D42" t="s">
        <v>364</v>
      </c>
    </row>
    <row r="43" spans="1:4">
      <c r="A43" t="str">
        <f t="shared" ref="A43:A45" si="4">A3</f>
        <v>intermediate generation</v>
      </c>
      <c r="B43" t="s">
        <v>54</v>
      </c>
      <c r="C43" t="s">
        <v>56</v>
      </c>
      <c r="D43" t="s">
        <v>364</v>
      </c>
    </row>
    <row r="44" spans="1:4">
      <c r="A44" t="str">
        <f t="shared" si="4"/>
        <v>subpeak generation</v>
      </c>
      <c r="B44" t="s">
        <v>54</v>
      </c>
      <c r="C44" t="s">
        <v>57</v>
      </c>
      <c r="D44" t="s">
        <v>364</v>
      </c>
    </row>
    <row r="45" spans="1:4">
      <c r="A45" t="str">
        <f t="shared" si="4"/>
        <v>peak generation</v>
      </c>
      <c r="B45" t="s">
        <v>54</v>
      </c>
      <c r="C45" t="s">
        <v>58</v>
      </c>
      <c r="D45" t="s">
        <v>364</v>
      </c>
    </row>
    <row r="46" spans="1:4">
      <c r="A46" t="s">
        <v>2</v>
      </c>
      <c r="B46" t="s">
        <v>19</v>
      </c>
      <c r="C46" t="s">
        <v>97</v>
      </c>
      <c r="D46" t="s">
        <v>60</v>
      </c>
    </row>
    <row r="47" spans="1:4">
      <c r="A47" t="s">
        <v>2</v>
      </c>
      <c r="B47" t="s">
        <v>19</v>
      </c>
      <c r="C47" t="s">
        <v>98</v>
      </c>
      <c r="D47" t="s">
        <v>60</v>
      </c>
    </row>
    <row r="48" spans="1:4">
      <c r="A48" t="s">
        <v>2</v>
      </c>
      <c r="B48" t="s">
        <v>19</v>
      </c>
      <c r="C48" t="s">
        <v>99</v>
      </c>
      <c r="D48" t="s">
        <v>60</v>
      </c>
    </row>
    <row r="49" spans="1:4">
      <c r="A49" t="s">
        <v>2</v>
      </c>
      <c r="B49" t="s">
        <v>34</v>
      </c>
      <c r="C49" t="s">
        <v>100</v>
      </c>
      <c r="D49" t="s">
        <v>63</v>
      </c>
    </row>
    <row r="50" spans="1:4">
      <c r="A50" t="s">
        <v>2</v>
      </c>
      <c r="B50" t="s">
        <v>34</v>
      </c>
      <c r="C50" t="s">
        <v>101</v>
      </c>
      <c r="D50" t="s">
        <v>63</v>
      </c>
    </row>
    <row r="51" spans="1:4">
      <c r="A51" t="s">
        <v>2</v>
      </c>
      <c r="B51" t="s">
        <v>34</v>
      </c>
      <c r="C51" t="s">
        <v>102</v>
      </c>
      <c r="D51" t="s">
        <v>63</v>
      </c>
    </row>
    <row r="52" spans="1:4">
      <c r="A52" t="s">
        <v>2</v>
      </c>
      <c r="B52" t="s">
        <v>24</v>
      </c>
      <c r="C52" t="s">
        <v>103</v>
      </c>
      <c r="D52" t="s">
        <v>61</v>
      </c>
    </row>
    <row r="53" spans="1:4">
      <c r="A53" t="s">
        <v>2</v>
      </c>
      <c r="B53" t="s">
        <v>24</v>
      </c>
      <c r="C53" t="s">
        <v>104</v>
      </c>
      <c r="D53" t="s">
        <v>61</v>
      </c>
    </row>
    <row r="54" spans="1:4">
      <c r="A54" t="s">
        <v>4</v>
      </c>
      <c r="B54" t="s">
        <v>24</v>
      </c>
      <c r="C54" t="s">
        <v>105</v>
      </c>
      <c r="D54" t="s">
        <v>61</v>
      </c>
    </row>
    <row r="55" spans="1:4">
      <c r="A55" t="s">
        <v>4</v>
      </c>
      <c r="B55" t="s">
        <v>24</v>
      </c>
      <c r="C55" t="s">
        <v>106</v>
      </c>
      <c r="D55" t="s">
        <v>61</v>
      </c>
    </row>
    <row r="56" spans="1:4">
      <c r="A56" t="s">
        <v>4</v>
      </c>
      <c r="B56" t="s">
        <v>34</v>
      </c>
      <c r="C56" t="s">
        <v>107</v>
      </c>
      <c r="D56" t="s">
        <v>63</v>
      </c>
    </row>
    <row r="57" spans="1:4">
      <c r="A57" t="s">
        <v>4</v>
      </c>
      <c r="B57" t="s">
        <v>34</v>
      </c>
      <c r="C57" t="s">
        <v>108</v>
      </c>
      <c r="D57" t="s">
        <v>63</v>
      </c>
    </row>
    <row r="58" spans="1:4">
      <c r="A58" t="s">
        <v>4</v>
      </c>
      <c r="B58" t="s">
        <v>34</v>
      </c>
      <c r="C58" t="s">
        <v>109</v>
      </c>
      <c r="D58" t="s">
        <v>63</v>
      </c>
    </row>
    <row r="59" spans="1:4">
      <c r="A59" t="s">
        <v>4</v>
      </c>
      <c r="B59" t="s">
        <v>29</v>
      </c>
      <c r="C59" t="s">
        <v>110</v>
      </c>
      <c r="D59" t="s">
        <v>390</v>
      </c>
    </row>
    <row r="60" spans="1:4">
      <c r="A60" t="s">
        <v>4</v>
      </c>
      <c r="B60" t="s">
        <v>29</v>
      </c>
      <c r="C60" t="s">
        <v>111</v>
      </c>
      <c r="D60" t="s">
        <v>390</v>
      </c>
    </row>
    <row r="61" spans="1:4">
      <c r="A61" t="s">
        <v>4</v>
      </c>
      <c r="B61" t="s">
        <v>19</v>
      </c>
      <c r="C61" t="s">
        <v>112</v>
      </c>
      <c r="D61" t="s">
        <v>60</v>
      </c>
    </row>
    <row r="62" spans="1:4">
      <c r="A62" t="s">
        <v>4</v>
      </c>
      <c r="B62" t="s">
        <v>19</v>
      </c>
      <c r="C62" t="s">
        <v>113</v>
      </c>
      <c r="D62" t="s">
        <v>60</v>
      </c>
    </row>
    <row r="63" spans="1:4">
      <c r="A63" t="s">
        <v>4</v>
      </c>
      <c r="B63" t="s">
        <v>19</v>
      </c>
      <c r="C63" t="s">
        <v>114</v>
      </c>
      <c r="D63" t="s">
        <v>60</v>
      </c>
    </row>
    <row r="64" spans="1:4">
      <c r="A64" t="s">
        <v>6</v>
      </c>
      <c r="B64" t="s">
        <v>24</v>
      </c>
      <c r="C64" t="s">
        <v>115</v>
      </c>
      <c r="D64" t="s">
        <v>61</v>
      </c>
    </row>
    <row r="65" spans="1:4">
      <c r="A65" t="s">
        <v>6</v>
      </c>
      <c r="B65" t="s">
        <v>24</v>
      </c>
      <c r="C65" t="s">
        <v>116</v>
      </c>
      <c r="D65" t="s">
        <v>61</v>
      </c>
    </row>
    <row r="66" spans="1:4">
      <c r="A66" t="s">
        <v>6</v>
      </c>
      <c r="B66" t="s">
        <v>24</v>
      </c>
      <c r="C66" t="s">
        <v>117</v>
      </c>
      <c r="D66" t="s">
        <v>61</v>
      </c>
    </row>
    <row r="67" spans="1:4">
      <c r="A67" t="s">
        <v>6</v>
      </c>
      <c r="B67" t="s">
        <v>34</v>
      </c>
      <c r="C67" t="s">
        <v>118</v>
      </c>
      <c r="D67" t="s">
        <v>63</v>
      </c>
    </row>
    <row r="68" spans="1:4">
      <c r="A68" t="s">
        <v>6</v>
      </c>
      <c r="B68" t="s">
        <v>34</v>
      </c>
      <c r="C68" t="s">
        <v>119</v>
      </c>
      <c r="D68" t="s">
        <v>63</v>
      </c>
    </row>
    <row r="69" spans="1:4">
      <c r="A69" t="s">
        <v>6</v>
      </c>
      <c r="B69" t="s">
        <v>34</v>
      </c>
      <c r="C69" t="s">
        <v>120</v>
      </c>
      <c r="D69" t="s">
        <v>63</v>
      </c>
    </row>
    <row r="70" spans="1:4">
      <c r="A70" t="s">
        <v>6</v>
      </c>
      <c r="B70" t="s">
        <v>29</v>
      </c>
      <c r="C70" t="s">
        <v>121</v>
      </c>
      <c r="D70" t="s">
        <v>390</v>
      </c>
    </row>
    <row r="71" spans="1:4">
      <c r="A71" t="s">
        <v>6</v>
      </c>
      <c r="B71" t="s">
        <v>29</v>
      </c>
      <c r="C71" t="s">
        <v>122</v>
      </c>
      <c r="D71" t="s">
        <v>390</v>
      </c>
    </row>
    <row r="72" spans="1:4">
      <c r="A72" t="s">
        <v>6</v>
      </c>
      <c r="B72" t="s">
        <v>29</v>
      </c>
      <c r="C72" t="s">
        <v>123</v>
      </c>
      <c r="D72" t="s">
        <v>390</v>
      </c>
    </row>
    <row r="73" spans="1:4">
      <c r="A73" t="s">
        <v>6</v>
      </c>
      <c r="B73" t="s">
        <v>19</v>
      </c>
      <c r="C73" t="s">
        <v>124</v>
      </c>
      <c r="D73" t="s">
        <v>60</v>
      </c>
    </row>
    <row r="74" spans="1:4">
      <c r="A74" t="s">
        <v>6</v>
      </c>
      <c r="B74" t="s">
        <v>19</v>
      </c>
      <c r="C74" t="s">
        <v>125</v>
      </c>
      <c r="D74" t="s">
        <v>60</v>
      </c>
    </row>
    <row r="75" spans="1:4">
      <c r="A75" t="s">
        <v>8</v>
      </c>
      <c r="B75" t="s">
        <v>24</v>
      </c>
      <c r="C75" t="s">
        <v>126</v>
      </c>
      <c r="D75" t="s">
        <v>61</v>
      </c>
    </row>
    <row r="76" spans="1:4">
      <c r="A76" t="s">
        <v>8</v>
      </c>
      <c r="B76" t="s">
        <v>24</v>
      </c>
      <c r="C76" t="s">
        <v>127</v>
      </c>
      <c r="D76" t="s">
        <v>61</v>
      </c>
    </row>
    <row r="77" spans="1:4">
      <c r="A77" t="s">
        <v>8</v>
      </c>
      <c r="B77" t="s">
        <v>24</v>
      </c>
      <c r="C77" t="s">
        <v>128</v>
      </c>
      <c r="D77" t="s">
        <v>61</v>
      </c>
    </row>
    <row r="78" spans="1:4">
      <c r="A78" t="s">
        <v>8</v>
      </c>
      <c r="B78" t="s">
        <v>29</v>
      </c>
      <c r="C78" t="s">
        <v>129</v>
      </c>
      <c r="D78" t="s">
        <v>390</v>
      </c>
    </row>
    <row r="79" spans="1:4">
      <c r="A79" t="s">
        <v>8</v>
      </c>
      <c r="B79" t="s">
        <v>29</v>
      </c>
      <c r="C79" t="s">
        <v>130</v>
      </c>
      <c r="D79" t="s">
        <v>390</v>
      </c>
    </row>
    <row r="80" spans="1:4">
      <c r="A80" t="s">
        <v>8</v>
      </c>
      <c r="B80" t="s">
        <v>29</v>
      </c>
      <c r="C80" t="s">
        <v>131</v>
      </c>
      <c r="D80" t="s">
        <v>390</v>
      </c>
    </row>
    <row r="81" spans="1:4">
      <c r="A81" t="s">
        <v>2</v>
      </c>
      <c r="B81" t="s">
        <v>44</v>
      </c>
      <c r="C81" t="s">
        <v>132</v>
      </c>
      <c r="D81" t="s">
        <v>365</v>
      </c>
    </row>
    <row r="82" spans="1:4">
      <c r="A82" t="s">
        <v>2</v>
      </c>
      <c r="B82" t="s">
        <v>49</v>
      </c>
      <c r="C82" t="s">
        <v>133</v>
      </c>
      <c r="D82" t="s">
        <v>363</v>
      </c>
    </row>
    <row r="83" spans="1:4">
      <c r="A83" t="s">
        <v>2</v>
      </c>
      <c r="B83" t="s">
        <v>54</v>
      </c>
      <c r="C83" t="s">
        <v>134</v>
      </c>
      <c r="D83" t="s">
        <v>363</v>
      </c>
    </row>
    <row r="84" spans="1:4">
      <c r="A84" t="s">
        <v>2</v>
      </c>
      <c r="B84" t="s">
        <v>54</v>
      </c>
      <c r="C84" t="s">
        <v>135</v>
      </c>
      <c r="D84" t="s">
        <v>364</v>
      </c>
    </row>
    <row r="85" spans="1:4">
      <c r="A85" t="s">
        <v>4</v>
      </c>
      <c r="B85" t="s">
        <v>54</v>
      </c>
      <c r="C85" t="s">
        <v>139</v>
      </c>
      <c r="D85" t="s">
        <v>364</v>
      </c>
    </row>
    <row r="86" spans="1:4">
      <c r="A86" t="s">
        <v>6</v>
      </c>
      <c r="B86" t="s">
        <v>54</v>
      </c>
      <c r="C86" t="s">
        <v>140</v>
      </c>
      <c r="D86" t="s">
        <v>364</v>
      </c>
    </row>
    <row r="87" spans="1:4">
      <c r="A87" t="s">
        <v>8</v>
      </c>
      <c r="B87" t="s">
        <v>54</v>
      </c>
      <c r="C87" t="s">
        <v>136</v>
      </c>
      <c r="D87" t="s">
        <v>364</v>
      </c>
    </row>
    <row r="88" spans="1:4">
      <c r="A88" t="s">
        <v>8</v>
      </c>
      <c r="B88" t="s">
        <v>137</v>
      </c>
      <c r="C88" t="s">
        <v>138</v>
      </c>
      <c r="D88" t="s">
        <v>366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2"/>
  <sheetViews>
    <sheetView workbookViewId="0">
      <selection activeCell="B34" sqref="B34"/>
    </sheetView>
  </sheetViews>
  <sheetFormatPr baseColWidth="10" defaultRowHeight="15" x14ac:dyDescent="0"/>
  <sheetData>
    <row r="1" spans="1:5">
      <c r="A1" t="s">
        <v>96</v>
      </c>
    </row>
    <row r="2" spans="1:5">
      <c r="A2" t="s">
        <v>67</v>
      </c>
    </row>
    <row r="3" spans="1:5">
      <c r="A3" t="str">
        <f>Legend!A9</f>
        <v>supplysector</v>
      </c>
      <c r="B3" t="str">
        <f>Legend!B9</f>
        <v>subsector</v>
      </c>
      <c r="C3" t="str">
        <f>Legend!C9</f>
        <v>technology</v>
      </c>
      <c r="D3" t="s">
        <v>143</v>
      </c>
      <c r="E3" t="s">
        <v>144</v>
      </c>
    </row>
    <row r="4" spans="1:5">
      <c r="A4" t="str">
        <f>Legend!A10</f>
        <v>base load generation</v>
      </c>
      <c r="B4" t="str">
        <f>Legend!B10</f>
        <v>hydro</v>
      </c>
      <c r="C4" t="str">
        <f>Legend!C10</f>
        <v>hydro_base</v>
      </c>
      <c r="D4">
        <v>-1</v>
      </c>
      <c r="E4">
        <v>-1</v>
      </c>
    </row>
    <row r="5" spans="1:5">
      <c r="A5" t="str">
        <f>Legend!A11</f>
        <v>intermediate generation</v>
      </c>
      <c r="B5" t="str">
        <f>Legend!B11</f>
        <v>hydro</v>
      </c>
      <c r="C5" t="str">
        <f>Legend!C11</f>
        <v>hydro_int</v>
      </c>
      <c r="D5">
        <v>-1</v>
      </c>
      <c r="E5">
        <v>-1</v>
      </c>
    </row>
    <row r="6" spans="1:5">
      <c r="A6" t="str">
        <f>Legend!A12</f>
        <v>subpeak generation</v>
      </c>
      <c r="B6" t="str">
        <f>Legend!B12</f>
        <v>hydro</v>
      </c>
      <c r="C6" t="str">
        <f>Legend!C12</f>
        <v>hydro_subpeak</v>
      </c>
      <c r="D6">
        <v>-1</v>
      </c>
      <c r="E6">
        <v>-1</v>
      </c>
    </row>
    <row r="7" spans="1:5">
      <c r="A7" t="str">
        <f>Legend!A13</f>
        <v>peak generation</v>
      </c>
      <c r="B7" t="str">
        <f>Legend!B13</f>
        <v>hydro</v>
      </c>
      <c r="C7" t="str">
        <f>Legend!C13</f>
        <v>hydro_peak</v>
      </c>
      <c r="D7">
        <v>-1</v>
      </c>
      <c r="E7">
        <v>-1</v>
      </c>
    </row>
    <row r="8" spans="1:5">
      <c r="A8" t="str">
        <f>Legend!A14</f>
        <v>base load generation</v>
      </c>
      <c r="B8" t="str">
        <f>Legend!B14</f>
        <v>coal</v>
      </c>
      <c r="C8" t="str">
        <f>Legend!C14</f>
        <v>coal_base_exist</v>
      </c>
      <c r="D8">
        <v>-1</v>
      </c>
      <c r="E8">
        <v>2005</v>
      </c>
    </row>
    <row r="9" spans="1:5">
      <c r="A9" t="str">
        <f>Legend!A15</f>
        <v>intermediate generation</v>
      </c>
      <c r="B9" t="str">
        <f>Legend!B15</f>
        <v>coal</v>
      </c>
      <c r="C9" t="str">
        <f>Legend!C15</f>
        <v>coal_int_exist</v>
      </c>
      <c r="D9">
        <v>-1</v>
      </c>
      <c r="E9">
        <v>2005</v>
      </c>
    </row>
    <row r="10" spans="1:5">
      <c r="A10" t="str">
        <f>Legend!A16</f>
        <v>subpeak generation</v>
      </c>
      <c r="B10" t="str">
        <f>Legend!B16</f>
        <v>coal</v>
      </c>
      <c r="C10" t="str">
        <f>Legend!C16</f>
        <v>coal_subpeak_exist</v>
      </c>
      <c r="D10">
        <v>-1</v>
      </c>
      <c r="E10">
        <v>2005</v>
      </c>
    </row>
    <row r="11" spans="1:5">
      <c r="A11" t="str">
        <f>Legend!A17</f>
        <v>peak generation</v>
      </c>
      <c r="B11" t="str">
        <f>Legend!B17</f>
        <v>coal</v>
      </c>
      <c r="C11" t="str">
        <f>Legend!C17</f>
        <v>coal_peak_exist</v>
      </c>
      <c r="D11">
        <v>-1</v>
      </c>
      <c r="E11">
        <v>2005</v>
      </c>
    </row>
    <row r="12" spans="1:5">
      <c r="A12" t="str">
        <f>Legend!A18</f>
        <v>base load generation</v>
      </c>
      <c r="B12" t="str">
        <f>Legend!B18</f>
        <v>gas</v>
      </c>
      <c r="C12" t="str">
        <f>Legend!C18</f>
        <v>gas_base_exist</v>
      </c>
      <c r="D12">
        <v>-1</v>
      </c>
      <c r="E12">
        <v>2005</v>
      </c>
    </row>
    <row r="13" spans="1:5">
      <c r="A13" t="str">
        <f>Legend!A19</f>
        <v>intermediate generation</v>
      </c>
      <c r="B13" t="str">
        <f>Legend!B19</f>
        <v>gas</v>
      </c>
      <c r="C13" t="str">
        <f>Legend!C19</f>
        <v>gas_int_exist</v>
      </c>
      <c r="D13">
        <v>-1</v>
      </c>
      <c r="E13">
        <v>2005</v>
      </c>
    </row>
    <row r="14" spans="1:5">
      <c r="A14" t="str">
        <f>Legend!A20</f>
        <v>subpeak generation</v>
      </c>
      <c r="B14" t="str">
        <f>Legend!B20</f>
        <v>gas</v>
      </c>
      <c r="C14" t="str">
        <f>Legend!C20</f>
        <v>gas_subpeak_exist</v>
      </c>
      <c r="D14">
        <v>-1</v>
      </c>
      <c r="E14">
        <v>2005</v>
      </c>
    </row>
    <row r="15" spans="1:5">
      <c r="A15" t="str">
        <f>Legend!A21</f>
        <v>peak generation</v>
      </c>
      <c r="B15" t="str">
        <f>Legend!B21</f>
        <v>gas</v>
      </c>
      <c r="C15" t="str">
        <f>Legend!C21</f>
        <v>gas_peak_exist</v>
      </c>
      <c r="D15">
        <v>-1</v>
      </c>
      <c r="E15">
        <v>2005</v>
      </c>
    </row>
    <row r="16" spans="1:5">
      <c r="A16" t="str">
        <f>Legend!A22</f>
        <v>base load generation</v>
      </c>
      <c r="B16" t="str">
        <f>Legend!B22</f>
        <v>oil</v>
      </c>
      <c r="C16" t="str">
        <f>Legend!C22</f>
        <v>oil_base_exist</v>
      </c>
      <c r="D16">
        <v>-1</v>
      </c>
      <c r="E16">
        <v>2005</v>
      </c>
    </row>
    <row r="17" spans="1:5">
      <c r="A17" t="str">
        <f>Legend!A23</f>
        <v>intermediate generation</v>
      </c>
      <c r="B17" t="str">
        <f>Legend!B23</f>
        <v>oil</v>
      </c>
      <c r="C17" t="str">
        <f>Legend!C23</f>
        <v>oil_int_exist</v>
      </c>
      <c r="D17">
        <v>-1</v>
      </c>
      <c r="E17">
        <v>2005</v>
      </c>
    </row>
    <row r="18" spans="1:5">
      <c r="A18" t="str">
        <f>Legend!A24</f>
        <v>subpeak generation</v>
      </c>
      <c r="B18" t="str">
        <f>Legend!B24</f>
        <v>oil</v>
      </c>
      <c r="C18" t="str">
        <f>Legend!C24</f>
        <v>oil_subpeak_exist</v>
      </c>
      <c r="D18">
        <v>-1</v>
      </c>
      <c r="E18">
        <v>2005</v>
      </c>
    </row>
    <row r="19" spans="1:5">
      <c r="A19" t="str">
        <f>Legend!A25</f>
        <v>peak generation</v>
      </c>
      <c r="B19" t="str">
        <f>Legend!B25</f>
        <v>oil</v>
      </c>
      <c r="C19" t="str">
        <f>Legend!C25</f>
        <v>oil_peak_exist</v>
      </c>
      <c r="D19">
        <v>-1</v>
      </c>
      <c r="E19">
        <v>2005</v>
      </c>
    </row>
    <row r="20" spans="1:5">
      <c r="A20" t="str">
        <f>Legend!A26</f>
        <v>base load generation</v>
      </c>
      <c r="B20" t="str">
        <f>Legend!B26</f>
        <v>biomass</v>
      </c>
      <c r="C20" t="str">
        <f>Legend!C26</f>
        <v>bio_base_exist</v>
      </c>
      <c r="D20">
        <v>-1</v>
      </c>
      <c r="E20">
        <v>2005</v>
      </c>
    </row>
    <row r="21" spans="1:5">
      <c r="A21" t="str">
        <f>Legend!A27</f>
        <v>intermediate generation</v>
      </c>
      <c r="B21" t="str">
        <f>Legend!B27</f>
        <v>biomass</v>
      </c>
      <c r="C21" t="str">
        <f>Legend!C27</f>
        <v>bio_int_exist</v>
      </c>
      <c r="D21">
        <v>-1</v>
      </c>
      <c r="E21">
        <v>2005</v>
      </c>
    </row>
    <row r="22" spans="1:5">
      <c r="A22" t="str">
        <f>Legend!A28</f>
        <v>subpeak generation</v>
      </c>
      <c r="B22" t="str">
        <f>Legend!B28</f>
        <v>biomass</v>
      </c>
      <c r="C22" t="str">
        <f>Legend!C28</f>
        <v>bio_subpeak_exist</v>
      </c>
      <c r="D22">
        <v>-1</v>
      </c>
      <c r="E22">
        <v>2005</v>
      </c>
    </row>
    <row r="23" spans="1:5">
      <c r="A23" t="str">
        <f>Legend!A29</f>
        <v>peak generation</v>
      </c>
      <c r="B23" t="str">
        <f>Legend!B29</f>
        <v>biomass</v>
      </c>
      <c r="C23" t="str">
        <f>Legend!C29</f>
        <v>bio_peak_exist</v>
      </c>
      <c r="D23">
        <v>-1</v>
      </c>
      <c r="E23">
        <v>2005</v>
      </c>
    </row>
    <row r="24" spans="1:5">
      <c r="A24" t="str">
        <f>Legend!A30</f>
        <v>base load generation</v>
      </c>
      <c r="B24" t="str">
        <f>Legend!B30</f>
        <v>geothermal</v>
      </c>
      <c r="C24" t="str">
        <f>Legend!C30</f>
        <v>geo_base</v>
      </c>
      <c r="D24">
        <v>-1</v>
      </c>
      <c r="E24">
        <v>-1</v>
      </c>
    </row>
    <row r="25" spans="1:5">
      <c r="A25" t="str">
        <f>Legend!A31</f>
        <v>intermediate generation</v>
      </c>
      <c r="B25" t="str">
        <f>Legend!B31</f>
        <v>geothermal</v>
      </c>
      <c r="C25" t="str">
        <f>Legend!C31</f>
        <v>geo_int</v>
      </c>
      <c r="D25">
        <v>-1</v>
      </c>
      <c r="E25">
        <v>-1</v>
      </c>
    </row>
    <row r="26" spans="1:5">
      <c r="A26" t="str">
        <f>Legend!A32</f>
        <v>subpeak generation</v>
      </c>
      <c r="B26" t="str">
        <f>Legend!B32</f>
        <v>geothermal</v>
      </c>
      <c r="C26" t="str">
        <f>Legend!C32</f>
        <v>geo_subpeak</v>
      </c>
      <c r="D26">
        <v>-1</v>
      </c>
      <c r="E26">
        <v>-1</v>
      </c>
    </row>
    <row r="27" spans="1:5">
      <c r="A27" t="str">
        <f>Legend!A33</f>
        <v>peak generation</v>
      </c>
      <c r="B27" t="str">
        <f>Legend!B33</f>
        <v>geothermal</v>
      </c>
      <c r="C27" t="str">
        <f>Legend!C33</f>
        <v>geo_peak</v>
      </c>
      <c r="D27">
        <v>-1</v>
      </c>
      <c r="E27">
        <v>-1</v>
      </c>
    </row>
    <row r="28" spans="1:5">
      <c r="A28" t="str">
        <f>Legend!A34</f>
        <v>base load generation</v>
      </c>
      <c r="B28" t="str">
        <f>Legend!B34</f>
        <v>nuclear</v>
      </c>
      <c r="C28" t="str">
        <f>Legend!C34</f>
        <v>nuc_base_gen2</v>
      </c>
      <c r="D28">
        <v>-1</v>
      </c>
      <c r="E28">
        <v>2005</v>
      </c>
    </row>
    <row r="29" spans="1:5">
      <c r="A29" t="str">
        <f>Legend!A35</f>
        <v>intermediate generation</v>
      </c>
      <c r="B29" t="str">
        <f>Legend!B35</f>
        <v>nuclear</v>
      </c>
      <c r="C29" t="str">
        <f>Legend!C35</f>
        <v>nuc_int_gen2</v>
      </c>
      <c r="D29">
        <v>-1</v>
      </c>
      <c r="E29">
        <v>2005</v>
      </c>
    </row>
    <row r="30" spans="1:5">
      <c r="A30" t="str">
        <f>Legend!A36</f>
        <v>subpeak generation</v>
      </c>
      <c r="B30" t="str">
        <f>Legend!B36</f>
        <v>nuclear</v>
      </c>
      <c r="C30" t="str">
        <f>Legend!C36</f>
        <v>nuc_subpeak_gen2</v>
      </c>
      <c r="D30">
        <v>-1</v>
      </c>
      <c r="E30">
        <v>2005</v>
      </c>
    </row>
    <row r="31" spans="1:5">
      <c r="A31" t="str">
        <f>Legend!A37</f>
        <v>peak generation</v>
      </c>
      <c r="B31" t="str">
        <f>Legend!B37</f>
        <v>nuclear</v>
      </c>
      <c r="C31" t="str">
        <f>Legend!C37</f>
        <v>nuc_peak_gen2</v>
      </c>
      <c r="D31">
        <v>-1</v>
      </c>
      <c r="E31">
        <v>2005</v>
      </c>
    </row>
    <row r="32" spans="1:5">
      <c r="A32" t="str">
        <f>Legend!A38</f>
        <v>base load generation</v>
      </c>
      <c r="B32" t="str">
        <f>Legend!B38</f>
        <v>wind</v>
      </c>
      <c r="C32" t="str">
        <f>Legend!C38</f>
        <v>wind_base</v>
      </c>
      <c r="D32">
        <v>-1</v>
      </c>
      <c r="E32">
        <v>-1</v>
      </c>
    </row>
    <row r="33" spans="1:5">
      <c r="A33" t="str">
        <f>Legend!A39</f>
        <v>intermediate generation</v>
      </c>
      <c r="B33" t="str">
        <f>Legend!B39</f>
        <v>wind</v>
      </c>
      <c r="C33" t="str">
        <f>Legend!C39</f>
        <v>wind_int</v>
      </c>
      <c r="D33">
        <v>-1</v>
      </c>
      <c r="E33">
        <v>-1</v>
      </c>
    </row>
    <row r="34" spans="1:5">
      <c r="A34" t="str">
        <f>Legend!A40</f>
        <v>subpeak generation</v>
      </c>
      <c r="B34" t="str">
        <f>Legend!B40</f>
        <v>wind</v>
      </c>
      <c r="C34" t="str">
        <f>Legend!C40</f>
        <v>wind_subpeak</v>
      </c>
      <c r="D34">
        <v>-1</v>
      </c>
      <c r="E34">
        <v>-1</v>
      </c>
    </row>
    <row r="35" spans="1:5">
      <c r="A35" t="str">
        <f>Legend!A41</f>
        <v>peak generation</v>
      </c>
      <c r="B35" t="str">
        <f>Legend!B41</f>
        <v>wind</v>
      </c>
      <c r="C35" t="str">
        <f>Legend!C41</f>
        <v>wind_peak</v>
      </c>
      <c r="D35">
        <v>-1</v>
      </c>
      <c r="E35">
        <v>-1</v>
      </c>
    </row>
    <row r="36" spans="1:5">
      <c r="A36" t="str">
        <f>Legend!A42</f>
        <v>base load generation</v>
      </c>
      <c r="B36" t="str">
        <f>Legend!B42</f>
        <v>solar</v>
      </c>
      <c r="C36" t="str">
        <f>Legend!C42</f>
        <v>pv_base</v>
      </c>
      <c r="D36">
        <v>-1</v>
      </c>
      <c r="E36">
        <v>-1</v>
      </c>
    </row>
    <row r="37" spans="1:5">
      <c r="A37" t="str">
        <f>Legend!A43</f>
        <v>intermediate generation</v>
      </c>
      <c r="B37" t="str">
        <f>Legend!B43</f>
        <v>solar</v>
      </c>
      <c r="C37" t="str">
        <f>Legend!C43</f>
        <v>pv_int</v>
      </c>
      <c r="D37">
        <v>-1</v>
      </c>
      <c r="E37">
        <v>-1</v>
      </c>
    </row>
    <row r="38" spans="1:5">
      <c r="A38" t="str">
        <f>Legend!A44</f>
        <v>subpeak generation</v>
      </c>
      <c r="B38" t="str">
        <f>Legend!B44</f>
        <v>solar</v>
      </c>
      <c r="C38" t="str">
        <f>Legend!C44</f>
        <v>pv_subpeak</v>
      </c>
      <c r="D38">
        <v>-1</v>
      </c>
      <c r="E38">
        <v>-1</v>
      </c>
    </row>
    <row r="39" spans="1:5">
      <c r="A39" t="str">
        <f>Legend!A45</f>
        <v>peak generation</v>
      </c>
      <c r="B39" t="str">
        <f>Legend!B45</f>
        <v>solar</v>
      </c>
      <c r="C39" t="str">
        <f>Legend!C45</f>
        <v>pv_peak</v>
      </c>
      <c r="D39">
        <v>-1</v>
      </c>
      <c r="E39">
        <v>-1</v>
      </c>
    </row>
    <row r="40" spans="1:5">
      <c r="A40" t="str">
        <f>Legend!A46</f>
        <v>base load generation</v>
      </c>
      <c r="B40" t="str">
        <f>Legend!B46</f>
        <v>coal</v>
      </c>
      <c r="C40" t="str">
        <f>Legend!C46</f>
        <v>coal_base_conv</v>
      </c>
      <c r="D40">
        <v>2010</v>
      </c>
      <c r="E40">
        <v>-1</v>
      </c>
    </row>
    <row r="41" spans="1:5">
      <c r="A41" t="str">
        <f>Legend!A47</f>
        <v>base load generation</v>
      </c>
      <c r="B41" t="str">
        <f>Legend!B47</f>
        <v>coal</v>
      </c>
      <c r="C41" t="str">
        <f>Legend!C47</f>
        <v>coal_base_IGCC</v>
      </c>
      <c r="D41">
        <v>2010</v>
      </c>
      <c r="E41">
        <v>-1</v>
      </c>
    </row>
    <row r="42" spans="1:5">
      <c r="A42" t="str">
        <f>Legend!A48</f>
        <v>base load generation</v>
      </c>
      <c r="B42" t="str">
        <f>Legend!B48</f>
        <v>coal</v>
      </c>
      <c r="C42" t="str">
        <f>Legend!C48</f>
        <v>coal_base_IGCC_CCS</v>
      </c>
      <c r="D42">
        <v>2020</v>
      </c>
      <c r="E42">
        <v>-1</v>
      </c>
    </row>
    <row r="43" spans="1:5">
      <c r="A43" t="str">
        <f>Legend!A49</f>
        <v>base load generation</v>
      </c>
      <c r="B43" t="str">
        <f>Legend!B49</f>
        <v>biomass</v>
      </c>
      <c r="C43" t="str">
        <f>Legend!C49</f>
        <v>bio_base_conv</v>
      </c>
      <c r="D43">
        <v>2010</v>
      </c>
      <c r="E43">
        <v>-1</v>
      </c>
    </row>
    <row r="44" spans="1:5">
      <c r="A44" t="str">
        <f>Legend!A50</f>
        <v>base load generation</v>
      </c>
      <c r="B44" t="str">
        <f>Legend!B50</f>
        <v>biomass</v>
      </c>
      <c r="C44" t="str">
        <f>Legend!C50</f>
        <v>bio_base_IGCC</v>
      </c>
      <c r="D44">
        <v>2010</v>
      </c>
      <c r="E44">
        <v>-1</v>
      </c>
    </row>
    <row r="45" spans="1:5">
      <c r="A45" t="str">
        <f>Legend!A51</f>
        <v>base load generation</v>
      </c>
      <c r="B45" t="str">
        <f>Legend!B51</f>
        <v>biomass</v>
      </c>
      <c r="C45" t="str">
        <f>Legend!C51</f>
        <v>bio_base_IGCC_CCS</v>
      </c>
      <c r="D45">
        <v>2020</v>
      </c>
      <c r="E45">
        <v>-1</v>
      </c>
    </row>
    <row r="46" spans="1:5">
      <c r="A46" t="str">
        <f>Legend!A52</f>
        <v>base load generation</v>
      </c>
      <c r="B46" t="str">
        <f>Legend!B52</f>
        <v>gas</v>
      </c>
      <c r="C46" t="str">
        <f>Legend!C52</f>
        <v>gas_base_CC</v>
      </c>
      <c r="D46">
        <v>2010</v>
      </c>
      <c r="E46">
        <v>-1</v>
      </c>
    </row>
    <row r="47" spans="1:5">
      <c r="A47" t="str">
        <f>Legend!A53</f>
        <v>base load generation</v>
      </c>
      <c r="B47" t="str">
        <f>Legend!B53</f>
        <v>gas</v>
      </c>
      <c r="C47" t="str">
        <f>Legend!C53</f>
        <v>gas_base_CC_CCS</v>
      </c>
      <c r="D47">
        <v>2020</v>
      </c>
      <c r="E47">
        <v>-1</v>
      </c>
    </row>
    <row r="48" spans="1:5">
      <c r="A48" t="str">
        <f>Legend!A54</f>
        <v>intermediate generation</v>
      </c>
      <c r="B48" t="str">
        <f>Legend!B54</f>
        <v>gas</v>
      </c>
      <c r="C48" t="str">
        <f>Legend!C54</f>
        <v>gas_int_CC</v>
      </c>
      <c r="D48">
        <v>2010</v>
      </c>
      <c r="E48">
        <v>-1</v>
      </c>
    </row>
    <row r="49" spans="1:5">
      <c r="A49" t="str">
        <f>Legend!A55</f>
        <v>intermediate generation</v>
      </c>
      <c r="B49" t="str">
        <f>Legend!B55</f>
        <v>gas</v>
      </c>
      <c r="C49" t="str">
        <f>Legend!C55</f>
        <v>gas_int_CC_CCS</v>
      </c>
      <c r="D49">
        <v>2020</v>
      </c>
      <c r="E49">
        <v>-1</v>
      </c>
    </row>
    <row r="50" spans="1:5">
      <c r="A50" t="str">
        <f>Legend!A56</f>
        <v>intermediate generation</v>
      </c>
      <c r="B50" t="str">
        <f>Legend!B56</f>
        <v>biomass</v>
      </c>
      <c r="C50" t="str">
        <f>Legend!C56</f>
        <v>bio_int_conv</v>
      </c>
      <c r="D50">
        <v>2010</v>
      </c>
      <c r="E50">
        <v>-1</v>
      </c>
    </row>
    <row r="51" spans="1:5">
      <c r="A51" t="str">
        <f>Legend!A57</f>
        <v>intermediate generation</v>
      </c>
      <c r="B51" t="str">
        <f>Legend!B57</f>
        <v>biomass</v>
      </c>
      <c r="C51" t="str">
        <f>Legend!C57</f>
        <v>bio_int_IGCC</v>
      </c>
      <c r="D51">
        <v>2010</v>
      </c>
      <c r="E51">
        <v>-1</v>
      </c>
    </row>
    <row r="52" spans="1:5">
      <c r="A52" t="str">
        <f>Legend!A58</f>
        <v>intermediate generation</v>
      </c>
      <c r="B52" t="str">
        <f>Legend!B58</f>
        <v>biomass</v>
      </c>
      <c r="C52" t="str">
        <f>Legend!C58</f>
        <v>bio_int_IGCC_CCS</v>
      </c>
      <c r="D52">
        <v>2020</v>
      </c>
      <c r="E52">
        <v>-1</v>
      </c>
    </row>
    <row r="53" spans="1:5">
      <c r="A53" t="str">
        <f>Legend!A59</f>
        <v>intermediate generation</v>
      </c>
      <c r="B53" t="str">
        <f>Legend!B59</f>
        <v>oil</v>
      </c>
      <c r="C53" t="str">
        <f>Legend!C59</f>
        <v>oil_int_IGCC</v>
      </c>
      <c r="D53">
        <v>2010</v>
      </c>
      <c r="E53">
        <v>-1</v>
      </c>
    </row>
    <row r="54" spans="1:5">
      <c r="A54" t="str">
        <f>Legend!A60</f>
        <v>intermediate generation</v>
      </c>
      <c r="B54" t="str">
        <f>Legend!B60</f>
        <v>oil</v>
      </c>
      <c r="C54" t="str">
        <f>Legend!C60</f>
        <v>oil_int_IGCC_CCS</v>
      </c>
      <c r="D54">
        <v>2020</v>
      </c>
      <c r="E54">
        <v>-1</v>
      </c>
    </row>
    <row r="55" spans="1:5">
      <c r="A55" t="str">
        <f>Legend!A61</f>
        <v>intermediate generation</v>
      </c>
      <c r="B55" t="str">
        <f>Legend!B61</f>
        <v>coal</v>
      </c>
      <c r="C55" t="str">
        <f>Legend!C61</f>
        <v>coal_int_conv</v>
      </c>
      <c r="D55">
        <v>2010</v>
      </c>
      <c r="E55">
        <v>-1</v>
      </c>
    </row>
    <row r="56" spans="1:5">
      <c r="A56" t="str">
        <f>Legend!A62</f>
        <v>intermediate generation</v>
      </c>
      <c r="B56" t="str">
        <f>Legend!B62</f>
        <v>coal</v>
      </c>
      <c r="C56" t="str">
        <f>Legend!C62</f>
        <v>coal_int_IGCC</v>
      </c>
      <c r="D56">
        <v>2010</v>
      </c>
      <c r="E56">
        <v>-1</v>
      </c>
    </row>
    <row r="57" spans="1:5">
      <c r="A57" t="str">
        <f>Legend!A63</f>
        <v>intermediate generation</v>
      </c>
      <c r="B57" t="str">
        <f>Legend!B63</f>
        <v>coal</v>
      </c>
      <c r="C57" t="str">
        <f>Legend!C63</f>
        <v>coal_int_IGCC_CCS</v>
      </c>
      <c r="D57">
        <v>2020</v>
      </c>
      <c r="E57">
        <v>-1</v>
      </c>
    </row>
    <row r="58" spans="1:5">
      <c r="A58" t="str">
        <f>Legend!A64</f>
        <v>subpeak generation</v>
      </c>
      <c r="B58" t="str">
        <f>Legend!B64</f>
        <v>gas</v>
      </c>
      <c r="C58" t="str">
        <f>Legend!C64</f>
        <v>gas_subpeak_turbine</v>
      </c>
      <c r="D58">
        <v>2010</v>
      </c>
      <c r="E58">
        <v>-1</v>
      </c>
    </row>
    <row r="59" spans="1:5">
      <c r="A59" t="str">
        <f>Legend!A65</f>
        <v>subpeak generation</v>
      </c>
      <c r="B59" t="str">
        <f>Legend!B65</f>
        <v>gas</v>
      </c>
      <c r="C59" t="str">
        <f>Legend!C65</f>
        <v>gas_subpeak_CC</v>
      </c>
      <c r="D59">
        <v>2010</v>
      </c>
      <c r="E59">
        <v>-1</v>
      </c>
    </row>
    <row r="60" spans="1:5">
      <c r="A60" t="str">
        <f>Legend!A66</f>
        <v>subpeak generation</v>
      </c>
      <c r="B60" t="str">
        <f>Legend!B66</f>
        <v>gas</v>
      </c>
      <c r="C60" t="str">
        <f>Legend!C66</f>
        <v>gas_subpeak_CC_CCS</v>
      </c>
      <c r="D60">
        <v>2020</v>
      </c>
      <c r="E60">
        <v>-1</v>
      </c>
    </row>
    <row r="61" spans="1:5">
      <c r="A61" t="str">
        <f>Legend!A67</f>
        <v>subpeak generation</v>
      </c>
      <c r="B61" t="str">
        <f>Legend!B67</f>
        <v>biomass</v>
      </c>
      <c r="C61" t="str">
        <f>Legend!C67</f>
        <v>bio_subpeak_conv</v>
      </c>
      <c r="D61">
        <v>2010</v>
      </c>
      <c r="E61">
        <v>-1</v>
      </c>
    </row>
    <row r="62" spans="1:5">
      <c r="A62" t="str">
        <f>Legend!A68</f>
        <v>subpeak generation</v>
      </c>
      <c r="B62" t="str">
        <f>Legend!B68</f>
        <v>biomass</v>
      </c>
      <c r="C62" t="str">
        <f>Legend!C68</f>
        <v>bio_subpeak_IGCC</v>
      </c>
      <c r="D62">
        <v>2010</v>
      </c>
      <c r="E62">
        <v>-1</v>
      </c>
    </row>
    <row r="63" spans="1:5">
      <c r="A63" t="str">
        <f>Legend!A69</f>
        <v>subpeak generation</v>
      </c>
      <c r="B63" t="str">
        <f>Legend!B69</f>
        <v>biomass</v>
      </c>
      <c r="C63" t="str">
        <f>Legend!C69</f>
        <v>bio_subpeak_IGCC_CCS</v>
      </c>
      <c r="D63">
        <v>2020</v>
      </c>
      <c r="E63">
        <v>-1</v>
      </c>
    </row>
    <row r="64" spans="1:5">
      <c r="A64" t="str">
        <f>Legend!A70</f>
        <v>subpeak generation</v>
      </c>
      <c r="B64" t="str">
        <f>Legend!B70</f>
        <v>oil</v>
      </c>
      <c r="C64" t="str">
        <f>Legend!C70</f>
        <v>oil_subpeak_turbine</v>
      </c>
      <c r="D64">
        <v>2010</v>
      </c>
      <c r="E64">
        <v>-1</v>
      </c>
    </row>
    <row r="65" spans="1:5">
      <c r="A65" t="str">
        <f>Legend!A71</f>
        <v>subpeak generation</v>
      </c>
      <c r="B65" t="str">
        <f>Legend!B71</f>
        <v>oil</v>
      </c>
      <c r="C65" t="str">
        <f>Legend!C71</f>
        <v>oil_subpeak_IGCC</v>
      </c>
      <c r="D65">
        <v>2010</v>
      </c>
      <c r="E65">
        <v>-1</v>
      </c>
    </row>
    <row r="66" spans="1:5">
      <c r="A66" t="str">
        <f>Legend!A72</f>
        <v>subpeak generation</v>
      </c>
      <c r="B66" t="str">
        <f>Legend!B72</f>
        <v>oil</v>
      </c>
      <c r="C66" t="str">
        <f>Legend!C72</f>
        <v>oil_subpeak_IGCC_CCS</v>
      </c>
      <c r="D66">
        <v>2020</v>
      </c>
      <c r="E66">
        <v>-1</v>
      </c>
    </row>
    <row r="67" spans="1:5">
      <c r="A67" t="str">
        <f>Legend!A73</f>
        <v>subpeak generation</v>
      </c>
      <c r="B67" t="str">
        <f>Legend!B73</f>
        <v>coal</v>
      </c>
      <c r="C67" t="str">
        <f>Legend!C73</f>
        <v>coal_subpeak_IGCC</v>
      </c>
      <c r="D67">
        <v>2010</v>
      </c>
      <c r="E67">
        <v>-1</v>
      </c>
    </row>
    <row r="68" spans="1:5">
      <c r="A68" t="str">
        <f>Legend!A74</f>
        <v>subpeak generation</v>
      </c>
      <c r="B68" t="str">
        <f>Legend!B74</f>
        <v>coal</v>
      </c>
      <c r="C68" t="str">
        <f>Legend!C74</f>
        <v>coal_subpeak_IGCC_CCS</v>
      </c>
      <c r="D68">
        <v>2020</v>
      </c>
      <c r="E68">
        <v>-1</v>
      </c>
    </row>
    <row r="69" spans="1:5">
      <c r="A69" t="str">
        <f>Legend!A75</f>
        <v>peak generation</v>
      </c>
      <c r="B69" t="str">
        <f>Legend!B75</f>
        <v>gas</v>
      </c>
      <c r="C69" t="str">
        <f>Legend!C75</f>
        <v>gas_peak_turbine</v>
      </c>
      <c r="D69">
        <v>2010</v>
      </c>
      <c r="E69">
        <v>-1</v>
      </c>
    </row>
    <row r="70" spans="1:5">
      <c r="A70" t="str">
        <f>Legend!A76</f>
        <v>peak generation</v>
      </c>
      <c r="B70" t="str">
        <f>Legend!B76</f>
        <v>gas</v>
      </c>
      <c r="C70" t="str">
        <f>Legend!C76</f>
        <v>gas_peak_CC</v>
      </c>
      <c r="D70">
        <v>2010</v>
      </c>
      <c r="E70">
        <v>-1</v>
      </c>
    </row>
    <row r="71" spans="1:5">
      <c r="A71" t="str">
        <f>Legend!A77</f>
        <v>peak generation</v>
      </c>
      <c r="B71" t="str">
        <f>Legend!B77</f>
        <v>gas</v>
      </c>
      <c r="C71" t="str">
        <f>Legend!C77</f>
        <v>gas_peak_CC_CCS</v>
      </c>
      <c r="D71">
        <v>2020</v>
      </c>
      <c r="E71">
        <v>-1</v>
      </c>
    </row>
    <row r="72" spans="1:5">
      <c r="A72" t="str">
        <f>Legend!A78</f>
        <v>peak generation</v>
      </c>
      <c r="B72" t="str">
        <f>Legend!B78</f>
        <v>oil</v>
      </c>
      <c r="C72" t="str">
        <f>Legend!C78</f>
        <v>oil_peak_turbine</v>
      </c>
      <c r="D72">
        <v>2010</v>
      </c>
      <c r="E72">
        <v>-1</v>
      </c>
    </row>
    <row r="73" spans="1:5">
      <c r="A73" t="str">
        <f>Legend!A79</f>
        <v>peak generation</v>
      </c>
      <c r="B73" t="str">
        <f>Legend!B79</f>
        <v>oil</v>
      </c>
      <c r="C73" t="str">
        <f>Legend!C79</f>
        <v>oil_peak_IGCC</v>
      </c>
      <c r="D73">
        <v>2010</v>
      </c>
      <c r="E73">
        <v>-1</v>
      </c>
    </row>
    <row r="74" spans="1:5">
      <c r="A74" t="str">
        <f>Legend!A80</f>
        <v>peak generation</v>
      </c>
      <c r="B74" t="str">
        <f>Legend!B80</f>
        <v>oil</v>
      </c>
      <c r="C74" t="str">
        <f>Legend!C80</f>
        <v>oil_peak_IGCC_CCS</v>
      </c>
      <c r="D74">
        <v>2020</v>
      </c>
      <c r="E74">
        <v>-1</v>
      </c>
    </row>
    <row r="75" spans="1:5">
      <c r="A75" t="str">
        <f>Legend!A81</f>
        <v>base load generation</v>
      </c>
      <c r="B75" t="str">
        <f>Legend!B81</f>
        <v>nuclear</v>
      </c>
      <c r="C75" t="str">
        <f>Legend!C81</f>
        <v>nuc_base_gen3</v>
      </c>
      <c r="D75">
        <v>2010</v>
      </c>
      <c r="E75">
        <v>-1</v>
      </c>
    </row>
    <row r="76" spans="1:5">
      <c r="A76" t="str">
        <f>Legend!A82</f>
        <v>base load generation</v>
      </c>
      <c r="B76" t="str">
        <f>Legend!B82</f>
        <v>wind</v>
      </c>
      <c r="C76" t="str">
        <f>Legend!C82</f>
        <v>wind_base_storage</v>
      </c>
      <c r="D76">
        <v>2010</v>
      </c>
      <c r="E76">
        <v>-1</v>
      </c>
    </row>
    <row r="77" spans="1:5">
      <c r="A77" t="str">
        <f>Legend!A83</f>
        <v>base load generation</v>
      </c>
      <c r="B77" t="str">
        <f>Legend!B83</f>
        <v>solar</v>
      </c>
      <c r="C77" t="str">
        <f>Legend!C83</f>
        <v>pv_base_storage</v>
      </c>
      <c r="D77">
        <v>2010</v>
      </c>
      <c r="E77">
        <v>-1</v>
      </c>
    </row>
    <row r="78" spans="1:5">
      <c r="A78" t="str">
        <f>Legend!A84</f>
        <v>base load generation</v>
      </c>
      <c r="B78" t="str">
        <f>Legend!B84</f>
        <v>solar</v>
      </c>
      <c r="C78" t="str">
        <f>Legend!C84</f>
        <v>csp_base_storage</v>
      </c>
      <c r="D78">
        <v>2010</v>
      </c>
      <c r="E78">
        <v>-1</v>
      </c>
    </row>
    <row r="79" spans="1:5">
      <c r="A79" t="str">
        <f>Legend!A85</f>
        <v>intermediate generation</v>
      </c>
      <c r="B79" t="str">
        <f>Legend!B85</f>
        <v>solar</v>
      </c>
      <c r="C79" t="str">
        <f>Legend!C85</f>
        <v>csp_int</v>
      </c>
      <c r="D79">
        <v>2010</v>
      </c>
      <c r="E79">
        <v>-1</v>
      </c>
    </row>
    <row r="80" spans="1:5">
      <c r="A80" t="str">
        <f>Legend!A86</f>
        <v>subpeak generation</v>
      </c>
      <c r="B80" t="str">
        <f>Legend!B86</f>
        <v>solar</v>
      </c>
      <c r="C80" t="str">
        <f>Legend!C86</f>
        <v>csp_subpeak</v>
      </c>
      <c r="D80">
        <v>2010</v>
      </c>
      <c r="E80">
        <v>-1</v>
      </c>
    </row>
    <row r="81" spans="1:5">
      <c r="A81" t="str">
        <f>Legend!A87</f>
        <v>peak generation</v>
      </c>
      <c r="B81" t="str">
        <f>Legend!B87</f>
        <v>solar</v>
      </c>
      <c r="C81" t="str">
        <f>Legend!C87</f>
        <v>csp_peak</v>
      </c>
      <c r="D81">
        <v>2010</v>
      </c>
      <c r="E81">
        <v>-1</v>
      </c>
    </row>
    <row r="82" spans="1:5">
      <c r="A82" t="str">
        <f>Legend!A88</f>
        <v>peak generation</v>
      </c>
      <c r="B82" t="str">
        <f>Legend!B88</f>
        <v>grid_storage</v>
      </c>
      <c r="C82" t="str">
        <f>Legend!C88</f>
        <v>battery</v>
      </c>
      <c r="D82">
        <v>2020</v>
      </c>
      <c r="E82">
        <v>-1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00"/>
  <sheetViews>
    <sheetView workbookViewId="0">
      <selection activeCell="K18" sqref="K18"/>
    </sheetView>
  </sheetViews>
  <sheetFormatPr baseColWidth="10" defaultRowHeight="15" x14ac:dyDescent="0"/>
  <sheetData>
    <row r="1" spans="1:15">
      <c r="A1" t="s">
        <v>141</v>
      </c>
    </row>
    <row r="2" spans="1:15">
      <c r="A2" t="s">
        <v>67</v>
      </c>
    </row>
    <row r="3" spans="1:15">
      <c r="A3" t="str">
        <f>Legend!A9</f>
        <v>supplysector</v>
      </c>
      <c r="B3" t="str">
        <f>Legend!B9</f>
        <v>subsector</v>
      </c>
      <c r="C3" t="str">
        <f>Legend!C9</f>
        <v>technology</v>
      </c>
      <c r="D3" t="s">
        <v>142</v>
      </c>
      <c r="E3" t="s">
        <v>370</v>
      </c>
      <c r="F3" t="s">
        <v>371</v>
      </c>
      <c r="G3" t="s">
        <v>146</v>
      </c>
      <c r="H3" t="s">
        <v>372</v>
      </c>
      <c r="I3" t="s">
        <v>373</v>
      </c>
      <c r="J3" t="s">
        <v>147</v>
      </c>
      <c r="K3" t="s">
        <v>374</v>
      </c>
      <c r="L3" t="s">
        <v>375</v>
      </c>
      <c r="M3" t="s">
        <v>148</v>
      </c>
      <c r="N3" t="s">
        <v>149</v>
      </c>
      <c r="O3" t="s">
        <v>150</v>
      </c>
    </row>
    <row r="4" spans="1:15">
      <c r="A4" t="str">
        <f>Legend!A10</f>
        <v>base load generation</v>
      </c>
      <c r="B4" t="str">
        <f>Legend!B10</f>
        <v>hydro</v>
      </c>
      <c r="C4" t="str">
        <f>Legend!C10</f>
        <v>hydro_base</v>
      </c>
      <c r="D4">
        <v>1975</v>
      </c>
      <c r="E4">
        <v>0</v>
      </c>
      <c r="F4">
        <v>-1</v>
      </c>
      <c r="G4">
        <v>-1</v>
      </c>
      <c r="H4">
        <v>-1</v>
      </c>
      <c r="I4">
        <v>-1</v>
      </c>
      <c r="J4">
        <v>-1</v>
      </c>
      <c r="K4">
        <v>-1</v>
      </c>
      <c r="L4">
        <v>-1</v>
      </c>
      <c r="M4">
        <v>1</v>
      </c>
      <c r="N4" t="str">
        <f>Legend!D10</f>
        <v>renewable</v>
      </c>
      <c r="O4" t="s">
        <v>64</v>
      </c>
    </row>
    <row r="5" spans="1:15">
      <c r="A5" t="str">
        <f>Legend!A11</f>
        <v>intermediate generation</v>
      </c>
      <c r="B5" t="str">
        <f>Legend!B11</f>
        <v>hydro</v>
      </c>
      <c r="C5" t="str">
        <f>Legend!C11</f>
        <v>hydro_int</v>
      </c>
      <c r="D5">
        <v>1975</v>
      </c>
      <c r="E5">
        <v>0</v>
      </c>
      <c r="F5">
        <v>-1</v>
      </c>
      <c r="G5">
        <v>-1</v>
      </c>
      <c r="H5">
        <v>-1</v>
      </c>
      <c r="I5">
        <v>-1</v>
      </c>
      <c r="J5">
        <v>-1</v>
      </c>
      <c r="K5">
        <v>-1</v>
      </c>
      <c r="L5">
        <v>-1</v>
      </c>
      <c r="M5">
        <v>1</v>
      </c>
      <c r="N5" t="str">
        <f>Legend!D11</f>
        <v>renewable</v>
      </c>
      <c r="O5" t="s">
        <v>64</v>
      </c>
    </row>
    <row r="6" spans="1:15">
      <c r="A6" t="str">
        <f>Legend!A12</f>
        <v>subpeak generation</v>
      </c>
      <c r="B6" t="str">
        <f>Legend!B12</f>
        <v>hydro</v>
      </c>
      <c r="C6" t="str">
        <f>Legend!C12</f>
        <v>hydro_subpeak</v>
      </c>
      <c r="D6">
        <v>1975</v>
      </c>
      <c r="E6">
        <v>0</v>
      </c>
      <c r="F6">
        <v>-1</v>
      </c>
      <c r="G6">
        <v>-1</v>
      </c>
      <c r="H6">
        <v>-1</v>
      </c>
      <c r="I6">
        <v>-1</v>
      </c>
      <c r="J6">
        <v>-1</v>
      </c>
      <c r="K6">
        <v>-1</v>
      </c>
      <c r="L6">
        <v>-1</v>
      </c>
      <c r="M6">
        <v>1</v>
      </c>
      <c r="N6" t="str">
        <f>Legend!D12</f>
        <v>renewable</v>
      </c>
      <c r="O6" t="s">
        <v>64</v>
      </c>
    </row>
    <row r="7" spans="1:15">
      <c r="A7" t="str">
        <f>Legend!A13</f>
        <v>peak generation</v>
      </c>
      <c r="B7" t="str">
        <f>Legend!B13</f>
        <v>hydro</v>
      </c>
      <c r="C7" t="str">
        <f>Legend!C13</f>
        <v>hydro_peak</v>
      </c>
      <c r="D7">
        <v>1975</v>
      </c>
      <c r="E7">
        <v>0</v>
      </c>
      <c r="F7">
        <v>-1</v>
      </c>
      <c r="G7">
        <v>-1</v>
      </c>
      <c r="H7">
        <v>-1</v>
      </c>
      <c r="I7">
        <v>-1</v>
      </c>
      <c r="J7">
        <v>-1</v>
      </c>
      <c r="K7">
        <v>-1</v>
      </c>
      <c r="L7">
        <v>-1</v>
      </c>
      <c r="M7">
        <v>1</v>
      </c>
      <c r="N7" t="str">
        <f>Legend!D13</f>
        <v>renewable</v>
      </c>
      <c r="O7" t="s">
        <v>64</v>
      </c>
    </row>
    <row r="8" spans="1:15">
      <c r="A8" t="str">
        <f>Legend!A14</f>
        <v>base load generation</v>
      </c>
      <c r="B8" t="str">
        <f>Legend!B14</f>
        <v>coal</v>
      </c>
      <c r="C8" t="str">
        <f>Legend!C14</f>
        <v>coal_base_exist</v>
      </c>
      <c r="D8">
        <v>2005</v>
      </c>
      <c r="E8">
        <v>1</v>
      </c>
      <c r="F8">
        <f>LOOKUP($D8,'Power Plant Costs'!$B$192:$H$192,'Power Plant Costs'!$B$195:$H$195)</f>
        <v>496.04613187195287</v>
      </c>
      <c r="G8">
        <f>VLOOKUP(C8,'new technologies'!$A$634:$E$697,5,FALSE)</f>
        <v>75</v>
      </c>
      <c r="H8">
        <f>LOOKUP($D8,'Power Plant Costs'!$B$266:$H$266,'Power Plant Costs'!$B$269:$H$269)</f>
        <v>8.8293359026677347</v>
      </c>
      <c r="I8">
        <f>LOOKUP($D8,'Power Plant Costs'!$B$229:$H$229,'Power Plant Costs'!$B$232:$H$232)</f>
        <v>1.4717309399049057</v>
      </c>
      <c r="J8" s="203">
        <v>0.15</v>
      </c>
      <c r="K8">
        <f>[11]Summary!$N$10</f>
        <v>0.83333333333333326</v>
      </c>
      <c r="L8">
        <f>K8</f>
        <v>0.83333333333333326</v>
      </c>
      <c r="M8">
        <v>1</v>
      </c>
      <c r="N8" t="str">
        <f>Legend!D14</f>
        <v>regional coal</v>
      </c>
      <c r="O8" t="s">
        <v>64</v>
      </c>
    </row>
    <row r="9" spans="1:15">
      <c r="A9" t="str">
        <f>A8</f>
        <v>base load generation</v>
      </c>
      <c r="B9" t="str">
        <f t="shared" ref="B9:B10" si="0">B8</f>
        <v>coal</v>
      </c>
      <c r="C9" t="str">
        <f t="shared" ref="C9:C10" si="1">C8</f>
        <v>coal_base_exist</v>
      </c>
      <c r="D9">
        <f>D8-15</f>
        <v>1990</v>
      </c>
      <c r="E9">
        <f>E8</f>
        <v>1</v>
      </c>
      <c r="F9">
        <f t="shared" ref="F9:M10" si="2">F8</f>
        <v>496.04613187195287</v>
      </c>
      <c r="G9">
        <v>-1</v>
      </c>
      <c r="H9">
        <f t="shared" si="2"/>
        <v>8.8293359026677347</v>
      </c>
      <c r="I9">
        <f t="shared" si="2"/>
        <v>1.4717309399049057</v>
      </c>
      <c r="J9">
        <f t="shared" si="2"/>
        <v>0.15</v>
      </c>
      <c r="K9">
        <f t="shared" si="2"/>
        <v>0.83333333333333326</v>
      </c>
      <c r="L9">
        <f t="shared" si="2"/>
        <v>0.83333333333333326</v>
      </c>
      <c r="M9">
        <f t="shared" si="2"/>
        <v>1</v>
      </c>
      <c r="N9" t="str">
        <f>N8</f>
        <v>regional coal</v>
      </c>
      <c r="O9" t="s">
        <v>64</v>
      </c>
    </row>
    <row r="10" spans="1:15">
      <c r="A10" t="str">
        <f t="shared" ref="A10" si="3">A9</f>
        <v>base load generation</v>
      </c>
      <c r="B10" t="str">
        <f t="shared" si="0"/>
        <v>coal</v>
      </c>
      <c r="C10" t="str">
        <f t="shared" si="1"/>
        <v>coal_base_exist</v>
      </c>
      <c r="D10">
        <f>D9-15</f>
        <v>1975</v>
      </c>
      <c r="E10">
        <f t="shared" ref="E10" si="4">E9</f>
        <v>1</v>
      </c>
      <c r="F10">
        <f t="shared" si="2"/>
        <v>496.04613187195287</v>
      </c>
      <c r="G10">
        <f t="shared" si="2"/>
        <v>-1</v>
      </c>
      <c r="H10">
        <f t="shared" si="2"/>
        <v>8.8293359026677347</v>
      </c>
      <c r="I10">
        <f t="shared" si="2"/>
        <v>1.4717309399049057</v>
      </c>
      <c r="J10">
        <f t="shared" si="2"/>
        <v>0.15</v>
      </c>
      <c r="K10">
        <f t="shared" si="2"/>
        <v>0.83333333333333326</v>
      </c>
      <c r="L10">
        <f t="shared" si="2"/>
        <v>0.83333333333333326</v>
      </c>
      <c r="M10">
        <f t="shared" si="2"/>
        <v>1</v>
      </c>
      <c r="N10" t="str">
        <f t="shared" ref="N10" si="5">N9</f>
        <v>regional coal</v>
      </c>
      <c r="O10" t="s">
        <v>64</v>
      </c>
    </row>
    <row r="11" spans="1:15">
      <c r="A11" t="str">
        <f>Legend!A15</f>
        <v>intermediate generation</v>
      </c>
      <c r="B11" t="str">
        <f>Legend!B15</f>
        <v>coal</v>
      </c>
      <c r="C11" t="str">
        <f>Legend!C15</f>
        <v>coal_int_exist</v>
      </c>
      <c r="D11">
        <v>2005</v>
      </c>
      <c r="E11">
        <v>1</v>
      </c>
      <c r="F11">
        <f>LOOKUP($D11,'Power Plant Costs'!$B$192:$H$192,'Power Plant Costs'!$B$195:$H$195)</f>
        <v>496.04613187195287</v>
      </c>
      <c r="G11">
        <f>VLOOKUP(C11,'new technologies'!$A$634:$E$697,5,FALSE)</f>
        <v>75</v>
      </c>
      <c r="H11" s="204">
        <f>'Power Plant Costs'!$C$478</f>
        <v>14.022</v>
      </c>
      <c r="I11" s="204">
        <f>'Power Plant Costs'!$D$478</f>
        <v>0.98399999999999987</v>
      </c>
      <c r="J11" s="203">
        <v>0.15</v>
      </c>
      <c r="K11">
        <f>[11]Summary!$M$10</f>
        <v>0.52083333333333326</v>
      </c>
      <c r="L11">
        <f>K11</f>
        <v>0.52083333333333326</v>
      </c>
      <c r="M11">
        <v>1</v>
      </c>
      <c r="N11" t="str">
        <f>Legend!D17</f>
        <v>regional coal</v>
      </c>
      <c r="O11" t="s">
        <v>64</v>
      </c>
    </row>
    <row r="12" spans="1:15">
      <c r="A12" t="str">
        <f>A11</f>
        <v>intermediate generation</v>
      </c>
      <c r="B12" t="str">
        <f t="shared" ref="B12:O12" si="6">B11</f>
        <v>coal</v>
      </c>
      <c r="C12" t="str">
        <f t="shared" si="6"/>
        <v>coal_int_exist</v>
      </c>
      <c r="D12">
        <f>D11-15</f>
        <v>1990</v>
      </c>
      <c r="E12">
        <f t="shared" si="6"/>
        <v>1</v>
      </c>
      <c r="F12">
        <f t="shared" si="6"/>
        <v>496.04613187195287</v>
      </c>
      <c r="G12">
        <v>-1</v>
      </c>
      <c r="H12">
        <f t="shared" si="6"/>
        <v>14.022</v>
      </c>
      <c r="I12">
        <f t="shared" si="6"/>
        <v>0.98399999999999987</v>
      </c>
      <c r="J12">
        <f t="shared" si="6"/>
        <v>0.15</v>
      </c>
      <c r="K12">
        <f t="shared" si="6"/>
        <v>0.52083333333333326</v>
      </c>
      <c r="L12">
        <f t="shared" si="6"/>
        <v>0.52083333333333326</v>
      </c>
      <c r="M12">
        <f t="shared" si="6"/>
        <v>1</v>
      </c>
      <c r="N12" t="str">
        <f t="shared" si="6"/>
        <v>regional coal</v>
      </c>
      <c r="O12" t="str">
        <f t="shared" si="6"/>
        <v>USA</v>
      </c>
    </row>
    <row r="13" spans="1:15">
      <c r="A13" t="str">
        <f>A12</f>
        <v>intermediate generation</v>
      </c>
      <c r="B13" t="str">
        <f t="shared" ref="B13" si="7">B12</f>
        <v>coal</v>
      </c>
      <c r="C13" t="str">
        <f t="shared" ref="C13" si="8">C12</f>
        <v>coal_int_exist</v>
      </c>
      <c r="D13">
        <f>D12-15</f>
        <v>1975</v>
      </c>
      <c r="E13">
        <f t="shared" ref="E13" si="9">E12</f>
        <v>1</v>
      </c>
      <c r="F13">
        <f t="shared" ref="F13" si="10">F12</f>
        <v>496.04613187195287</v>
      </c>
      <c r="G13">
        <v>-1</v>
      </c>
      <c r="H13">
        <f t="shared" ref="H13" si="11">H12</f>
        <v>14.022</v>
      </c>
      <c r="I13">
        <f t="shared" ref="I13" si="12">I12</f>
        <v>0.98399999999999987</v>
      </c>
      <c r="J13">
        <f t="shared" ref="J13" si="13">J12</f>
        <v>0.15</v>
      </c>
      <c r="K13">
        <f t="shared" ref="K13" si="14">K12</f>
        <v>0.52083333333333326</v>
      </c>
      <c r="L13">
        <f t="shared" ref="L13" si="15">L12</f>
        <v>0.52083333333333326</v>
      </c>
      <c r="M13">
        <f t="shared" ref="M13" si="16">M12</f>
        <v>1</v>
      </c>
      <c r="N13" t="str">
        <f t="shared" ref="N13" si="17">N12</f>
        <v>regional coal</v>
      </c>
      <c r="O13" t="str">
        <f t="shared" ref="O13:O76" si="18">O12</f>
        <v>USA</v>
      </c>
    </row>
    <row r="14" spans="1:15">
      <c r="A14" t="str">
        <f>Legend!A16</f>
        <v>subpeak generation</v>
      </c>
      <c r="B14" t="str">
        <f>Legend!B16</f>
        <v>coal</v>
      </c>
      <c r="C14" t="str">
        <f>Legend!C16</f>
        <v>coal_subpeak_exist</v>
      </c>
      <c r="D14">
        <v>2005</v>
      </c>
      <c r="E14">
        <v>1</v>
      </c>
      <c r="F14">
        <f>LOOKUP($D14,'Power Plant Costs'!$B$192:$H$192,'Power Plant Costs'!$B$195:$H$195)</f>
        <v>496.04613187195287</v>
      </c>
      <c r="G14">
        <f>VLOOKUP(C14,'new technologies'!$A$634:$E$697,5,FALSE)</f>
        <v>30</v>
      </c>
      <c r="H14" s="204">
        <f>'Power Plant Costs'!$C$478</f>
        <v>14.022</v>
      </c>
      <c r="I14" s="204">
        <f>'Power Plant Costs'!$D$478</f>
        <v>0.98399999999999987</v>
      </c>
      <c r="J14" s="203">
        <v>0.15</v>
      </c>
      <c r="K14">
        <f>[11]Summary!$L$10</f>
        <v>0.25</v>
      </c>
      <c r="L14">
        <f>K14</f>
        <v>0.25</v>
      </c>
      <c r="M14">
        <v>1</v>
      </c>
      <c r="N14" t="str">
        <f>Legend!D16</f>
        <v>regional coal</v>
      </c>
      <c r="O14" t="str">
        <f t="shared" si="18"/>
        <v>USA</v>
      </c>
    </row>
    <row r="15" spans="1:15">
      <c r="A15" t="str">
        <f>A14</f>
        <v>subpeak generation</v>
      </c>
      <c r="B15" t="str">
        <f t="shared" ref="B15:N15" si="19">B14</f>
        <v>coal</v>
      </c>
      <c r="C15" t="str">
        <f t="shared" si="19"/>
        <v>coal_subpeak_exist</v>
      </c>
      <c r="D15">
        <f>D14-15</f>
        <v>1990</v>
      </c>
      <c r="E15">
        <f t="shared" si="19"/>
        <v>1</v>
      </c>
      <c r="F15">
        <f t="shared" si="19"/>
        <v>496.04613187195287</v>
      </c>
      <c r="G15">
        <v>-1</v>
      </c>
      <c r="H15">
        <f t="shared" si="19"/>
        <v>14.022</v>
      </c>
      <c r="I15">
        <f t="shared" si="19"/>
        <v>0.98399999999999987</v>
      </c>
      <c r="J15">
        <f t="shared" si="19"/>
        <v>0.15</v>
      </c>
      <c r="K15">
        <f t="shared" si="19"/>
        <v>0.25</v>
      </c>
      <c r="L15">
        <f t="shared" si="19"/>
        <v>0.25</v>
      </c>
      <c r="M15">
        <f t="shared" si="19"/>
        <v>1</v>
      </c>
      <c r="N15" t="str">
        <f t="shared" si="19"/>
        <v>regional coal</v>
      </c>
      <c r="O15" t="str">
        <f t="shared" si="18"/>
        <v>USA</v>
      </c>
    </row>
    <row r="16" spans="1:15">
      <c r="A16" t="str">
        <f>A15</f>
        <v>subpeak generation</v>
      </c>
      <c r="B16" t="str">
        <f t="shared" ref="B16" si="20">B15</f>
        <v>coal</v>
      </c>
      <c r="C16" t="str">
        <f t="shared" ref="C16" si="21">C15</f>
        <v>coal_subpeak_exist</v>
      </c>
      <c r="D16">
        <f>D15-15</f>
        <v>1975</v>
      </c>
      <c r="E16">
        <f t="shared" ref="E16" si="22">E15</f>
        <v>1</v>
      </c>
      <c r="F16">
        <f t="shared" ref="F16" si="23">F15</f>
        <v>496.04613187195287</v>
      </c>
      <c r="G16">
        <v>-1</v>
      </c>
      <c r="H16">
        <f t="shared" ref="H16" si="24">H15</f>
        <v>14.022</v>
      </c>
      <c r="I16">
        <f t="shared" ref="I16" si="25">I15</f>
        <v>0.98399999999999987</v>
      </c>
      <c r="J16">
        <f t="shared" ref="J16" si="26">J15</f>
        <v>0.15</v>
      </c>
      <c r="K16">
        <f t="shared" ref="K16" si="27">K15</f>
        <v>0.25</v>
      </c>
      <c r="L16">
        <f t="shared" ref="L16" si="28">L15</f>
        <v>0.25</v>
      </c>
      <c r="M16">
        <f t="shared" ref="M16" si="29">M15</f>
        <v>1</v>
      </c>
      <c r="N16" t="str">
        <f t="shared" ref="N16" si="30">N15</f>
        <v>regional coal</v>
      </c>
      <c r="O16" t="str">
        <f t="shared" si="18"/>
        <v>USA</v>
      </c>
    </row>
    <row r="17" spans="1:15">
      <c r="A17" t="str">
        <f>Legend!A17</f>
        <v>peak generation</v>
      </c>
      <c r="B17" t="str">
        <f>Legend!B17</f>
        <v>coal</v>
      </c>
      <c r="C17" t="str">
        <f>Legend!C17</f>
        <v>coal_peak_exist</v>
      </c>
      <c r="D17">
        <v>2005</v>
      </c>
      <c r="E17">
        <v>1</v>
      </c>
      <c r="F17">
        <f>LOOKUP($D17,'Power Plant Costs'!$B$192:$H$192,'Power Plant Costs'!$B$195:$H$195)</f>
        <v>496.04613187195287</v>
      </c>
      <c r="G17">
        <f>VLOOKUP(C17,'new technologies'!$A$634:$E$697,5,FALSE)</f>
        <v>30</v>
      </c>
      <c r="H17" s="204">
        <f>'Power Plant Costs'!$C$478</f>
        <v>14.022</v>
      </c>
      <c r="I17" s="204">
        <f>'Power Plant Costs'!$D$478</f>
        <v>0.98399999999999987</v>
      </c>
      <c r="J17" s="203">
        <v>0.15</v>
      </c>
      <c r="K17">
        <f>[11]Summary!$K$10</f>
        <v>6.25E-2</v>
      </c>
      <c r="L17">
        <f>K17</f>
        <v>6.25E-2</v>
      </c>
      <c r="M17">
        <v>1</v>
      </c>
      <c r="N17" t="str">
        <f>Legend!D17</f>
        <v>regional coal</v>
      </c>
      <c r="O17" t="str">
        <f t="shared" si="18"/>
        <v>USA</v>
      </c>
    </row>
    <row r="18" spans="1:15">
      <c r="A18" t="str">
        <f>A17</f>
        <v>peak generation</v>
      </c>
      <c r="B18" t="str">
        <f t="shared" ref="B18:N18" si="31">B17</f>
        <v>coal</v>
      </c>
      <c r="C18" t="str">
        <f t="shared" si="31"/>
        <v>coal_peak_exist</v>
      </c>
      <c r="D18">
        <f>D17-15</f>
        <v>1990</v>
      </c>
      <c r="E18">
        <f t="shared" si="31"/>
        <v>1</v>
      </c>
      <c r="F18">
        <f t="shared" si="31"/>
        <v>496.04613187195287</v>
      </c>
      <c r="G18">
        <v>-1</v>
      </c>
      <c r="H18">
        <f t="shared" si="31"/>
        <v>14.022</v>
      </c>
      <c r="I18">
        <f t="shared" si="31"/>
        <v>0.98399999999999987</v>
      </c>
      <c r="J18">
        <f t="shared" si="31"/>
        <v>0.15</v>
      </c>
      <c r="K18">
        <f t="shared" si="31"/>
        <v>6.25E-2</v>
      </c>
      <c r="L18">
        <f t="shared" si="31"/>
        <v>6.25E-2</v>
      </c>
      <c r="M18">
        <f t="shared" si="31"/>
        <v>1</v>
      </c>
      <c r="N18" t="str">
        <f t="shared" si="31"/>
        <v>regional coal</v>
      </c>
      <c r="O18" t="str">
        <f t="shared" si="18"/>
        <v>USA</v>
      </c>
    </row>
    <row r="19" spans="1:15">
      <c r="A19" t="str">
        <f>A18</f>
        <v>peak generation</v>
      </c>
      <c r="B19" t="str">
        <f t="shared" ref="B19" si="32">B18</f>
        <v>coal</v>
      </c>
      <c r="C19" t="str">
        <f t="shared" ref="C19" si="33">C18</f>
        <v>coal_peak_exist</v>
      </c>
      <c r="D19">
        <f>D18-15</f>
        <v>1975</v>
      </c>
      <c r="E19">
        <f t="shared" ref="E19" si="34">E18</f>
        <v>1</v>
      </c>
      <c r="F19">
        <f t="shared" ref="F19" si="35">F18</f>
        <v>496.04613187195287</v>
      </c>
      <c r="G19">
        <v>-1</v>
      </c>
      <c r="H19">
        <f t="shared" ref="H19" si="36">H18</f>
        <v>14.022</v>
      </c>
      <c r="I19">
        <f t="shared" ref="I19" si="37">I18</f>
        <v>0.98399999999999987</v>
      </c>
      <c r="J19">
        <f t="shared" ref="J19" si="38">J18</f>
        <v>0.15</v>
      </c>
      <c r="K19">
        <f t="shared" ref="K19" si="39">K18</f>
        <v>6.25E-2</v>
      </c>
      <c r="L19">
        <f t="shared" ref="L19" si="40">L18</f>
        <v>6.25E-2</v>
      </c>
      <c r="M19">
        <f t="shared" ref="M19" si="41">M18</f>
        <v>1</v>
      </c>
      <c r="N19" t="str">
        <f t="shared" ref="N19" si="42">N18</f>
        <v>regional coal</v>
      </c>
      <c r="O19" t="str">
        <f t="shared" si="18"/>
        <v>USA</v>
      </c>
    </row>
    <row r="20" spans="1:15">
      <c r="A20" t="str">
        <f>Legend!A18</f>
        <v>base load generation</v>
      </c>
      <c r="B20" t="str">
        <f>Legend!B18</f>
        <v>gas</v>
      </c>
      <c r="C20" t="str">
        <f>Legend!C18</f>
        <v>gas_base_exist</v>
      </c>
      <c r="D20">
        <v>2005</v>
      </c>
      <c r="E20">
        <v>1</v>
      </c>
      <c r="F20" s="205">
        <f>AVERAGE('Power Plant Costs'!$B$481)</f>
        <v>176.29999999999998</v>
      </c>
      <c r="G20">
        <f>VLOOKUP(C20,'new technologies'!$A$634:$E$697,5,FALSE)</f>
        <v>60</v>
      </c>
      <c r="H20" s="204">
        <f>AVERAGE('Power Plant Costs'!$C$481)</f>
        <v>12.053999999999998</v>
      </c>
      <c r="I20" s="204">
        <f>AVERAGE('Power Plant Costs'!$D$481)</f>
        <v>0.20499999999999999</v>
      </c>
      <c r="J20" s="203">
        <v>0.15</v>
      </c>
      <c r="K20">
        <f>[11]Summary!$N$10</f>
        <v>0.83333333333333326</v>
      </c>
      <c r="L20">
        <f>K20</f>
        <v>0.83333333333333326</v>
      </c>
      <c r="M20">
        <v>1</v>
      </c>
      <c r="N20" t="str">
        <f>Legend!D18</f>
        <v>wholesale gas</v>
      </c>
      <c r="O20" t="str">
        <f t="shared" si="18"/>
        <v>USA</v>
      </c>
    </row>
    <row r="21" spans="1:15">
      <c r="A21" t="str">
        <f>A20</f>
        <v>base load generation</v>
      </c>
      <c r="B21" t="str">
        <f t="shared" ref="B21:N21" si="43">B20</f>
        <v>gas</v>
      </c>
      <c r="C21" t="str">
        <f t="shared" si="43"/>
        <v>gas_base_exist</v>
      </c>
      <c r="D21">
        <f>D20-15</f>
        <v>1990</v>
      </c>
      <c r="E21">
        <f t="shared" si="43"/>
        <v>1</v>
      </c>
      <c r="F21">
        <f t="shared" si="43"/>
        <v>176.29999999999998</v>
      </c>
      <c r="G21">
        <v>-1</v>
      </c>
      <c r="H21">
        <f t="shared" si="43"/>
        <v>12.053999999999998</v>
      </c>
      <c r="I21">
        <f t="shared" si="43"/>
        <v>0.20499999999999999</v>
      </c>
      <c r="J21">
        <f t="shared" si="43"/>
        <v>0.15</v>
      </c>
      <c r="K21">
        <f t="shared" si="43"/>
        <v>0.83333333333333326</v>
      </c>
      <c r="L21">
        <f t="shared" si="43"/>
        <v>0.83333333333333326</v>
      </c>
      <c r="M21">
        <f t="shared" si="43"/>
        <v>1</v>
      </c>
      <c r="N21" t="str">
        <f t="shared" si="43"/>
        <v>wholesale gas</v>
      </c>
      <c r="O21" t="str">
        <f t="shared" si="18"/>
        <v>USA</v>
      </c>
    </row>
    <row r="22" spans="1:15">
      <c r="A22" t="str">
        <f>A21</f>
        <v>base load generation</v>
      </c>
      <c r="B22" t="str">
        <f t="shared" ref="B22" si="44">B21</f>
        <v>gas</v>
      </c>
      <c r="C22" t="str">
        <f t="shared" ref="C22" si="45">C21</f>
        <v>gas_base_exist</v>
      </c>
      <c r="D22">
        <f>D21-15</f>
        <v>1975</v>
      </c>
      <c r="E22">
        <f t="shared" ref="E22" si="46">E21</f>
        <v>1</v>
      </c>
      <c r="F22">
        <f t="shared" ref="F22" si="47">F21</f>
        <v>176.29999999999998</v>
      </c>
      <c r="G22">
        <v>-1</v>
      </c>
      <c r="H22">
        <f t="shared" ref="H22" si="48">H21</f>
        <v>12.053999999999998</v>
      </c>
      <c r="I22">
        <f t="shared" ref="I22" si="49">I21</f>
        <v>0.20499999999999999</v>
      </c>
      <c r="J22">
        <f t="shared" ref="J22" si="50">J21</f>
        <v>0.15</v>
      </c>
      <c r="K22">
        <f t="shared" ref="K22" si="51">K21</f>
        <v>0.83333333333333326</v>
      </c>
      <c r="L22">
        <f t="shared" ref="L22" si="52">L21</f>
        <v>0.83333333333333326</v>
      </c>
      <c r="M22">
        <f t="shared" ref="M22" si="53">M21</f>
        <v>1</v>
      </c>
      <c r="N22" t="str">
        <f t="shared" ref="N22" si="54">N21</f>
        <v>wholesale gas</v>
      </c>
      <c r="O22" t="str">
        <f t="shared" si="18"/>
        <v>USA</v>
      </c>
    </row>
    <row r="23" spans="1:15">
      <c r="A23" t="str">
        <f>Legend!A19</f>
        <v>intermediate generation</v>
      </c>
      <c r="B23" t="str">
        <f>Legend!B19</f>
        <v>gas</v>
      </c>
      <c r="C23" t="str">
        <f>Legend!C19</f>
        <v>gas_int_exist</v>
      </c>
      <c r="D23">
        <v>2005</v>
      </c>
      <c r="E23">
        <v>1</v>
      </c>
      <c r="F23" s="205">
        <f>AVERAGE('Power Plant Costs'!$B$481)</f>
        <v>176.29999999999998</v>
      </c>
      <c r="G23">
        <f>VLOOKUP(C23,'new technologies'!$A$634:$E$697,5,FALSE)</f>
        <v>60</v>
      </c>
      <c r="H23" s="204">
        <f>AVERAGE('Power Plant Costs'!$C$481)</f>
        <v>12.053999999999998</v>
      </c>
      <c r="I23" s="204">
        <f>AVERAGE('Power Plant Costs'!$D$481)</f>
        <v>0.20499999999999999</v>
      </c>
      <c r="J23" s="203">
        <v>0.15</v>
      </c>
      <c r="K23">
        <f>[11]Summary!$M$10</f>
        <v>0.52083333333333326</v>
      </c>
      <c r="L23">
        <f>K23</f>
        <v>0.52083333333333326</v>
      </c>
      <c r="M23">
        <v>1</v>
      </c>
      <c r="N23" t="str">
        <f>Legend!D19</f>
        <v>wholesale gas</v>
      </c>
      <c r="O23" t="str">
        <f t="shared" si="18"/>
        <v>USA</v>
      </c>
    </row>
    <row r="24" spans="1:15">
      <c r="A24" t="str">
        <f>A23</f>
        <v>intermediate generation</v>
      </c>
      <c r="B24" t="str">
        <f t="shared" ref="B24:N24" si="55">B23</f>
        <v>gas</v>
      </c>
      <c r="C24" t="str">
        <f t="shared" si="55"/>
        <v>gas_int_exist</v>
      </c>
      <c r="D24">
        <f>D23-15</f>
        <v>1990</v>
      </c>
      <c r="E24">
        <f t="shared" si="55"/>
        <v>1</v>
      </c>
      <c r="F24">
        <f t="shared" si="55"/>
        <v>176.29999999999998</v>
      </c>
      <c r="G24">
        <v>-1</v>
      </c>
      <c r="H24">
        <f t="shared" si="55"/>
        <v>12.053999999999998</v>
      </c>
      <c r="I24">
        <f t="shared" si="55"/>
        <v>0.20499999999999999</v>
      </c>
      <c r="J24">
        <f t="shared" si="55"/>
        <v>0.15</v>
      </c>
      <c r="K24">
        <f t="shared" si="55"/>
        <v>0.52083333333333326</v>
      </c>
      <c r="L24">
        <f t="shared" si="55"/>
        <v>0.52083333333333326</v>
      </c>
      <c r="M24">
        <f t="shared" si="55"/>
        <v>1</v>
      </c>
      <c r="N24" t="str">
        <f t="shared" si="55"/>
        <v>wholesale gas</v>
      </c>
      <c r="O24" t="str">
        <f t="shared" si="18"/>
        <v>USA</v>
      </c>
    </row>
    <row r="25" spans="1:15">
      <c r="A25" t="str">
        <f>A24</f>
        <v>intermediate generation</v>
      </c>
      <c r="B25" t="str">
        <f t="shared" ref="B25" si="56">B24</f>
        <v>gas</v>
      </c>
      <c r="C25" t="str">
        <f t="shared" ref="C25" si="57">C24</f>
        <v>gas_int_exist</v>
      </c>
      <c r="D25">
        <f>D24-15</f>
        <v>1975</v>
      </c>
      <c r="E25">
        <f t="shared" ref="E25" si="58">E24</f>
        <v>1</v>
      </c>
      <c r="F25">
        <f t="shared" ref="F25" si="59">F24</f>
        <v>176.29999999999998</v>
      </c>
      <c r="G25">
        <v>-1</v>
      </c>
      <c r="H25">
        <f t="shared" ref="H25" si="60">H24</f>
        <v>12.053999999999998</v>
      </c>
      <c r="I25">
        <f t="shared" ref="I25" si="61">I24</f>
        <v>0.20499999999999999</v>
      </c>
      <c r="J25">
        <f t="shared" ref="J25" si="62">J24</f>
        <v>0.15</v>
      </c>
      <c r="K25">
        <f t="shared" ref="K25" si="63">K24</f>
        <v>0.52083333333333326</v>
      </c>
      <c r="L25">
        <f t="shared" ref="L25" si="64">L24</f>
        <v>0.52083333333333326</v>
      </c>
      <c r="M25">
        <f t="shared" ref="M25" si="65">M24</f>
        <v>1</v>
      </c>
      <c r="N25" t="str">
        <f t="shared" ref="N25" si="66">N24</f>
        <v>wholesale gas</v>
      </c>
      <c r="O25" t="str">
        <f t="shared" si="18"/>
        <v>USA</v>
      </c>
    </row>
    <row r="26" spans="1:15">
      <c r="A26" t="str">
        <f>Legend!A20</f>
        <v>subpeak generation</v>
      </c>
      <c r="B26" t="str">
        <f>Legend!B20</f>
        <v>gas</v>
      </c>
      <c r="C26" t="str">
        <f>Legend!C20</f>
        <v>gas_subpeak_exist</v>
      </c>
      <c r="D26">
        <v>2005</v>
      </c>
      <c r="E26">
        <v>1</v>
      </c>
      <c r="F26" s="205">
        <f>LOOKUP(D26,'Power Plant Costs'!$B$192:$H$192,'Power Plant Costs'!$B$198:$H$198)</f>
        <v>158.11013041599193</v>
      </c>
      <c r="G26">
        <f>VLOOKUP(C26,'new technologies'!$A$634:$E$697,5,FALSE)</f>
        <v>60</v>
      </c>
      <c r="H26" s="204">
        <f>LOOKUP(D26,'Power Plant Costs'!$B$266:$H$266,'Power Plant Costs'!$B$272:$H$272)</f>
        <v>3.6302521561527397</v>
      </c>
      <c r="I26" s="204">
        <f>LOOKUP(D26,'Power Plant Costs'!$B$229:$H$229,'Power Plant Costs'!$B$235:$H$235)</f>
        <v>1.0804415619808305</v>
      </c>
      <c r="J26" s="203">
        <v>0.15</v>
      </c>
      <c r="K26">
        <f>[11]Summary!$L$10</f>
        <v>0.25</v>
      </c>
      <c r="L26">
        <f>K26</f>
        <v>0.25</v>
      </c>
      <c r="M26">
        <v>1</v>
      </c>
      <c r="N26" t="str">
        <f>Legend!D20</f>
        <v>wholesale gas</v>
      </c>
      <c r="O26" t="str">
        <f t="shared" si="18"/>
        <v>USA</v>
      </c>
    </row>
    <row r="27" spans="1:15">
      <c r="A27" t="str">
        <f>A26</f>
        <v>subpeak generation</v>
      </c>
      <c r="B27" t="str">
        <f t="shared" ref="B27:N27" si="67">B26</f>
        <v>gas</v>
      </c>
      <c r="C27" t="str">
        <f t="shared" si="67"/>
        <v>gas_subpeak_exist</v>
      </c>
      <c r="D27">
        <f>D26-15</f>
        <v>1990</v>
      </c>
      <c r="E27">
        <f t="shared" si="67"/>
        <v>1</v>
      </c>
      <c r="F27">
        <f t="shared" si="67"/>
        <v>158.11013041599193</v>
      </c>
      <c r="G27">
        <v>-1</v>
      </c>
      <c r="H27">
        <f t="shared" si="67"/>
        <v>3.6302521561527397</v>
      </c>
      <c r="I27">
        <f t="shared" si="67"/>
        <v>1.0804415619808305</v>
      </c>
      <c r="J27">
        <f t="shared" si="67"/>
        <v>0.15</v>
      </c>
      <c r="K27">
        <f t="shared" si="67"/>
        <v>0.25</v>
      </c>
      <c r="L27">
        <f t="shared" si="67"/>
        <v>0.25</v>
      </c>
      <c r="M27">
        <f t="shared" si="67"/>
        <v>1</v>
      </c>
      <c r="N27" t="str">
        <f t="shared" si="67"/>
        <v>wholesale gas</v>
      </c>
      <c r="O27" t="str">
        <f t="shared" si="18"/>
        <v>USA</v>
      </c>
    </row>
    <row r="28" spans="1:15">
      <c r="A28" t="str">
        <f>A27</f>
        <v>subpeak generation</v>
      </c>
      <c r="B28" t="str">
        <f t="shared" ref="B28" si="68">B27</f>
        <v>gas</v>
      </c>
      <c r="C28" t="str">
        <f t="shared" ref="C28" si="69">C27</f>
        <v>gas_subpeak_exist</v>
      </c>
      <c r="D28">
        <f>D27-15</f>
        <v>1975</v>
      </c>
      <c r="E28">
        <f t="shared" ref="E28" si="70">E27</f>
        <v>1</v>
      </c>
      <c r="F28">
        <f t="shared" ref="F28" si="71">F27</f>
        <v>158.11013041599193</v>
      </c>
      <c r="G28">
        <v>-1</v>
      </c>
      <c r="H28">
        <f t="shared" ref="H28" si="72">H27</f>
        <v>3.6302521561527397</v>
      </c>
      <c r="I28">
        <f t="shared" ref="I28" si="73">I27</f>
        <v>1.0804415619808305</v>
      </c>
      <c r="J28">
        <f t="shared" ref="J28" si="74">J27</f>
        <v>0.15</v>
      </c>
      <c r="K28">
        <f t="shared" ref="K28" si="75">K27</f>
        <v>0.25</v>
      </c>
      <c r="L28">
        <f t="shared" ref="L28" si="76">L27</f>
        <v>0.25</v>
      </c>
      <c r="M28">
        <f t="shared" ref="M28" si="77">M27</f>
        <v>1</v>
      </c>
      <c r="N28" t="str">
        <f t="shared" ref="N28" si="78">N27</f>
        <v>wholesale gas</v>
      </c>
      <c r="O28" t="str">
        <f t="shared" si="18"/>
        <v>USA</v>
      </c>
    </row>
    <row r="29" spans="1:15">
      <c r="A29" t="str">
        <f>Legend!A21</f>
        <v>peak generation</v>
      </c>
      <c r="B29" t="str">
        <f>Legend!B21</f>
        <v>gas</v>
      </c>
      <c r="C29" t="str">
        <f>Legend!C21</f>
        <v>gas_peak_exist</v>
      </c>
      <c r="D29">
        <v>2005</v>
      </c>
      <c r="E29">
        <v>1</v>
      </c>
      <c r="F29" s="205">
        <f>LOOKUP(D29,'Power Plant Costs'!$B$192:$H$192,'Power Plant Costs'!$B$198:$H$198)</f>
        <v>158.11013041599193</v>
      </c>
      <c r="G29">
        <f>VLOOKUP(C29,'new technologies'!$A$634:$E$697,5,FALSE)</f>
        <v>60</v>
      </c>
      <c r="H29" s="204">
        <f>LOOKUP(D29,'Power Plant Costs'!$B$266:$H$266,'Power Plant Costs'!$B$272:$H$272)</f>
        <v>3.6302521561527397</v>
      </c>
      <c r="I29" s="204">
        <f>LOOKUP(D29,'Power Plant Costs'!$B$229:$H$229,'Power Plant Costs'!$B$235:$H$235)</f>
        <v>1.0804415619808305</v>
      </c>
      <c r="J29" s="203">
        <v>0.15</v>
      </c>
      <c r="K29">
        <f>[11]Summary!$K$10</f>
        <v>6.25E-2</v>
      </c>
      <c r="L29">
        <f>K29</f>
        <v>6.25E-2</v>
      </c>
      <c r="M29">
        <v>1</v>
      </c>
      <c r="N29" t="str">
        <f>Legend!D21</f>
        <v>wholesale gas</v>
      </c>
      <c r="O29" t="str">
        <f t="shared" si="18"/>
        <v>USA</v>
      </c>
    </row>
    <row r="30" spans="1:15">
      <c r="A30" t="str">
        <f>A29</f>
        <v>peak generation</v>
      </c>
      <c r="B30" t="str">
        <f t="shared" ref="B30:N30" si="79">B29</f>
        <v>gas</v>
      </c>
      <c r="C30" t="str">
        <f t="shared" si="79"/>
        <v>gas_peak_exist</v>
      </c>
      <c r="D30">
        <f>D29-15</f>
        <v>1990</v>
      </c>
      <c r="E30">
        <f t="shared" si="79"/>
        <v>1</v>
      </c>
      <c r="F30">
        <f t="shared" si="79"/>
        <v>158.11013041599193</v>
      </c>
      <c r="G30">
        <v>-1</v>
      </c>
      <c r="H30">
        <f t="shared" si="79"/>
        <v>3.6302521561527397</v>
      </c>
      <c r="I30">
        <f t="shared" si="79"/>
        <v>1.0804415619808305</v>
      </c>
      <c r="J30">
        <f t="shared" si="79"/>
        <v>0.15</v>
      </c>
      <c r="K30">
        <f t="shared" si="79"/>
        <v>6.25E-2</v>
      </c>
      <c r="L30">
        <f t="shared" si="79"/>
        <v>6.25E-2</v>
      </c>
      <c r="M30">
        <f t="shared" si="79"/>
        <v>1</v>
      </c>
      <c r="N30" t="str">
        <f t="shared" si="79"/>
        <v>wholesale gas</v>
      </c>
      <c r="O30" t="str">
        <f t="shared" si="18"/>
        <v>USA</v>
      </c>
    </row>
    <row r="31" spans="1:15">
      <c r="A31" t="str">
        <f>A30</f>
        <v>peak generation</v>
      </c>
      <c r="B31" t="str">
        <f t="shared" ref="B31" si="80">B30</f>
        <v>gas</v>
      </c>
      <c r="C31" t="str">
        <f t="shared" ref="C31" si="81">C30</f>
        <v>gas_peak_exist</v>
      </c>
      <c r="D31">
        <f>D30-15</f>
        <v>1975</v>
      </c>
      <c r="E31">
        <f t="shared" ref="E31" si="82">E30</f>
        <v>1</v>
      </c>
      <c r="F31">
        <f t="shared" ref="F31" si="83">F30</f>
        <v>158.11013041599193</v>
      </c>
      <c r="G31">
        <v>-1</v>
      </c>
      <c r="H31">
        <f t="shared" ref="H31" si="84">H30</f>
        <v>3.6302521561527397</v>
      </c>
      <c r="I31">
        <f t="shared" ref="I31" si="85">I30</f>
        <v>1.0804415619808305</v>
      </c>
      <c r="J31">
        <f t="shared" ref="J31" si="86">J30</f>
        <v>0.15</v>
      </c>
      <c r="K31">
        <f t="shared" ref="K31" si="87">K30</f>
        <v>6.25E-2</v>
      </c>
      <c r="L31">
        <f t="shared" ref="L31" si="88">L30</f>
        <v>6.25E-2</v>
      </c>
      <c r="M31">
        <f t="shared" ref="M31" si="89">M30</f>
        <v>1</v>
      </c>
      <c r="N31" t="str">
        <f t="shared" ref="N31" si="90">N30</f>
        <v>wholesale gas</v>
      </c>
      <c r="O31" t="str">
        <f t="shared" si="18"/>
        <v>USA</v>
      </c>
    </row>
    <row r="32" spans="1:15">
      <c r="A32" t="str">
        <f>Legend!A22</f>
        <v>base load generation</v>
      </c>
      <c r="B32" t="str">
        <f>Legend!B22</f>
        <v>oil</v>
      </c>
      <c r="C32" t="str">
        <f>Legend!C22</f>
        <v>oil_base_exist</v>
      </c>
      <c r="D32">
        <v>2005</v>
      </c>
      <c r="E32">
        <v>1</v>
      </c>
      <c r="F32" s="205">
        <f>LOOKUP(D32,'Power Plant Costs'!$B$192:$H$192,'Power Plant Costs'!$B$202:$H$202)</f>
        <v>158.11013041599193</v>
      </c>
      <c r="G32">
        <f>VLOOKUP(C32,'new technologies'!$A$634:$E$697,5,FALSE)</f>
        <v>60</v>
      </c>
      <c r="H32" s="204">
        <f>LOOKUP(D32,'Power Plant Costs'!$B$266:$H$266,'Power Plant Costs'!$B$276:$H$276)</f>
        <v>3.6302521561527397</v>
      </c>
      <c r="I32" s="204">
        <f>LOOKUP(D32,'Power Plant Costs'!$B$229:$H$229,'Power Plant Costs'!$B$239:$H$239)</f>
        <v>1.0804415619808305</v>
      </c>
      <c r="J32" s="203">
        <v>0.15</v>
      </c>
      <c r="K32">
        <f>[11]Summary!$N$10</f>
        <v>0.83333333333333326</v>
      </c>
      <c r="L32">
        <f>K32</f>
        <v>0.83333333333333326</v>
      </c>
      <c r="M32">
        <v>1</v>
      </c>
      <c r="N32" t="str">
        <f>Legend!D22</f>
        <v>refined liquids industrial</v>
      </c>
      <c r="O32" t="str">
        <f t="shared" si="18"/>
        <v>USA</v>
      </c>
    </row>
    <row r="33" spans="1:15">
      <c r="A33" t="str">
        <f>A32</f>
        <v>base load generation</v>
      </c>
      <c r="B33" t="str">
        <f t="shared" ref="B33:N33" si="91">B32</f>
        <v>oil</v>
      </c>
      <c r="C33" t="str">
        <f t="shared" si="91"/>
        <v>oil_base_exist</v>
      </c>
      <c r="D33">
        <f>D32-15</f>
        <v>1990</v>
      </c>
      <c r="E33">
        <f t="shared" si="91"/>
        <v>1</v>
      </c>
      <c r="F33">
        <f t="shared" si="91"/>
        <v>158.11013041599193</v>
      </c>
      <c r="G33">
        <v>-1</v>
      </c>
      <c r="H33">
        <f t="shared" si="91"/>
        <v>3.6302521561527397</v>
      </c>
      <c r="I33">
        <f t="shared" si="91"/>
        <v>1.0804415619808305</v>
      </c>
      <c r="J33">
        <f t="shared" si="91"/>
        <v>0.15</v>
      </c>
      <c r="K33">
        <f t="shared" si="91"/>
        <v>0.83333333333333326</v>
      </c>
      <c r="L33">
        <f t="shared" si="91"/>
        <v>0.83333333333333326</v>
      </c>
      <c r="M33">
        <f t="shared" si="91"/>
        <v>1</v>
      </c>
      <c r="N33" t="str">
        <f t="shared" si="91"/>
        <v>refined liquids industrial</v>
      </c>
      <c r="O33" t="str">
        <f t="shared" si="18"/>
        <v>USA</v>
      </c>
    </row>
    <row r="34" spans="1:15">
      <c r="A34" t="str">
        <f>A33</f>
        <v>base load generation</v>
      </c>
      <c r="B34" t="str">
        <f t="shared" ref="B34" si="92">B33</f>
        <v>oil</v>
      </c>
      <c r="C34" t="str">
        <f t="shared" ref="C34" si="93">C33</f>
        <v>oil_base_exist</v>
      </c>
      <c r="D34">
        <f>D33-15</f>
        <v>1975</v>
      </c>
      <c r="E34">
        <f t="shared" ref="E34" si="94">E33</f>
        <v>1</v>
      </c>
      <c r="F34">
        <f t="shared" ref="F34" si="95">F33</f>
        <v>158.11013041599193</v>
      </c>
      <c r="G34">
        <v>-1</v>
      </c>
      <c r="H34">
        <f t="shared" ref="H34" si="96">H33</f>
        <v>3.6302521561527397</v>
      </c>
      <c r="I34">
        <f t="shared" ref="I34" si="97">I33</f>
        <v>1.0804415619808305</v>
      </c>
      <c r="J34">
        <f t="shared" ref="J34" si="98">J33</f>
        <v>0.15</v>
      </c>
      <c r="K34">
        <f t="shared" ref="K34" si="99">K33</f>
        <v>0.83333333333333326</v>
      </c>
      <c r="L34">
        <f t="shared" ref="L34" si="100">L33</f>
        <v>0.83333333333333326</v>
      </c>
      <c r="M34">
        <f t="shared" ref="M34" si="101">M33</f>
        <v>1</v>
      </c>
      <c r="N34" t="str">
        <f t="shared" ref="N34" si="102">N33</f>
        <v>refined liquids industrial</v>
      </c>
      <c r="O34" t="str">
        <f t="shared" si="18"/>
        <v>USA</v>
      </c>
    </row>
    <row r="35" spans="1:15">
      <c r="A35" t="str">
        <f>Legend!A23</f>
        <v>intermediate generation</v>
      </c>
      <c r="B35" t="str">
        <f>Legend!B23</f>
        <v>oil</v>
      </c>
      <c r="C35" t="str">
        <f>Legend!C23</f>
        <v>oil_int_exist</v>
      </c>
      <c r="D35">
        <v>2005</v>
      </c>
      <c r="E35">
        <v>1</v>
      </c>
      <c r="F35" s="205">
        <f>LOOKUP(D35,'Power Plant Costs'!$B$192:$H$192,'Power Plant Costs'!$B$202:$H$202)</f>
        <v>158.11013041599193</v>
      </c>
      <c r="G35">
        <f>VLOOKUP(C35,'new technologies'!$A$634:$E$697,5,FALSE)</f>
        <v>60</v>
      </c>
      <c r="H35" s="204">
        <f>LOOKUP(D35,'Power Plant Costs'!$B$266:$H$266,'Power Plant Costs'!$B$276:$H$276)</f>
        <v>3.6302521561527397</v>
      </c>
      <c r="I35" s="204">
        <f>LOOKUP(D35,'Power Plant Costs'!$B$229:$H$229,'Power Plant Costs'!$B$239:$H$239)</f>
        <v>1.0804415619808305</v>
      </c>
      <c r="J35" s="203">
        <v>0.15</v>
      </c>
      <c r="K35">
        <f>[11]Summary!$M$10</f>
        <v>0.52083333333333326</v>
      </c>
      <c r="L35">
        <f>K35</f>
        <v>0.52083333333333326</v>
      </c>
      <c r="M35">
        <v>1</v>
      </c>
      <c r="N35" t="str">
        <f>Legend!D23</f>
        <v>refined liquids industrial</v>
      </c>
      <c r="O35" t="str">
        <f t="shared" si="18"/>
        <v>USA</v>
      </c>
    </row>
    <row r="36" spans="1:15">
      <c r="A36" t="str">
        <f>A35</f>
        <v>intermediate generation</v>
      </c>
      <c r="B36" t="str">
        <f t="shared" ref="B36:N36" si="103">B35</f>
        <v>oil</v>
      </c>
      <c r="C36" t="str">
        <f t="shared" si="103"/>
        <v>oil_int_exist</v>
      </c>
      <c r="D36">
        <f>D35-15</f>
        <v>1990</v>
      </c>
      <c r="E36">
        <f t="shared" si="103"/>
        <v>1</v>
      </c>
      <c r="F36">
        <f t="shared" si="103"/>
        <v>158.11013041599193</v>
      </c>
      <c r="G36">
        <v>-1</v>
      </c>
      <c r="H36">
        <f t="shared" si="103"/>
        <v>3.6302521561527397</v>
      </c>
      <c r="I36">
        <f t="shared" si="103"/>
        <v>1.0804415619808305</v>
      </c>
      <c r="J36">
        <f t="shared" si="103"/>
        <v>0.15</v>
      </c>
      <c r="K36">
        <f t="shared" si="103"/>
        <v>0.52083333333333326</v>
      </c>
      <c r="L36">
        <f t="shared" si="103"/>
        <v>0.52083333333333326</v>
      </c>
      <c r="M36">
        <f t="shared" si="103"/>
        <v>1</v>
      </c>
      <c r="N36" t="str">
        <f t="shared" si="103"/>
        <v>refined liquids industrial</v>
      </c>
      <c r="O36" t="str">
        <f t="shared" si="18"/>
        <v>USA</v>
      </c>
    </row>
    <row r="37" spans="1:15">
      <c r="A37" t="str">
        <f>A36</f>
        <v>intermediate generation</v>
      </c>
      <c r="B37" t="str">
        <f t="shared" ref="B37" si="104">B36</f>
        <v>oil</v>
      </c>
      <c r="C37" t="str">
        <f t="shared" ref="C37" si="105">C36</f>
        <v>oil_int_exist</v>
      </c>
      <c r="D37">
        <f>D36-15</f>
        <v>1975</v>
      </c>
      <c r="E37">
        <f t="shared" ref="E37" si="106">E36</f>
        <v>1</v>
      </c>
      <c r="F37">
        <f t="shared" ref="F37" si="107">F36</f>
        <v>158.11013041599193</v>
      </c>
      <c r="G37">
        <v>-1</v>
      </c>
      <c r="H37">
        <f t="shared" ref="H37" si="108">H36</f>
        <v>3.6302521561527397</v>
      </c>
      <c r="I37">
        <f t="shared" ref="I37" si="109">I36</f>
        <v>1.0804415619808305</v>
      </c>
      <c r="J37">
        <f t="shared" ref="J37" si="110">J36</f>
        <v>0.15</v>
      </c>
      <c r="K37">
        <f t="shared" ref="K37" si="111">K36</f>
        <v>0.52083333333333326</v>
      </c>
      <c r="L37">
        <f t="shared" ref="L37" si="112">L36</f>
        <v>0.52083333333333326</v>
      </c>
      <c r="M37">
        <f t="shared" ref="M37" si="113">M36</f>
        <v>1</v>
      </c>
      <c r="N37" t="str">
        <f t="shared" ref="N37" si="114">N36</f>
        <v>refined liquids industrial</v>
      </c>
      <c r="O37" t="str">
        <f t="shared" si="18"/>
        <v>USA</v>
      </c>
    </row>
    <row r="38" spans="1:15">
      <c r="A38" t="str">
        <f>Legend!A24</f>
        <v>subpeak generation</v>
      </c>
      <c r="B38" t="str">
        <f>Legend!B24</f>
        <v>oil</v>
      </c>
      <c r="C38" t="str">
        <f>Legend!C24</f>
        <v>oil_subpeak_exist</v>
      </c>
      <c r="D38">
        <v>2005</v>
      </c>
      <c r="E38">
        <v>1</v>
      </c>
      <c r="F38" s="205">
        <f>LOOKUP(D38,'Power Plant Costs'!$B$192:$H$192,'Power Plant Costs'!$B$202:$H$202)</f>
        <v>158.11013041599193</v>
      </c>
      <c r="G38">
        <f>VLOOKUP(C38,'new technologies'!$A$634:$E$697,5,FALSE)</f>
        <v>60</v>
      </c>
      <c r="H38" s="204">
        <f>LOOKUP(D38,'Power Plant Costs'!$B$266:$H$266,'Power Plant Costs'!$B$276:$H$276)</f>
        <v>3.6302521561527397</v>
      </c>
      <c r="I38" s="204">
        <f>LOOKUP(D38,'Power Plant Costs'!$B$229:$H$229,'Power Plant Costs'!$B$239:$H$239)</f>
        <v>1.0804415619808305</v>
      </c>
      <c r="J38" s="203">
        <v>0.15</v>
      </c>
      <c r="K38">
        <f>[11]Summary!$L$10</f>
        <v>0.25</v>
      </c>
      <c r="L38">
        <f>K38</f>
        <v>0.25</v>
      </c>
      <c r="M38">
        <v>1</v>
      </c>
      <c r="N38" t="str">
        <f>Legend!D24</f>
        <v>refined liquids industrial</v>
      </c>
      <c r="O38" t="str">
        <f t="shared" si="18"/>
        <v>USA</v>
      </c>
    </row>
    <row r="39" spans="1:15">
      <c r="A39" t="str">
        <f>A38</f>
        <v>subpeak generation</v>
      </c>
      <c r="B39" t="str">
        <f t="shared" ref="B39:N39" si="115">B38</f>
        <v>oil</v>
      </c>
      <c r="C39" t="str">
        <f t="shared" si="115"/>
        <v>oil_subpeak_exist</v>
      </c>
      <c r="D39">
        <f>D38-15</f>
        <v>1990</v>
      </c>
      <c r="E39">
        <f t="shared" si="115"/>
        <v>1</v>
      </c>
      <c r="F39">
        <f t="shared" si="115"/>
        <v>158.11013041599193</v>
      </c>
      <c r="G39">
        <v>-1</v>
      </c>
      <c r="H39">
        <f t="shared" si="115"/>
        <v>3.6302521561527397</v>
      </c>
      <c r="I39">
        <f t="shared" si="115"/>
        <v>1.0804415619808305</v>
      </c>
      <c r="J39">
        <f t="shared" si="115"/>
        <v>0.15</v>
      </c>
      <c r="K39">
        <f t="shared" si="115"/>
        <v>0.25</v>
      </c>
      <c r="L39">
        <f t="shared" si="115"/>
        <v>0.25</v>
      </c>
      <c r="M39">
        <f t="shared" si="115"/>
        <v>1</v>
      </c>
      <c r="N39" t="str">
        <f t="shared" si="115"/>
        <v>refined liquids industrial</v>
      </c>
      <c r="O39" t="str">
        <f t="shared" si="18"/>
        <v>USA</v>
      </c>
    </row>
    <row r="40" spans="1:15">
      <c r="A40" t="str">
        <f>A39</f>
        <v>subpeak generation</v>
      </c>
      <c r="B40" t="str">
        <f t="shared" ref="B40" si="116">B39</f>
        <v>oil</v>
      </c>
      <c r="C40" t="str">
        <f t="shared" ref="C40" si="117">C39</f>
        <v>oil_subpeak_exist</v>
      </c>
      <c r="D40">
        <f>D39-15</f>
        <v>1975</v>
      </c>
      <c r="E40">
        <f t="shared" ref="E40" si="118">E39</f>
        <v>1</v>
      </c>
      <c r="F40">
        <f t="shared" ref="F40" si="119">F39</f>
        <v>158.11013041599193</v>
      </c>
      <c r="G40">
        <v>-1</v>
      </c>
      <c r="H40">
        <f t="shared" ref="H40" si="120">H39</f>
        <v>3.6302521561527397</v>
      </c>
      <c r="I40">
        <f t="shared" ref="I40" si="121">I39</f>
        <v>1.0804415619808305</v>
      </c>
      <c r="J40">
        <f t="shared" ref="J40" si="122">J39</f>
        <v>0.15</v>
      </c>
      <c r="K40">
        <f t="shared" ref="K40" si="123">K39</f>
        <v>0.25</v>
      </c>
      <c r="L40">
        <f t="shared" ref="L40" si="124">L39</f>
        <v>0.25</v>
      </c>
      <c r="M40">
        <f t="shared" ref="M40" si="125">M39</f>
        <v>1</v>
      </c>
      <c r="N40" t="str">
        <f t="shared" ref="N40" si="126">N39</f>
        <v>refined liquids industrial</v>
      </c>
      <c r="O40" t="str">
        <f t="shared" si="18"/>
        <v>USA</v>
      </c>
    </row>
    <row r="41" spans="1:15">
      <c r="A41" t="str">
        <f>Legend!A25</f>
        <v>peak generation</v>
      </c>
      <c r="B41" t="str">
        <f>Legend!B25</f>
        <v>oil</v>
      </c>
      <c r="C41" t="str">
        <f>Legend!C25</f>
        <v>oil_peak_exist</v>
      </c>
      <c r="D41">
        <v>2005</v>
      </c>
      <c r="E41">
        <v>1</v>
      </c>
      <c r="F41" s="205">
        <f>LOOKUP(D41,'Power Plant Costs'!$B$192:$H$192,'Power Plant Costs'!$B$202:$H$202)</f>
        <v>158.11013041599193</v>
      </c>
      <c r="G41">
        <f>VLOOKUP(C41,'new technologies'!$A$634:$E$697,5,FALSE)</f>
        <v>60</v>
      </c>
      <c r="H41" s="204">
        <f>LOOKUP(D41,'Power Plant Costs'!$B$266:$H$266,'Power Plant Costs'!$B$276:$H$276)</f>
        <v>3.6302521561527397</v>
      </c>
      <c r="I41" s="204">
        <f>LOOKUP(D41,'Power Plant Costs'!$B$229:$H$229,'Power Plant Costs'!$B$239:$H$239)</f>
        <v>1.0804415619808305</v>
      </c>
      <c r="J41" s="203">
        <v>0.15</v>
      </c>
      <c r="K41">
        <f>[11]Summary!$K$10</f>
        <v>6.25E-2</v>
      </c>
      <c r="L41">
        <f>K41</f>
        <v>6.25E-2</v>
      </c>
      <c r="M41">
        <v>1</v>
      </c>
      <c r="N41" t="str">
        <f>Legend!D25</f>
        <v>refined liquids industrial</v>
      </c>
      <c r="O41" t="str">
        <f t="shared" si="18"/>
        <v>USA</v>
      </c>
    </row>
    <row r="42" spans="1:15">
      <c r="A42" t="str">
        <f>A41</f>
        <v>peak generation</v>
      </c>
      <c r="B42" t="str">
        <f t="shared" ref="B42:N42" si="127">B41</f>
        <v>oil</v>
      </c>
      <c r="C42" t="str">
        <f t="shared" si="127"/>
        <v>oil_peak_exist</v>
      </c>
      <c r="D42">
        <f>D41-15</f>
        <v>1990</v>
      </c>
      <c r="E42">
        <f t="shared" si="127"/>
        <v>1</v>
      </c>
      <c r="F42">
        <f t="shared" si="127"/>
        <v>158.11013041599193</v>
      </c>
      <c r="G42">
        <v>-1</v>
      </c>
      <c r="H42">
        <f t="shared" si="127"/>
        <v>3.6302521561527397</v>
      </c>
      <c r="I42">
        <f t="shared" si="127"/>
        <v>1.0804415619808305</v>
      </c>
      <c r="J42">
        <f t="shared" si="127"/>
        <v>0.15</v>
      </c>
      <c r="K42">
        <f t="shared" si="127"/>
        <v>6.25E-2</v>
      </c>
      <c r="L42">
        <f t="shared" si="127"/>
        <v>6.25E-2</v>
      </c>
      <c r="M42">
        <f t="shared" si="127"/>
        <v>1</v>
      </c>
      <c r="N42" t="str">
        <f t="shared" si="127"/>
        <v>refined liquids industrial</v>
      </c>
      <c r="O42" t="str">
        <f t="shared" si="18"/>
        <v>USA</v>
      </c>
    </row>
    <row r="43" spans="1:15">
      <c r="A43" t="str">
        <f>A42</f>
        <v>peak generation</v>
      </c>
      <c r="B43" t="str">
        <f t="shared" ref="B43" si="128">B42</f>
        <v>oil</v>
      </c>
      <c r="C43" t="str">
        <f t="shared" ref="C43" si="129">C42</f>
        <v>oil_peak_exist</v>
      </c>
      <c r="D43">
        <f>D42-15</f>
        <v>1975</v>
      </c>
      <c r="E43">
        <f t="shared" ref="E43" si="130">E42</f>
        <v>1</v>
      </c>
      <c r="F43">
        <f t="shared" ref="F43" si="131">F42</f>
        <v>158.11013041599193</v>
      </c>
      <c r="G43">
        <v>-1</v>
      </c>
      <c r="H43">
        <f t="shared" ref="H43" si="132">H42</f>
        <v>3.6302521561527397</v>
      </c>
      <c r="I43">
        <f t="shared" ref="I43" si="133">I42</f>
        <v>1.0804415619808305</v>
      </c>
      <c r="J43">
        <f t="shared" ref="J43" si="134">J42</f>
        <v>0.15</v>
      </c>
      <c r="K43">
        <f t="shared" ref="K43" si="135">K42</f>
        <v>6.25E-2</v>
      </c>
      <c r="L43">
        <f t="shared" ref="L43" si="136">L42</f>
        <v>6.25E-2</v>
      </c>
      <c r="M43">
        <f t="shared" ref="M43" si="137">M42</f>
        <v>1</v>
      </c>
      <c r="N43" t="str">
        <f t="shared" ref="N43" si="138">N42</f>
        <v>refined liquids industrial</v>
      </c>
      <c r="O43" t="str">
        <f t="shared" si="18"/>
        <v>USA</v>
      </c>
    </row>
    <row r="44" spans="1:15">
      <c r="A44" t="str">
        <f>Legend!A26</f>
        <v>base load generation</v>
      </c>
      <c r="B44" t="str">
        <f>Legend!B26</f>
        <v>biomass</v>
      </c>
      <c r="C44" t="str">
        <f>Legend!C26</f>
        <v>bio_base_exist</v>
      </c>
      <c r="D44">
        <v>2005</v>
      </c>
      <c r="E44">
        <v>1</v>
      </c>
      <c r="F44" s="205">
        <f>LOOKUP($D44,'Power Plant Costs'!$B$192:$H$192,'Power Plant Costs'!$B$206:$H$206)</f>
        <v>510.9275158281115</v>
      </c>
      <c r="G44">
        <f>VLOOKUP(C44,'new technologies'!$A$634:$E$697,5,FALSE)</f>
        <v>75</v>
      </c>
      <c r="H44" s="204">
        <f>LOOKUP($D44,'Power Plant Costs'!$B$266:$H$266,'Power Plant Costs'!$B$280:$H$280)</f>
        <v>9.0942159797477657</v>
      </c>
      <c r="I44" s="204">
        <f>LOOKUP($D44,'Power Plant Costs'!$B$229:$H$229,'Power Plant Costs'!$B$243:$H$243)</f>
        <v>1.4930540695125905</v>
      </c>
      <c r="J44" s="203">
        <v>0.15</v>
      </c>
      <c r="K44">
        <f>[11]Summary!$N$10</f>
        <v>0.83333333333333326</v>
      </c>
      <c r="L44">
        <f>K44</f>
        <v>0.83333333333333326</v>
      </c>
      <c r="M44">
        <v>1</v>
      </c>
      <c r="N44" t="str">
        <f>Legend!D26</f>
        <v>regional biomass</v>
      </c>
      <c r="O44" t="str">
        <f t="shared" si="18"/>
        <v>USA</v>
      </c>
    </row>
    <row r="45" spans="1:15">
      <c r="A45" t="str">
        <f>A44</f>
        <v>base load generation</v>
      </c>
      <c r="B45" t="str">
        <f t="shared" ref="B45:N45" si="139">B44</f>
        <v>biomass</v>
      </c>
      <c r="C45" t="str">
        <f t="shared" si="139"/>
        <v>bio_base_exist</v>
      </c>
      <c r="D45">
        <f>D44-15</f>
        <v>1990</v>
      </c>
      <c r="E45">
        <f t="shared" si="139"/>
        <v>1</v>
      </c>
      <c r="F45">
        <f t="shared" si="139"/>
        <v>510.9275158281115</v>
      </c>
      <c r="G45">
        <v>-1</v>
      </c>
      <c r="H45">
        <f t="shared" si="139"/>
        <v>9.0942159797477657</v>
      </c>
      <c r="I45">
        <f t="shared" si="139"/>
        <v>1.4930540695125905</v>
      </c>
      <c r="J45">
        <f t="shared" si="139"/>
        <v>0.15</v>
      </c>
      <c r="K45">
        <f t="shared" si="139"/>
        <v>0.83333333333333326</v>
      </c>
      <c r="L45">
        <f t="shared" si="139"/>
        <v>0.83333333333333326</v>
      </c>
      <c r="M45">
        <f t="shared" si="139"/>
        <v>1</v>
      </c>
      <c r="N45" t="str">
        <f t="shared" si="139"/>
        <v>regional biomass</v>
      </c>
      <c r="O45" t="str">
        <f t="shared" si="18"/>
        <v>USA</v>
      </c>
    </row>
    <row r="46" spans="1:15">
      <c r="A46" t="str">
        <f>A45</f>
        <v>base load generation</v>
      </c>
      <c r="B46" t="str">
        <f t="shared" ref="B46" si="140">B45</f>
        <v>biomass</v>
      </c>
      <c r="C46" t="str">
        <f t="shared" ref="C46" si="141">C45</f>
        <v>bio_base_exist</v>
      </c>
      <c r="D46">
        <f>D45-15</f>
        <v>1975</v>
      </c>
      <c r="E46">
        <f t="shared" ref="E46" si="142">E45</f>
        <v>1</v>
      </c>
      <c r="F46">
        <f t="shared" ref="F46" si="143">F45</f>
        <v>510.9275158281115</v>
      </c>
      <c r="G46">
        <v>-1</v>
      </c>
      <c r="H46">
        <f t="shared" ref="H46" si="144">H45</f>
        <v>9.0942159797477657</v>
      </c>
      <c r="I46">
        <f t="shared" ref="I46" si="145">I45</f>
        <v>1.4930540695125905</v>
      </c>
      <c r="J46">
        <f t="shared" ref="J46" si="146">J45</f>
        <v>0.15</v>
      </c>
      <c r="K46">
        <f t="shared" ref="K46" si="147">K45</f>
        <v>0.83333333333333326</v>
      </c>
      <c r="L46">
        <f t="shared" ref="L46" si="148">L45</f>
        <v>0.83333333333333326</v>
      </c>
      <c r="M46">
        <f t="shared" ref="M46" si="149">M45</f>
        <v>1</v>
      </c>
      <c r="N46" t="str">
        <f t="shared" ref="N46" si="150">N45</f>
        <v>regional biomass</v>
      </c>
      <c r="O46" t="str">
        <f t="shared" si="18"/>
        <v>USA</v>
      </c>
    </row>
    <row r="47" spans="1:15">
      <c r="A47" t="str">
        <f>Legend!A27</f>
        <v>intermediate generation</v>
      </c>
      <c r="B47" t="str">
        <f>Legend!B27</f>
        <v>biomass</v>
      </c>
      <c r="C47" t="str">
        <f>Legend!C27</f>
        <v>bio_int_exist</v>
      </c>
      <c r="D47">
        <v>2005</v>
      </c>
      <c r="E47">
        <v>1</v>
      </c>
      <c r="F47" s="205">
        <f>LOOKUP($D47,'Power Plant Costs'!$B$192:$H$192,'Power Plant Costs'!$B$206:$H$206)</f>
        <v>510.9275158281115</v>
      </c>
      <c r="G47">
        <f>VLOOKUP(C47,'new technologies'!$A$634:$E$697,5,FALSE)</f>
        <v>75</v>
      </c>
      <c r="H47" s="204">
        <f>'Power Plant Costs'!$C$487</f>
        <v>27.47</v>
      </c>
      <c r="I47" s="204">
        <f>'Power Plant Costs'!$D$487</f>
        <v>0.25052377932783765</v>
      </c>
      <c r="J47" s="203">
        <v>0.15</v>
      </c>
      <c r="K47">
        <f>[11]Summary!$M$10</f>
        <v>0.52083333333333326</v>
      </c>
      <c r="L47">
        <f>K47</f>
        <v>0.52083333333333326</v>
      </c>
      <c r="M47">
        <v>1</v>
      </c>
      <c r="N47" t="str">
        <f>Legend!D27</f>
        <v>regional biomass</v>
      </c>
      <c r="O47" t="str">
        <f t="shared" si="18"/>
        <v>USA</v>
      </c>
    </row>
    <row r="48" spans="1:15">
      <c r="A48" t="str">
        <f>A47</f>
        <v>intermediate generation</v>
      </c>
      <c r="B48" t="str">
        <f t="shared" ref="B48:N48" si="151">B47</f>
        <v>biomass</v>
      </c>
      <c r="C48" t="str">
        <f t="shared" si="151"/>
        <v>bio_int_exist</v>
      </c>
      <c r="D48">
        <f>D47-15</f>
        <v>1990</v>
      </c>
      <c r="E48">
        <f t="shared" si="151"/>
        <v>1</v>
      </c>
      <c r="F48">
        <f t="shared" si="151"/>
        <v>510.9275158281115</v>
      </c>
      <c r="G48">
        <v>-1</v>
      </c>
      <c r="H48">
        <f t="shared" si="151"/>
        <v>27.47</v>
      </c>
      <c r="I48">
        <f t="shared" si="151"/>
        <v>0.25052377932783765</v>
      </c>
      <c r="J48">
        <f t="shared" si="151"/>
        <v>0.15</v>
      </c>
      <c r="K48">
        <f t="shared" si="151"/>
        <v>0.52083333333333326</v>
      </c>
      <c r="L48">
        <f t="shared" si="151"/>
        <v>0.52083333333333326</v>
      </c>
      <c r="M48">
        <f t="shared" si="151"/>
        <v>1</v>
      </c>
      <c r="N48" t="str">
        <f t="shared" si="151"/>
        <v>regional biomass</v>
      </c>
      <c r="O48" t="str">
        <f t="shared" si="18"/>
        <v>USA</v>
      </c>
    </row>
    <row r="49" spans="1:15">
      <c r="A49" t="str">
        <f>A48</f>
        <v>intermediate generation</v>
      </c>
      <c r="B49" t="str">
        <f t="shared" ref="B49" si="152">B48</f>
        <v>biomass</v>
      </c>
      <c r="C49" t="str">
        <f t="shared" ref="C49" si="153">C48</f>
        <v>bio_int_exist</v>
      </c>
      <c r="D49">
        <f>D48-15</f>
        <v>1975</v>
      </c>
      <c r="E49">
        <f t="shared" ref="E49" si="154">E48</f>
        <v>1</v>
      </c>
      <c r="F49">
        <f t="shared" ref="F49" si="155">F48</f>
        <v>510.9275158281115</v>
      </c>
      <c r="G49">
        <v>-1</v>
      </c>
      <c r="H49">
        <f t="shared" ref="H49" si="156">H48</f>
        <v>27.47</v>
      </c>
      <c r="I49">
        <f t="shared" ref="I49" si="157">I48</f>
        <v>0.25052377932783765</v>
      </c>
      <c r="J49">
        <f t="shared" ref="J49" si="158">J48</f>
        <v>0.15</v>
      </c>
      <c r="K49">
        <f t="shared" ref="K49" si="159">K48</f>
        <v>0.52083333333333326</v>
      </c>
      <c r="L49">
        <f t="shared" ref="L49" si="160">L48</f>
        <v>0.52083333333333326</v>
      </c>
      <c r="M49">
        <f t="shared" ref="M49" si="161">M48</f>
        <v>1</v>
      </c>
      <c r="N49" t="str">
        <f t="shared" ref="N49" si="162">N48</f>
        <v>regional biomass</v>
      </c>
      <c r="O49" t="str">
        <f t="shared" si="18"/>
        <v>USA</v>
      </c>
    </row>
    <row r="50" spans="1:15">
      <c r="A50" t="str">
        <f>Legend!A28</f>
        <v>subpeak generation</v>
      </c>
      <c r="B50" t="str">
        <f>Legend!B28</f>
        <v>biomass</v>
      </c>
      <c r="C50" t="str">
        <f>Legend!C28</f>
        <v>bio_subpeak_exist</v>
      </c>
      <c r="D50">
        <v>2005</v>
      </c>
      <c r="E50">
        <v>1</v>
      </c>
      <c r="F50" s="205">
        <f>LOOKUP($D50,'Power Plant Costs'!$B$192:$H$192,'Power Plant Costs'!$B$206:$H$206)</f>
        <v>510.9275158281115</v>
      </c>
      <c r="G50" t="e">
        <f>VLOOKUP(C50,'new technologies'!$A$634:$E$697,5,FALSE)</f>
        <v>#N/A</v>
      </c>
      <c r="H50" s="204">
        <f>LOOKUP($D50,'Power Plant Costs'!$B$266:$H$266,'Power Plant Costs'!$B$280:$H$280)</f>
        <v>9.0942159797477657</v>
      </c>
      <c r="I50" s="204">
        <f>LOOKUP($D50,'Power Plant Costs'!$B$229:$H$229,'Power Plant Costs'!$B$243:$H$243)</f>
        <v>1.4930540695125905</v>
      </c>
      <c r="J50" s="203">
        <v>0.15</v>
      </c>
      <c r="K50">
        <f>[11]Summary!$L$10</f>
        <v>0.25</v>
      </c>
      <c r="L50">
        <f>K50</f>
        <v>0.25</v>
      </c>
      <c r="M50">
        <v>1</v>
      </c>
      <c r="N50" t="str">
        <f>Legend!D28</f>
        <v>regional biomass</v>
      </c>
      <c r="O50" t="str">
        <f t="shared" si="18"/>
        <v>USA</v>
      </c>
    </row>
    <row r="51" spans="1:15">
      <c r="A51" t="str">
        <f>A50</f>
        <v>subpeak generation</v>
      </c>
      <c r="B51" t="str">
        <f t="shared" ref="B51:N51" si="163">B50</f>
        <v>biomass</v>
      </c>
      <c r="C51" t="str">
        <f t="shared" si="163"/>
        <v>bio_subpeak_exist</v>
      </c>
      <c r="D51">
        <f>D50-15</f>
        <v>1990</v>
      </c>
      <c r="E51">
        <f t="shared" si="163"/>
        <v>1</v>
      </c>
      <c r="F51">
        <f t="shared" si="163"/>
        <v>510.9275158281115</v>
      </c>
      <c r="G51">
        <v>-1</v>
      </c>
      <c r="H51">
        <f t="shared" si="163"/>
        <v>9.0942159797477657</v>
      </c>
      <c r="I51">
        <f t="shared" si="163"/>
        <v>1.4930540695125905</v>
      </c>
      <c r="J51">
        <f t="shared" si="163"/>
        <v>0.15</v>
      </c>
      <c r="K51">
        <f t="shared" si="163"/>
        <v>0.25</v>
      </c>
      <c r="L51">
        <f t="shared" si="163"/>
        <v>0.25</v>
      </c>
      <c r="M51">
        <f t="shared" si="163"/>
        <v>1</v>
      </c>
      <c r="N51" t="str">
        <f t="shared" si="163"/>
        <v>regional biomass</v>
      </c>
      <c r="O51" t="str">
        <f t="shared" si="18"/>
        <v>USA</v>
      </c>
    </row>
    <row r="52" spans="1:15">
      <c r="A52" t="str">
        <f>A51</f>
        <v>subpeak generation</v>
      </c>
      <c r="B52" t="str">
        <f t="shared" ref="B52" si="164">B51</f>
        <v>biomass</v>
      </c>
      <c r="C52" t="str">
        <f t="shared" ref="C52" si="165">C51</f>
        <v>bio_subpeak_exist</v>
      </c>
      <c r="D52">
        <f>D51-15</f>
        <v>1975</v>
      </c>
      <c r="E52">
        <f t="shared" ref="E52" si="166">E51</f>
        <v>1</v>
      </c>
      <c r="F52">
        <f t="shared" ref="F52" si="167">F51</f>
        <v>510.9275158281115</v>
      </c>
      <c r="G52">
        <v>-1</v>
      </c>
      <c r="H52">
        <f t="shared" ref="H52" si="168">H51</f>
        <v>9.0942159797477657</v>
      </c>
      <c r="I52">
        <f t="shared" ref="I52" si="169">I51</f>
        <v>1.4930540695125905</v>
      </c>
      <c r="J52">
        <f t="shared" ref="J52" si="170">J51</f>
        <v>0.15</v>
      </c>
      <c r="K52">
        <f t="shared" ref="K52" si="171">K51</f>
        <v>0.25</v>
      </c>
      <c r="L52">
        <f t="shared" ref="L52" si="172">L51</f>
        <v>0.25</v>
      </c>
      <c r="M52">
        <f t="shared" ref="M52" si="173">M51</f>
        <v>1</v>
      </c>
      <c r="N52" t="str">
        <f t="shared" ref="N52" si="174">N51</f>
        <v>regional biomass</v>
      </c>
      <c r="O52" t="str">
        <f t="shared" si="18"/>
        <v>USA</v>
      </c>
    </row>
    <row r="53" spans="1:15">
      <c r="A53" t="str">
        <f>Legend!A29</f>
        <v>peak generation</v>
      </c>
      <c r="B53" t="str">
        <f>Legend!B29</f>
        <v>biomass</v>
      </c>
      <c r="C53" t="str">
        <f>Legend!C29</f>
        <v>bio_peak_exist</v>
      </c>
      <c r="D53">
        <v>2005</v>
      </c>
      <c r="E53">
        <v>1</v>
      </c>
      <c r="F53" s="205">
        <f>LOOKUP($D53,'Power Plant Costs'!$B$192:$H$192,'Power Plant Costs'!$B$206:$H$206)</f>
        <v>510.9275158281115</v>
      </c>
      <c r="G53" t="e">
        <f>VLOOKUP(C53,'new technologies'!$A$634:$E$697,5,FALSE)</f>
        <v>#N/A</v>
      </c>
      <c r="H53" s="204">
        <f>LOOKUP($D53,'Power Plant Costs'!$B$266:$H$266,'Power Plant Costs'!$B$280:$H$280)</f>
        <v>9.0942159797477657</v>
      </c>
      <c r="I53" s="204">
        <f>LOOKUP($D53,'Power Plant Costs'!$B$229:$H$229,'Power Plant Costs'!$B$243:$H$243)</f>
        <v>1.4930540695125905</v>
      </c>
      <c r="J53" s="203">
        <v>0.15</v>
      </c>
      <c r="K53">
        <f>[11]Summary!$K$10</f>
        <v>6.25E-2</v>
      </c>
      <c r="L53">
        <f>K53</f>
        <v>6.25E-2</v>
      </c>
      <c r="M53">
        <v>1</v>
      </c>
      <c r="N53" t="str">
        <f>Legend!D29</f>
        <v>regional biomass</v>
      </c>
      <c r="O53" t="str">
        <f t="shared" si="18"/>
        <v>USA</v>
      </c>
    </row>
    <row r="54" spans="1:15">
      <c r="A54" t="str">
        <f>A53</f>
        <v>peak generation</v>
      </c>
      <c r="B54" t="str">
        <f t="shared" ref="B54:N54" si="175">B53</f>
        <v>biomass</v>
      </c>
      <c r="C54" t="str">
        <f t="shared" si="175"/>
        <v>bio_peak_exist</v>
      </c>
      <c r="D54">
        <f>D53-15</f>
        <v>1990</v>
      </c>
      <c r="E54">
        <f t="shared" si="175"/>
        <v>1</v>
      </c>
      <c r="F54">
        <f t="shared" si="175"/>
        <v>510.9275158281115</v>
      </c>
      <c r="G54">
        <v>-1</v>
      </c>
      <c r="H54">
        <f t="shared" si="175"/>
        <v>9.0942159797477657</v>
      </c>
      <c r="I54">
        <f t="shared" si="175"/>
        <v>1.4930540695125905</v>
      </c>
      <c r="J54">
        <f t="shared" si="175"/>
        <v>0.15</v>
      </c>
      <c r="K54">
        <f t="shared" si="175"/>
        <v>6.25E-2</v>
      </c>
      <c r="L54">
        <f t="shared" si="175"/>
        <v>6.25E-2</v>
      </c>
      <c r="M54">
        <f t="shared" si="175"/>
        <v>1</v>
      </c>
      <c r="N54" t="str">
        <f t="shared" si="175"/>
        <v>regional biomass</v>
      </c>
      <c r="O54" t="str">
        <f t="shared" si="18"/>
        <v>USA</v>
      </c>
    </row>
    <row r="55" spans="1:15">
      <c r="A55" t="str">
        <f>A54</f>
        <v>peak generation</v>
      </c>
      <c r="B55" t="str">
        <f t="shared" ref="B55" si="176">B54</f>
        <v>biomass</v>
      </c>
      <c r="C55" t="str">
        <f t="shared" ref="C55" si="177">C54</f>
        <v>bio_peak_exist</v>
      </c>
      <c r="D55">
        <f>D54-15</f>
        <v>1975</v>
      </c>
      <c r="E55">
        <f t="shared" ref="E55" si="178">E54</f>
        <v>1</v>
      </c>
      <c r="F55">
        <f t="shared" ref="F55" si="179">F54</f>
        <v>510.9275158281115</v>
      </c>
      <c r="G55">
        <v>-1</v>
      </c>
      <c r="H55">
        <f t="shared" ref="H55" si="180">H54</f>
        <v>9.0942159797477657</v>
      </c>
      <c r="I55">
        <f t="shared" ref="I55" si="181">I54</f>
        <v>1.4930540695125905</v>
      </c>
      <c r="J55">
        <f t="shared" ref="J55" si="182">J54</f>
        <v>0.15</v>
      </c>
      <c r="K55">
        <f t="shared" ref="K55" si="183">K54</f>
        <v>6.25E-2</v>
      </c>
      <c r="L55">
        <f t="shared" ref="L55" si="184">L54</f>
        <v>6.25E-2</v>
      </c>
      <c r="M55">
        <f t="shared" ref="M55" si="185">M54</f>
        <v>1</v>
      </c>
      <c r="N55" t="str">
        <f t="shared" ref="N55" si="186">N54</f>
        <v>regional biomass</v>
      </c>
      <c r="O55" t="str">
        <f t="shared" si="18"/>
        <v>USA</v>
      </c>
    </row>
    <row r="56" spans="1:15">
      <c r="A56" t="str">
        <f>Legend!A30</f>
        <v>base load generation</v>
      </c>
      <c r="B56" t="str">
        <f>Legend!B30</f>
        <v>geothermal</v>
      </c>
      <c r="C56" t="str">
        <f>Legend!C30</f>
        <v>geo_base</v>
      </c>
      <c r="D56">
        <v>1975</v>
      </c>
      <c r="E56">
        <v>1</v>
      </c>
      <c r="F56">
        <f>'new technologies'!E343</f>
        <v>3.1227582606545345</v>
      </c>
      <c r="G56">
        <v>-1</v>
      </c>
      <c r="H56">
        <v>-1</v>
      </c>
      <c r="I56">
        <v>-1</v>
      </c>
      <c r="J56">
        <v>-1</v>
      </c>
      <c r="K56">
        <v>-1</v>
      </c>
      <c r="L56">
        <v>-1</v>
      </c>
      <c r="M56">
        <f>'new technologies'!E352</f>
        <v>0.1</v>
      </c>
      <c r="N56" t="str">
        <f>Legend!D30</f>
        <v>geothermal</v>
      </c>
      <c r="O56" t="str">
        <f t="shared" si="18"/>
        <v>USA</v>
      </c>
    </row>
    <row r="57" spans="1:15">
      <c r="A57" t="str">
        <f>A56</f>
        <v>base load generation</v>
      </c>
      <c r="B57" t="str">
        <f t="shared" ref="B57:B64" si="187">B56</f>
        <v>geothermal</v>
      </c>
      <c r="C57" t="str">
        <f t="shared" ref="C57:C64" si="188">C56</f>
        <v>geo_base</v>
      </c>
      <c r="D57">
        <f>D56+15</f>
        <v>1990</v>
      </c>
      <c r="E57">
        <v>1</v>
      </c>
      <c r="F57">
        <f>'new technologies'!F343</f>
        <v>3.1227582606545345</v>
      </c>
      <c r="G57">
        <v>-1</v>
      </c>
      <c r="H57">
        <v>-1</v>
      </c>
      <c r="I57">
        <v>-1</v>
      </c>
      <c r="J57">
        <v>-1</v>
      </c>
      <c r="K57">
        <v>-1</v>
      </c>
      <c r="L57">
        <v>-1</v>
      </c>
      <c r="M57">
        <f>'new technologies'!F352</f>
        <v>0.1</v>
      </c>
      <c r="N57" t="str">
        <f>N56</f>
        <v>geothermal</v>
      </c>
      <c r="O57" t="str">
        <f t="shared" si="18"/>
        <v>USA</v>
      </c>
    </row>
    <row r="58" spans="1:15">
      <c r="A58" t="str">
        <f t="shared" ref="A58:A64" si="189">A57</f>
        <v>base load generation</v>
      </c>
      <c r="B58" t="str">
        <f t="shared" si="187"/>
        <v>geothermal</v>
      </c>
      <c r="C58" t="str">
        <f t="shared" si="188"/>
        <v>geo_base</v>
      </c>
      <c r="D58">
        <f t="shared" ref="D58:D64" si="190">D57+15</f>
        <v>2005</v>
      </c>
      <c r="E58">
        <v>1</v>
      </c>
      <c r="F58">
        <f>'new technologies'!G343</f>
        <v>3.1227582606545345</v>
      </c>
      <c r="G58">
        <f>VLOOKUP(C58,'new technologies'!$A$634:$E$697,5,FALSE)</f>
        <v>30</v>
      </c>
      <c r="H58">
        <v>-1</v>
      </c>
      <c r="I58">
        <v>-1</v>
      </c>
      <c r="J58">
        <v>-1</v>
      </c>
      <c r="K58">
        <v>-1</v>
      </c>
      <c r="L58">
        <v>-1</v>
      </c>
      <c r="M58">
        <f>'new technologies'!G352</f>
        <v>0.1</v>
      </c>
      <c r="N58" t="str">
        <f t="shared" ref="N58:N64" si="191">N57</f>
        <v>geothermal</v>
      </c>
      <c r="O58" t="str">
        <f t="shared" si="18"/>
        <v>USA</v>
      </c>
    </row>
    <row r="59" spans="1:15">
      <c r="A59" t="str">
        <f t="shared" si="189"/>
        <v>base load generation</v>
      </c>
      <c r="B59" t="str">
        <f t="shared" si="187"/>
        <v>geothermal</v>
      </c>
      <c r="C59" t="str">
        <f t="shared" si="188"/>
        <v>geo_base</v>
      </c>
      <c r="D59">
        <f t="shared" si="190"/>
        <v>2020</v>
      </c>
      <c r="E59">
        <v>1</v>
      </c>
      <c r="F59">
        <f>'new technologies'!H343</f>
        <v>2.9074235777572399</v>
      </c>
      <c r="G59">
        <f>VLOOKUP(C59,'new technologies'!$A$634:$E$697,5,FALSE)</f>
        <v>30</v>
      </c>
      <c r="H59">
        <v>-1</v>
      </c>
      <c r="I59">
        <v>-1</v>
      </c>
      <c r="J59">
        <v>-1</v>
      </c>
      <c r="K59">
        <v>-1</v>
      </c>
      <c r="L59">
        <v>-1</v>
      </c>
      <c r="M59">
        <f>'new technologies'!H352</f>
        <v>0.1</v>
      </c>
      <c r="N59" t="str">
        <f t="shared" si="191"/>
        <v>geothermal</v>
      </c>
      <c r="O59" t="str">
        <f t="shared" si="18"/>
        <v>USA</v>
      </c>
    </row>
    <row r="60" spans="1:15">
      <c r="A60" t="str">
        <f t="shared" si="189"/>
        <v>base load generation</v>
      </c>
      <c r="B60" t="str">
        <f t="shared" si="187"/>
        <v>geothermal</v>
      </c>
      <c r="C60" t="str">
        <f t="shared" si="188"/>
        <v>geo_base</v>
      </c>
      <c r="D60">
        <f t="shared" si="190"/>
        <v>2035</v>
      </c>
      <c r="E60">
        <v>1</v>
      </c>
      <c r="F60">
        <f>'new technologies'!I343</f>
        <v>2.6850347427999393</v>
      </c>
      <c r="G60">
        <f>VLOOKUP(C60,'new technologies'!$A$634:$E$697,5,FALSE)</f>
        <v>30</v>
      </c>
      <c r="H60">
        <v>-1</v>
      </c>
      <c r="I60">
        <v>-1</v>
      </c>
      <c r="J60">
        <v>-1</v>
      </c>
      <c r="K60">
        <v>-1</v>
      </c>
      <c r="L60">
        <v>-1</v>
      </c>
      <c r="M60">
        <f>'new technologies'!I352</f>
        <v>0.1</v>
      </c>
      <c r="N60" t="str">
        <f t="shared" si="191"/>
        <v>geothermal</v>
      </c>
      <c r="O60" t="str">
        <f t="shared" si="18"/>
        <v>USA</v>
      </c>
    </row>
    <row r="61" spans="1:15">
      <c r="A61" t="str">
        <f t="shared" si="189"/>
        <v>base load generation</v>
      </c>
      <c r="B61" t="str">
        <f t="shared" si="187"/>
        <v>geothermal</v>
      </c>
      <c r="C61" t="str">
        <f t="shared" si="188"/>
        <v>geo_base</v>
      </c>
      <c r="D61">
        <f t="shared" si="190"/>
        <v>2050</v>
      </c>
      <c r="E61">
        <v>1</v>
      </c>
      <c r="F61">
        <f>'new technologies'!J343</f>
        <v>2.5268224640020134</v>
      </c>
      <c r="G61">
        <f>VLOOKUP(C61,'new technologies'!$A$634:$E$697,5,FALSE)</f>
        <v>30</v>
      </c>
      <c r="H61">
        <v>-1</v>
      </c>
      <c r="I61">
        <v>-1</v>
      </c>
      <c r="J61">
        <v>-1</v>
      </c>
      <c r="K61">
        <v>-1</v>
      </c>
      <c r="L61">
        <v>-1</v>
      </c>
      <c r="M61">
        <f>'new technologies'!J352</f>
        <v>0.1</v>
      </c>
      <c r="N61" t="str">
        <f t="shared" si="191"/>
        <v>geothermal</v>
      </c>
      <c r="O61" t="str">
        <f t="shared" si="18"/>
        <v>USA</v>
      </c>
    </row>
    <row r="62" spans="1:15">
      <c r="A62" t="str">
        <f t="shared" si="189"/>
        <v>base load generation</v>
      </c>
      <c r="B62" t="str">
        <f t="shared" si="187"/>
        <v>geothermal</v>
      </c>
      <c r="C62" t="str">
        <f t="shared" si="188"/>
        <v>geo_base</v>
      </c>
      <c r="D62">
        <f t="shared" si="190"/>
        <v>2065</v>
      </c>
      <c r="E62">
        <v>1</v>
      </c>
      <c r="F62">
        <f>'new technologies'!K343</f>
        <v>2.4337070187085068</v>
      </c>
      <c r="G62">
        <f>VLOOKUP(C62,'new technologies'!$A$634:$E$697,5,FALSE)</f>
        <v>30</v>
      </c>
      <c r="H62">
        <v>-1</v>
      </c>
      <c r="I62">
        <v>-1</v>
      </c>
      <c r="J62">
        <v>-1</v>
      </c>
      <c r="K62">
        <v>-1</v>
      </c>
      <c r="L62">
        <v>-1</v>
      </c>
      <c r="M62">
        <f>'new technologies'!K352</f>
        <v>0.1</v>
      </c>
      <c r="N62" t="str">
        <f t="shared" si="191"/>
        <v>geothermal</v>
      </c>
      <c r="O62" t="str">
        <f t="shared" si="18"/>
        <v>USA</v>
      </c>
    </row>
    <row r="63" spans="1:15">
      <c r="A63" t="str">
        <f t="shared" si="189"/>
        <v>base load generation</v>
      </c>
      <c r="B63" t="str">
        <f t="shared" si="187"/>
        <v>geothermal</v>
      </c>
      <c r="C63" t="str">
        <f t="shared" si="188"/>
        <v>geo_base</v>
      </c>
      <c r="D63">
        <f t="shared" si="190"/>
        <v>2080</v>
      </c>
      <c r="E63">
        <v>1</v>
      </c>
      <c r="F63">
        <f>'new technologies'!L343</f>
        <v>2.3440229526574008</v>
      </c>
      <c r="G63">
        <f>VLOOKUP(C63,'new technologies'!$A$634:$E$697,5,FALSE)</f>
        <v>30</v>
      </c>
      <c r="H63">
        <v>-1</v>
      </c>
      <c r="I63">
        <v>-1</v>
      </c>
      <c r="J63">
        <v>-1</v>
      </c>
      <c r="K63">
        <v>-1</v>
      </c>
      <c r="L63">
        <v>-1</v>
      </c>
      <c r="M63">
        <f>'new technologies'!L352</f>
        <v>0.1</v>
      </c>
      <c r="N63" t="str">
        <f t="shared" si="191"/>
        <v>geothermal</v>
      </c>
      <c r="O63" t="str">
        <f t="shared" si="18"/>
        <v>USA</v>
      </c>
    </row>
    <row r="64" spans="1:15">
      <c r="A64" t="str">
        <f t="shared" si="189"/>
        <v>base load generation</v>
      </c>
      <c r="B64" t="str">
        <f t="shared" si="187"/>
        <v>geothermal</v>
      </c>
      <c r="C64" t="str">
        <f t="shared" si="188"/>
        <v>geo_base</v>
      </c>
      <c r="D64">
        <f t="shared" si="190"/>
        <v>2095</v>
      </c>
      <c r="E64">
        <v>1</v>
      </c>
      <c r="F64">
        <f>'new technologies'!M343</f>
        <v>2.2576438167567314</v>
      </c>
      <c r="G64">
        <f>VLOOKUP(C64,'new technologies'!$A$634:$E$697,5,FALSE)</f>
        <v>30</v>
      </c>
      <c r="H64">
        <v>-1</v>
      </c>
      <c r="I64">
        <v>-1</v>
      </c>
      <c r="J64">
        <v>-1</v>
      </c>
      <c r="K64">
        <v>-1</v>
      </c>
      <c r="L64">
        <v>-1</v>
      </c>
      <c r="M64">
        <f>'new technologies'!M352</f>
        <v>0.1</v>
      </c>
      <c r="N64" t="str">
        <f t="shared" si="191"/>
        <v>geothermal</v>
      </c>
      <c r="O64" t="str">
        <f t="shared" si="18"/>
        <v>USA</v>
      </c>
    </row>
    <row r="65" spans="1:15">
      <c r="A65" t="str">
        <f>Legend!A31</f>
        <v>intermediate generation</v>
      </c>
      <c r="B65" t="str">
        <f>Legend!B31</f>
        <v>geothermal</v>
      </c>
      <c r="C65" t="str">
        <f>Legend!C31</f>
        <v>geo_int</v>
      </c>
      <c r="D65">
        <v>-1</v>
      </c>
      <c r="E65">
        <v>-1</v>
      </c>
      <c r="F65">
        <v>-1</v>
      </c>
      <c r="G65">
        <v>-1</v>
      </c>
      <c r="H65">
        <v>-1</v>
      </c>
      <c r="I65">
        <v>-1</v>
      </c>
      <c r="J65">
        <v>-1</v>
      </c>
      <c r="K65">
        <v>-1</v>
      </c>
      <c r="L65">
        <v>-1</v>
      </c>
      <c r="M65">
        <v>-1</v>
      </c>
      <c r="N65" t="str">
        <f>Legend!D31</f>
        <v>geothermal</v>
      </c>
      <c r="O65" t="str">
        <f t="shared" si="18"/>
        <v>USA</v>
      </c>
    </row>
    <row r="66" spans="1:15">
      <c r="A66" t="str">
        <f>Legend!A32</f>
        <v>subpeak generation</v>
      </c>
      <c r="B66" t="str">
        <f>Legend!B32</f>
        <v>geothermal</v>
      </c>
      <c r="C66" t="str">
        <f>Legend!C32</f>
        <v>geo_subpeak</v>
      </c>
      <c r="D66">
        <v>-1</v>
      </c>
      <c r="E66">
        <v>-1</v>
      </c>
      <c r="F66">
        <v>-1</v>
      </c>
      <c r="G66">
        <v>-1</v>
      </c>
      <c r="H66">
        <v>-1</v>
      </c>
      <c r="I66">
        <v>-1</v>
      </c>
      <c r="J66">
        <v>-1</v>
      </c>
      <c r="K66">
        <v>-1</v>
      </c>
      <c r="L66">
        <v>-1</v>
      </c>
      <c r="M66">
        <v>-1</v>
      </c>
      <c r="N66" t="str">
        <f>Legend!D32</f>
        <v>geothermal</v>
      </c>
      <c r="O66" t="str">
        <f t="shared" si="18"/>
        <v>USA</v>
      </c>
    </row>
    <row r="67" spans="1:15">
      <c r="A67" t="str">
        <f>Legend!A33</f>
        <v>peak generation</v>
      </c>
      <c r="B67" t="str">
        <f>Legend!B33</f>
        <v>geothermal</v>
      </c>
      <c r="C67" t="str">
        <f>Legend!C33</f>
        <v>geo_peak</v>
      </c>
      <c r="D67">
        <v>-1</v>
      </c>
      <c r="E67">
        <v>-1</v>
      </c>
      <c r="F67">
        <v>-1</v>
      </c>
      <c r="G67">
        <v>-1</v>
      </c>
      <c r="H67">
        <v>-1</v>
      </c>
      <c r="I67">
        <v>-1</v>
      </c>
      <c r="J67">
        <v>-1</v>
      </c>
      <c r="K67">
        <v>-1</v>
      </c>
      <c r="L67">
        <v>-1</v>
      </c>
      <c r="M67">
        <v>-1</v>
      </c>
      <c r="N67" t="str">
        <f>Legend!D33</f>
        <v>geothermal</v>
      </c>
      <c r="O67" t="str">
        <f t="shared" si="18"/>
        <v>USA</v>
      </c>
    </row>
    <row r="68" spans="1:15">
      <c r="A68" t="str">
        <f>Legend!A34</f>
        <v>base load generation</v>
      </c>
      <c r="B68" t="str">
        <f>Legend!B34</f>
        <v>nuclear</v>
      </c>
      <c r="C68" t="str">
        <f>Legend!C34</f>
        <v>nuc_base_gen2</v>
      </c>
      <c r="D68" s="205">
        <v>2005</v>
      </c>
      <c r="E68">
        <v>1</v>
      </c>
      <c r="F68" s="205">
        <f>'Power Plant Costs'!$B$486</f>
        <v>620.32999999999993</v>
      </c>
      <c r="G68">
        <f>VLOOKUP(C68,'new technologies'!$A$634:$E$697,5,FALSE)</f>
        <v>75</v>
      </c>
      <c r="H68" s="204">
        <f>'Power Plant Costs'!$C$486</f>
        <v>22.016999999999999</v>
      </c>
      <c r="I68" s="204">
        <f>'Power Plant Costs'!$D$486</f>
        <v>4.5549778059606846E-2</v>
      </c>
      <c r="J68" s="203">
        <v>0.15</v>
      </c>
      <c r="K68" s="206">
        <v>0.9</v>
      </c>
      <c r="L68">
        <f>K68</f>
        <v>0.9</v>
      </c>
      <c r="M68" s="206">
        <v>0.33300000000000002</v>
      </c>
      <c r="N68" t="str">
        <f>Legend!D34</f>
        <v>nuclearFuelGenII</v>
      </c>
      <c r="O68" t="str">
        <f t="shared" si="18"/>
        <v>USA</v>
      </c>
    </row>
    <row r="69" spans="1:15">
      <c r="A69" t="str">
        <f>A68</f>
        <v>base load generation</v>
      </c>
      <c r="B69" t="str">
        <f t="shared" ref="B69:N69" si="192">B68</f>
        <v>nuclear</v>
      </c>
      <c r="C69" t="str">
        <f t="shared" si="192"/>
        <v>nuc_base_gen2</v>
      </c>
      <c r="D69" s="205">
        <f>D68-15</f>
        <v>1990</v>
      </c>
      <c r="E69">
        <f t="shared" si="192"/>
        <v>1</v>
      </c>
      <c r="F69">
        <f t="shared" si="192"/>
        <v>620.32999999999993</v>
      </c>
      <c r="G69">
        <v>-1</v>
      </c>
      <c r="H69">
        <f t="shared" si="192"/>
        <v>22.016999999999999</v>
      </c>
      <c r="I69">
        <f t="shared" si="192"/>
        <v>4.5549778059606846E-2</v>
      </c>
      <c r="J69">
        <f t="shared" si="192"/>
        <v>0.15</v>
      </c>
      <c r="K69">
        <f t="shared" si="192"/>
        <v>0.9</v>
      </c>
      <c r="L69">
        <f t="shared" si="192"/>
        <v>0.9</v>
      </c>
      <c r="M69">
        <f t="shared" si="192"/>
        <v>0.33300000000000002</v>
      </c>
      <c r="N69" t="str">
        <f t="shared" si="192"/>
        <v>nuclearFuelGenII</v>
      </c>
      <c r="O69" t="str">
        <f t="shared" si="18"/>
        <v>USA</v>
      </c>
    </row>
    <row r="70" spans="1:15">
      <c r="A70" t="str">
        <f>A69</f>
        <v>base load generation</v>
      </c>
      <c r="B70" t="str">
        <f t="shared" ref="B70" si="193">B69</f>
        <v>nuclear</v>
      </c>
      <c r="C70" t="str">
        <f t="shared" ref="C70" si="194">C69</f>
        <v>nuc_base_gen2</v>
      </c>
      <c r="D70" s="205">
        <f>D69-15</f>
        <v>1975</v>
      </c>
      <c r="E70">
        <f t="shared" ref="E70" si="195">E69</f>
        <v>1</v>
      </c>
      <c r="F70">
        <f t="shared" ref="F70" si="196">F69</f>
        <v>620.32999999999993</v>
      </c>
      <c r="G70">
        <v>-1</v>
      </c>
      <c r="H70">
        <f t="shared" ref="H70" si="197">H69</f>
        <v>22.016999999999999</v>
      </c>
      <c r="I70">
        <f t="shared" ref="I70" si="198">I69</f>
        <v>4.5549778059606846E-2</v>
      </c>
      <c r="J70">
        <f t="shared" ref="J70" si="199">J69</f>
        <v>0.15</v>
      </c>
      <c r="K70">
        <f t="shared" ref="K70" si="200">K69</f>
        <v>0.9</v>
      </c>
      <c r="L70">
        <f t="shared" ref="L70" si="201">L69</f>
        <v>0.9</v>
      </c>
      <c r="M70">
        <f t="shared" ref="M70" si="202">M69</f>
        <v>0.33300000000000002</v>
      </c>
      <c r="N70" t="str">
        <f t="shared" ref="N70" si="203">N69</f>
        <v>nuclearFuelGenII</v>
      </c>
      <c r="O70" t="str">
        <f t="shared" si="18"/>
        <v>USA</v>
      </c>
    </row>
    <row r="71" spans="1:15">
      <c r="A71" t="str">
        <f>Legend!A35</f>
        <v>intermediate generation</v>
      </c>
      <c r="B71" t="str">
        <f>Legend!B35</f>
        <v>nuclear</v>
      </c>
      <c r="C71" t="str">
        <f>Legend!C35</f>
        <v>nuc_int_gen2</v>
      </c>
      <c r="D71">
        <v>-1</v>
      </c>
      <c r="E71">
        <v>-1</v>
      </c>
      <c r="F71">
        <v>-1</v>
      </c>
      <c r="G71">
        <v>-1</v>
      </c>
      <c r="H71">
        <v>-1</v>
      </c>
      <c r="I71">
        <v>-1</v>
      </c>
      <c r="J71">
        <v>-1</v>
      </c>
      <c r="K71">
        <v>-1</v>
      </c>
      <c r="L71">
        <v>-1</v>
      </c>
      <c r="M71">
        <v>-1</v>
      </c>
      <c r="N71" t="str">
        <f>Legend!D35</f>
        <v>nuclearFuelGenII</v>
      </c>
      <c r="O71" t="str">
        <f t="shared" si="18"/>
        <v>USA</v>
      </c>
    </row>
    <row r="72" spans="1:15">
      <c r="A72" t="str">
        <f>Legend!A36</f>
        <v>subpeak generation</v>
      </c>
      <c r="B72" t="str">
        <f>Legend!B36</f>
        <v>nuclear</v>
      </c>
      <c r="C72" t="str">
        <f>Legend!C36</f>
        <v>nuc_subpeak_gen2</v>
      </c>
      <c r="D72">
        <v>-1</v>
      </c>
      <c r="E72">
        <v>-1</v>
      </c>
      <c r="F72">
        <v>-1</v>
      </c>
      <c r="G72">
        <v>-1</v>
      </c>
      <c r="H72">
        <v>-1</v>
      </c>
      <c r="I72">
        <v>-1</v>
      </c>
      <c r="J72">
        <v>-1</v>
      </c>
      <c r="K72">
        <v>-1</v>
      </c>
      <c r="L72">
        <v>-1</v>
      </c>
      <c r="M72">
        <v>-1</v>
      </c>
      <c r="N72" t="str">
        <f>Legend!D36</f>
        <v>nuclearFuelGenII</v>
      </c>
      <c r="O72" t="str">
        <f t="shared" si="18"/>
        <v>USA</v>
      </c>
    </row>
    <row r="73" spans="1:15">
      <c r="A73" t="str">
        <f>Legend!A37</f>
        <v>peak generation</v>
      </c>
      <c r="B73" t="str">
        <f>Legend!B37</f>
        <v>nuclear</v>
      </c>
      <c r="C73" t="str">
        <f>Legend!C37</f>
        <v>nuc_peak_gen2</v>
      </c>
      <c r="D73">
        <v>-1</v>
      </c>
      <c r="E73">
        <v>-1</v>
      </c>
      <c r="F73">
        <v>-1</v>
      </c>
      <c r="G73">
        <v>-1</v>
      </c>
      <c r="H73">
        <v>-1</v>
      </c>
      <c r="I73">
        <v>-1</v>
      </c>
      <c r="J73">
        <v>-1</v>
      </c>
      <c r="K73">
        <v>-1</v>
      </c>
      <c r="L73">
        <v>-1</v>
      </c>
      <c r="M73">
        <v>-1</v>
      </c>
      <c r="N73" t="str">
        <f>Legend!D37</f>
        <v>nuclearFuelGenII</v>
      </c>
      <c r="O73" t="str">
        <f t="shared" si="18"/>
        <v>USA</v>
      </c>
    </row>
    <row r="74" spans="1:15">
      <c r="A74" t="str">
        <f>Legend!A38</f>
        <v>base load generation</v>
      </c>
      <c r="B74" t="str">
        <f>Legend!B38</f>
        <v>wind</v>
      </c>
      <c r="C74" t="str">
        <f>Legend!C38</f>
        <v>wind_base</v>
      </c>
      <c r="D74">
        <v>1975</v>
      </c>
      <c r="E74">
        <v>0</v>
      </c>
      <c r="F74">
        <f>LOOKUP($D76,'Power Plant Costs'!$B$327:$H$327,'Power Plant Costs'!$B$333:$H$333)</f>
        <v>380.15024999999991</v>
      </c>
      <c r="G74">
        <v>-1</v>
      </c>
      <c r="H74">
        <f>LOOKUP($D76,'Power Plant Costs'!$B$389:$H$389,'Power Plant Costs'!$B$395:$H$395)</f>
        <v>3.7461249999999993</v>
      </c>
      <c r="I74">
        <f>LOOKUP($D76,'Power Plant Costs'!$B$358:$H$358,'Power Plant Costs'!$B$364:$H$364)</f>
        <v>2.2802499999999997</v>
      </c>
      <c r="J74">
        <f>'new technologies'!$B$621</f>
        <v>0.12876015562193791</v>
      </c>
      <c r="K74">
        <f>LOOKUP($D76,'Power Plant Costs'!$B$406:$H$406,'Power Plant Costs'!$B$412:$H$412)</f>
        <v>0.4</v>
      </c>
      <c r="L74">
        <f>K74</f>
        <v>0.4</v>
      </c>
      <c r="M74">
        <v>1</v>
      </c>
      <c r="N74" t="str">
        <f>Legend!D38</f>
        <v>large onshore windresource</v>
      </c>
      <c r="O74" t="s">
        <v>386</v>
      </c>
    </row>
    <row r="75" spans="1:15">
      <c r="A75" t="str">
        <f>A74</f>
        <v>base load generation</v>
      </c>
      <c r="B75" t="str">
        <f t="shared" ref="B75:C75" si="204">B74</f>
        <v>wind</v>
      </c>
      <c r="C75" t="str">
        <f t="shared" si="204"/>
        <v>wind_base</v>
      </c>
      <c r="D75">
        <f>D74+15</f>
        <v>1990</v>
      </c>
      <c r="E75">
        <v>1</v>
      </c>
      <c r="F75">
        <f>LOOKUP($D76,'Power Plant Costs'!$B$327:$H$327,'Power Plant Costs'!$B$333:$H$333)</f>
        <v>380.15024999999991</v>
      </c>
      <c r="G75">
        <v>-1</v>
      </c>
      <c r="H75">
        <f>LOOKUP($D76,'Power Plant Costs'!$B$389:$H$389,'Power Plant Costs'!$B$395:$H$395)</f>
        <v>3.7461249999999993</v>
      </c>
      <c r="I75">
        <f>LOOKUP($D76,'Power Plant Costs'!$B$358:$H$358,'Power Plant Costs'!$B$364:$H$364)</f>
        <v>2.2802499999999997</v>
      </c>
      <c r="J75">
        <f>'new technologies'!$B$621</f>
        <v>0.12876015562193791</v>
      </c>
      <c r="K75">
        <f>LOOKUP($D76,'Power Plant Costs'!$B$406:$H$406,'Power Plant Costs'!$B$412:$H$412)</f>
        <v>0.4</v>
      </c>
      <c r="L75">
        <f t="shared" ref="L75" si="205">K75</f>
        <v>0.4</v>
      </c>
      <c r="M75">
        <v>1</v>
      </c>
      <c r="N75" t="str">
        <f>N74</f>
        <v>large onshore windresource</v>
      </c>
      <c r="O75" t="str">
        <f t="shared" si="18"/>
        <v xml:space="preserve"> </v>
      </c>
    </row>
    <row r="76" spans="1:15">
      <c r="A76" t="str">
        <f t="shared" ref="A76:A82" si="206">A75</f>
        <v>base load generation</v>
      </c>
      <c r="B76" t="str">
        <f t="shared" ref="B76:B82" si="207">B75</f>
        <v>wind</v>
      </c>
      <c r="C76" t="str">
        <f t="shared" ref="C76:C82" si="208">C75</f>
        <v>wind_base</v>
      </c>
      <c r="D76">
        <f t="shared" ref="D76:D82" si="209">D75+15</f>
        <v>2005</v>
      </c>
      <c r="E76">
        <v>1</v>
      </c>
      <c r="F76">
        <f>LOOKUP($D76,'Power Plant Costs'!$B$327:$H$327,'Power Plant Costs'!$B$333:$H$333)</f>
        <v>380.15024999999991</v>
      </c>
      <c r="G76">
        <f>VLOOKUP(C76,'new technologies'!$A$634:$E$697,5,FALSE)</f>
        <v>30</v>
      </c>
      <c r="H76">
        <f>LOOKUP($D76,'Power Plant Costs'!$B$389:$H$389,'Power Plant Costs'!$B$395:$H$395)</f>
        <v>3.7461249999999993</v>
      </c>
      <c r="I76">
        <f>LOOKUP($D76,'Power Plant Costs'!$B$358:$H$358,'Power Plant Costs'!$B$364:$H$364)</f>
        <v>2.2802499999999997</v>
      </c>
      <c r="J76">
        <f>'new technologies'!$B$621</f>
        <v>0.12876015562193791</v>
      </c>
      <c r="K76">
        <f>LOOKUP($D76,'Power Plant Costs'!$B$406:$H$406,'Power Plant Costs'!$B$412:$H$412)</f>
        <v>0.4</v>
      </c>
      <c r="L76">
        <f>K76</f>
        <v>0.4</v>
      </c>
      <c r="M76">
        <v>1</v>
      </c>
      <c r="N76" t="str">
        <f t="shared" ref="N76:O91" si="210">N75</f>
        <v>large onshore windresource</v>
      </c>
      <c r="O76" t="str">
        <f t="shared" si="18"/>
        <v xml:space="preserve"> </v>
      </c>
    </row>
    <row r="77" spans="1:15">
      <c r="A77" t="str">
        <f t="shared" si="206"/>
        <v>base load generation</v>
      </c>
      <c r="B77" t="str">
        <f t="shared" si="207"/>
        <v>wind</v>
      </c>
      <c r="C77" t="str">
        <f t="shared" si="208"/>
        <v>wind_base</v>
      </c>
      <c r="D77">
        <f t="shared" si="209"/>
        <v>2020</v>
      </c>
      <c r="E77">
        <v>1</v>
      </c>
      <c r="F77">
        <f>LOOKUP($D77,'Power Plant Costs'!$B$327:$H$327,'Power Plant Costs'!$B$333:$H$333)</f>
        <v>366.14140675458879</v>
      </c>
      <c r="G77">
        <f>VLOOKUP(C77,'new technologies'!$A$634:$E$697,5,FALSE)</f>
        <v>30</v>
      </c>
      <c r="H77">
        <f>LOOKUP($D77,'Power Plant Costs'!$B$389:$H$389,'Power Plant Costs'!$B$395:$H$395)</f>
        <v>3.7461249999999993</v>
      </c>
      <c r="I77">
        <f>LOOKUP($D77,'Power Plant Costs'!$B$358:$H$358,'Power Plant Costs'!$B$364:$H$364)</f>
        <v>1.4984499999999998</v>
      </c>
      <c r="J77">
        <f>'new technologies'!$B$621</f>
        <v>0.12876015562193791</v>
      </c>
      <c r="K77">
        <f>LOOKUP($D77,'Power Plant Costs'!$B$406:$H$406,'Power Plant Costs'!$B$412:$H$412)</f>
        <v>0.45</v>
      </c>
      <c r="L77">
        <f t="shared" ref="L77:L82" si="211">K77</f>
        <v>0.45</v>
      </c>
      <c r="M77">
        <v>1</v>
      </c>
      <c r="N77" t="str">
        <f t="shared" si="210"/>
        <v>large onshore windresource</v>
      </c>
      <c r="O77" t="str">
        <f t="shared" si="210"/>
        <v xml:space="preserve"> </v>
      </c>
    </row>
    <row r="78" spans="1:15">
      <c r="A78" t="str">
        <f t="shared" si="206"/>
        <v>base load generation</v>
      </c>
      <c r="B78" t="str">
        <f t="shared" si="207"/>
        <v>wind</v>
      </c>
      <c r="C78" t="str">
        <f t="shared" si="208"/>
        <v>wind_base</v>
      </c>
      <c r="D78">
        <f t="shared" si="209"/>
        <v>2035</v>
      </c>
      <c r="E78">
        <v>1</v>
      </c>
      <c r="F78">
        <f>LOOKUP($D78,'Power Plant Costs'!$B$327:$H$327,'Power Plant Costs'!$B$333:$H$333)</f>
        <v>352.64880067875589</v>
      </c>
      <c r="G78">
        <f>VLOOKUP(C78,'new technologies'!$A$634:$E$697,5,FALSE)</f>
        <v>30</v>
      </c>
      <c r="H78">
        <f>LOOKUP($D78,'Power Plant Costs'!$B$389:$H$389,'Power Plant Costs'!$B$395:$H$395)</f>
        <v>3.6080772730743544</v>
      </c>
      <c r="I78">
        <f>LOOKUP($D78,'Power Plant Costs'!$B$358:$H$358,'Power Plant Costs'!$B$364:$H$364)</f>
        <v>1.4432309092297413</v>
      </c>
      <c r="J78">
        <f>'new technologies'!$B$621</f>
        <v>0.12876015562193791</v>
      </c>
      <c r="K78">
        <f>LOOKUP($D78,'Power Plant Costs'!$B$406:$H$406,'Power Plant Costs'!$B$412:$H$412)</f>
        <v>0.46</v>
      </c>
      <c r="L78">
        <f t="shared" si="211"/>
        <v>0.46</v>
      </c>
      <c r="M78">
        <v>1</v>
      </c>
      <c r="N78" t="str">
        <f t="shared" si="210"/>
        <v>large onshore windresource</v>
      </c>
      <c r="O78" t="str">
        <f t="shared" si="210"/>
        <v xml:space="preserve"> </v>
      </c>
    </row>
    <row r="79" spans="1:15">
      <c r="A79" t="str">
        <f t="shared" si="206"/>
        <v>base load generation</v>
      </c>
      <c r="B79" t="str">
        <f t="shared" si="207"/>
        <v>wind</v>
      </c>
      <c r="C79" t="str">
        <f t="shared" si="208"/>
        <v>wind_base</v>
      </c>
      <c r="D79">
        <f t="shared" si="209"/>
        <v>2050</v>
      </c>
      <c r="E79">
        <v>1</v>
      </c>
      <c r="F79">
        <f>LOOKUP($D79,'Power Plant Costs'!$B$327:$H$327,'Power Plant Costs'!$B$333:$H$333)</f>
        <v>339.65340801653633</v>
      </c>
      <c r="G79">
        <f>VLOOKUP(C79,'new technologies'!$A$634:$E$697,5,FALSE)</f>
        <v>30</v>
      </c>
      <c r="H79">
        <f>LOOKUP($D79,'Power Plant Costs'!$B$389:$H$389,'Power Plant Costs'!$B$395:$H$395)</f>
        <v>3.4751167162002514</v>
      </c>
      <c r="I79">
        <f>LOOKUP($D79,'Power Plant Costs'!$B$358:$H$358,'Power Plant Costs'!$B$364:$H$364)</f>
        <v>1.3900466864801002</v>
      </c>
      <c r="J79">
        <f>'new technologies'!$B$621</f>
        <v>0.12876015562193791</v>
      </c>
      <c r="K79">
        <f>LOOKUP($D79,'Power Plant Costs'!$B$406:$H$406,'Power Plant Costs'!$B$412:$H$412)</f>
        <v>0.47</v>
      </c>
      <c r="L79">
        <f t="shared" si="211"/>
        <v>0.47</v>
      </c>
      <c r="M79">
        <v>1</v>
      </c>
      <c r="N79" t="str">
        <f t="shared" si="210"/>
        <v>large onshore windresource</v>
      </c>
      <c r="O79" t="str">
        <f t="shared" si="210"/>
        <v xml:space="preserve"> </v>
      </c>
    </row>
    <row r="80" spans="1:15">
      <c r="A80" t="str">
        <f t="shared" si="206"/>
        <v>base load generation</v>
      </c>
      <c r="B80" t="str">
        <f t="shared" si="207"/>
        <v>wind</v>
      </c>
      <c r="C80" t="str">
        <f t="shared" si="208"/>
        <v>wind_base</v>
      </c>
      <c r="D80">
        <f t="shared" si="209"/>
        <v>2065</v>
      </c>
      <c r="E80">
        <v>1</v>
      </c>
      <c r="F80">
        <f>LOOKUP($D80,'Power Plant Costs'!$B$327:$H$327,'Power Plant Costs'!$B$333:$H$333)</f>
        <v>327.13690605271188</v>
      </c>
      <c r="G80">
        <f>VLOOKUP(C80,'new technologies'!$A$634:$E$697,5,FALSE)</f>
        <v>30</v>
      </c>
      <c r="H80">
        <f>LOOKUP($D80,'Power Plant Costs'!$B$389:$H$389,'Power Plant Costs'!$B$395:$H$395)</f>
        <v>3.3470558630592695</v>
      </c>
      <c r="I80">
        <f>LOOKUP($D80,'Power Plant Costs'!$B$358:$H$358,'Power Plant Costs'!$B$364:$H$364)</f>
        <v>1.338822345223708</v>
      </c>
      <c r="J80">
        <f>'new technologies'!$B$621</f>
        <v>0.12876015562193791</v>
      </c>
      <c r="K80">
        <f>LOOKUP($D80,'Power Plant Costs'!$B$406:$H$406,'Power Plant Costs'!$B$412:$H$412)</f>
        <v>0.48</v>
      </c>
      <c r="L80">
        <f t="shared" si="211"/>
        <v>0.48</v>
      </c>
      <c r="M80">
        <v>1</v>
      </c>
      <c r="N80" t="str">
        <f t="shared" si="210"/>
        <v>large onshore windresource</v>
      </c>
      <c r="O80" t="str">
        <f t="shared" si="210"/>
        <v xml:space="preserve"> </v>
      </c>
    </row>
    <row r="81" spans="1:15">
      <c r="A81" t="str">
        <f t="shared" si="206"/>
        <v>base load generation</v>
      </c>
      <c r="B81" t="str">
        <f t="shared" si="207"/>
        <v>wind</v>
      </c>
      <c r="C81" t="str">
        <f t="shared" si="208"/>
        <v>wind_base</v>
      </c>
      <c r="D81">
        <f t="shared" si="209"/>
        <v>2080</v>
      </c>
      <c r="E81">
        <v>1</v>
      </c>
      <c r="F81">
        <f>LOOKUP($D81,'Power Plant Costs'!$B$327:$H$327,'Power Plant Costs'!$B$333:$H$333)</f>
        <v>315.08164727889482</v>
      </c>
      <c r="G81">
        <f>VLOOKUP(C81,'new technologies'!$A$634:$E$697,5,FALSE)</f>
        <v>30</v>
      </c>
      <c r="H81">
        <f>LOOKUP($D81,'Power Plant Costs'!$B$389:$H$389,'Power Plant Costs'!$B$395:$H$395)</f>
        <v>3.2237141556179831</v>
      </c>
      <c r="I81">
        <f>LOOKUP($D81,'Power Plant Costs'!$B$358:$H$358,'Power Plant Costs'!$B$364:$H$364)</f>
        <v>1.2894856622471933</v>
      </c>
      <c r="J81">
        <f>'new technologies'!$B$621</f>
        <v>0.12876015562193791</v>
      </c>
      <c r="K81">
        <f>LOOKUP($D81,'Power Plant Costs'!$B$406:$H$406,'Power Plant Costs'!$B$412:$H$412)</f>
        <v>0.49</v>
      </c>
      <c r="L81">
        <f t="shared" si="211"/>
        <v>0.49</v>
      </c>
      <c r="M81">
        <v>1</v>
      </c>
      <c r="N81" t="str">
        <f t="shared" si="210"/>
        <v>large onshore windresource</v>
      </c>
      <c r="O81" t="str">
        <f t="shared" si="210"/>
        <v xml:space="preserve"> </v>
      </c>
    </row>
    <row r="82" spans="1:15">
      <c r="A82" t="str">
        <f t="shared" si="206"/>
        <v>base load generation</v>
      </c>
      <c r="B82" t="str">
        <f t="shared" si="207"/>
        <v>wind</v>
      </c>
      <c r="C82" t="str">
        <f t="shared" si="208"/>
        <v>wind_base</v>
      </c>
      <c r="D82">
        <f t="shared" si="209"/>
        <v>2095</v>
      </c>
      <c r="E82">
        <v>1</v>
      </c>
      <c r="F82">
        <f>LOOKUP($D82,'Power Plant Costs'!$B$327:$H$327,'Power Plant Costs'!$B$333:$H$333)</f>
        <v>303.47063451161137</v>
      </c>
      <c r="G82">
        <f>VLOOKUP(C82,'new technologies'!$A$634:$E$697,5,FALSE)</f>
        <v>30</v>
      </c>
      <c r="H82">
        <f>LOOKUP($D82,'Power Plant Costs'!$B$389:$H$389,'Power Plant Costs'!$B$395:$H$395)</f>
        <v>3.1049176895520909</v>
      </c>
      <c r="I82">
        <f>LOOKUP($D82,'Power Plant Costs'!$B$358:$H$358,'Power Plant Costs'!$B$364:$H$364)</f>
        <v>1.2419670758208363</v>
      </c>
      <c r="J82">
        <f>'new technologies'!$B$621</f>
        <v>0.12876015562193791</v>
      </c>
      <c r="K82">
        <f>LOOKUP($D82,'Power Plant Costs'!$B$406:$H$406,'Power Plant Costs'!$B$412:$H$412)</f>
        <v>0.5</v>
      </c>
      <c r="L82">
        <f t="shared" si="211"/>
        <v>0.5</v>
      </c>
      <c r="M82">
        <v>1</v>
      </c>
      <c r="N82" t="str">
        <f t="shared" si="210"/>
        <v>large onshore windresource</v>
      </c>
      <c r="O82" t="str">
        <f t="shared" si="210"/>
        <v xml:space="preserve"> </v>
      </c>
    </row>
    <row r="83" spans="1:15">
      <c r="A83" t="str">
        <f>Legend!A39</f>
        <v>intermediate generation</v>
      </c>
      <c r="B83" t="str">
        <f>Legend!B39</f>
        <v>wind</v>
      </c>
      <c r="C83" t="str">
        <f>Legend!C39</f>
        <v>wind_int</v>
      </c>
      <c r="D83">
        <v>-1</v>
      </c>
      <c r="E83">
        <v>-1</v>
      </c>
      <c r="F83">
        <v>-1</v>
      </c>
      <c r="G83">
        <v>-1</v>
      </c>
      <c r="H83">
        <v>-1</v>
      </c>
      <c r="I83">
        <v>-1</v>
      </c>
      <c r="J83">
        <v>-1</v>
      </c>
      <c r="K83">
        <v>-1</v>
      </c>
      <c r="L83">
        <v>-1</v>
      </c>
      <c r="M83">
        <v>-1</v>
      </c>
      <c r="N83" t="str">
        <f>Legend!D39</f>
        <v>large onshore windresource</v>
      </c>
      <c r="O83" t="str">
        <f t="shared" si="210"/>
        <v xml:space="preserve"> </v>
      </c>
    </row>
    <row r="84" spans="1:15">
      <c r="A84" t="str">
        <f>Legend!A40</f>
        <v>subpeak generation</v>
      </c>
      <c r="B84" t="str">
        <f>Legend!B40</f>
        <v>wind</v>
      </c>
      <c r="C84" t="str">
        <f>Legend!C40</f>
        <v>wind_subpeak</v>
      </c>
      <c r="D84">
        <v>-1</v>
      </c>
      <c r="E84">
        <v>-1</v>
      </c>
      <c r="F84">
        <v>-1</v>
      </c>
      <c r="G84">
        <v>-1</v>
      </c>
      <c r="H84">
        <v>-1</v>
      </c>
      <c r="I84">
        <v>-1</v>
      </c>
      <c r="J84">
        <v>-1</v>
      </c>
      <c r="K84">
        <v>-1</v>
      </c>
      <c r="L84">
        <v>-1</v>
      </c>
      <c r="M84">
        <v>-1</v>
      </c>
      <c r="N84" t="str">
        <f>Legend!D40</f>
        <v>large onshore windresource</v>
      </c>
      <c r="O84" t="str">
        <f t="shared" si="210"/>
        <v xml:space="preserve"> </v>
      </c>
    </row>
    <row r="85" spans="1:15">
      <c r="A85" t="str">
        <f>Legend!A41</f>
        <v>peak generation</v>
      </c>
      <c r="B85" t="str">
        <f>Legend!B41</f>
        <v>wind</v>
      </c>
      <c r="C85" t="str">
        <f>Legend!C41</f>
        <v>wind_peak</v>
      </c>
      <c r="D85">
        <v>-1</v>
      </c>
      <c r="E85">
        <v>-1</v>
      </c>
      <c r="F85">
        <v>-1</v>
      </c>
      <c r="G85">
        <v>-1</v>
      </c>
      <c r="H85">
        <v>-1</v>
      </c>
      <c r="I85">
        <v>-1</v>
      </c>
      <c r="J85">
        <v>-1</v>
      </c>
      <c r="K85">
        <v>-1</v>
      </c>
      <c r="L85">
        <v>-1</v>
      </c>
      <c r="M85">
        <v>-1</v>
      </c>
      <c r="N85" t="str">
        <f>Legend!D41</f>
        <v>large onshore windresource</v>
      </c>
      <c r="O85" t="str">
        <f t="shared" si="210"/>
        <v xml:space="preserve"> </v>
      </c>
    </row>
    <row r="86" spans="1:15">
      <c r="A86" t="str">
        <f>Legend!A42</f>
        <v>base load generation</v>
      </c>
      <c r="B86" t="str">
        <f>Legend!B42</f>
        <v>solar</v>
      </c>
      <c r="C86" t="str">
        <f>Legend!C42</f>
        <v>pv_base</v>
      </c>
      <c r="D86">
        <v>-1</v>
      </c>
      <c r="E86">
        <v>-1</v>
      </c>
      <c r="F86">
        <v>-1</v>
      </c>
      <c r="G86">
        <v>-1</v>
      </c>
      <c r="H86">
        <v>-1</v>
      </c>
      <c r="I86">
        <v>-1</v>
      </c>
      <c r="J86">
        <v>-1</v>
      </c>
      <c r="K86">
        <v>-1</v>
      </c>
      <c r="L86">
        <v>-1</v>
      </c>
      <c r="M86">
        <v>-1</v>
      </c>
      <c r="N86" t="str">
        <f>Legend!D42</f>
        <v>global solar resource</v>
      </c>
      <c r="O86" t="str">
        <f t="shared" si="210"/>
        <v xml:space="preserve"> </v>
      </c>
    </row>
    <row r="87" spans="1:15">
      <c r="A87" t="str">
        <f>Legend!A43</f>
        <v>intermediate generation</v>
      </c>
      <c r="B87" t="str">
        <f>Legend!B43</f>
        <v>solar</v>
      </c>
      <c r="C87" t="str">
        <f>Legend!C43</f>
        <v>pv_int</v>
      </c>
      <c r="D87">
        <v>1975</v>
      </c>
      <c r="E87">
        <v>0</v>
      </c>
      <c r="F87">
        <f>LOOKUP($D89,'Power Plant Costs'!$B$327:$H$327,'Power Plant Costs'!$B$338:$H$338)</f>
        <v>3015.9834166023302</v>
      </c>
      <c r="G87">
        <v>-1</v>
      </c>
      <c r="H87">
        <f>LOOKUP($D89,'Power Plant Costs'!$B$389:$H$389,'Power Plant Costs'!$B$400:$H$400)</f>
        <v>8.9294999999999991</v>
      </c>
      <c r="I87">
        <f>LOOKUP($D89,'Power Plant Costs'!$B$358:$H$358,'Power Plant Costs'!$B$369:$H$369)</f>
        <v>0</v>
      </c>
      <c r="J87">
        <f>'new technologies'!$B$624</f>
        <v>0.12876015562193791</v>
      </c>
      <c r="K87">
        <f>LOOKUP($D89,'Power Plant Costs'!$B$406:$H$406,'Power Plant Costs'!$B$417:$H$417)</f>
        <v>0.2530536529680365</v>
      </c>
      <c r="L87">
        <f>K87</f>
        <v>0.2530536529680365</v>
      </c>
      <c r="M87">
        <v>1</v>
      </c>
      <c r="N87" t="str">
        <f>Legend!D43</f>
        <v>global solar resource</v>
      </c>
      <c r="O87" t="str">
        <f t="shared" si="210"/>
        <v xml:space="preserve"> </v>
      </c>
    </row>
    <row r="88" spans="1:15">
      <c r="A88" t="str">
        <f>A87</f>
        <v>intermediate generation</v>
      </c>
      <c r="B88" t="str">
        <f t="shared" ref="B88:C88" si="212">B87</f>
        <v>solar</v>
      </c>
      <c r="C88" t="str">
        <f t="shared" si="212"/>
        <v>pv_int</v>
      </c>
      <c r="D88">
        <f>D87+15</f>
        <v>1990</v>
      </c>
      <c r="E88">
        <v>0</v>
      </c>
      <c r="F88">
        <f>LOOKUP($D89,'Power Plant Costs'!$B$327:$H$327,'Power Plant Costs'!$B$338:$H$338)</f>
        <v>3015.9834166023302</v>
      </c>
      <c r="G88">
        <v>-1</v>
      </c>
      <c r="H88">
        <f>LOOKUP($D89,'Power Plant Costs'!$B$389:$H$389,'Power Plant Costs'!$B$400:$H$400)</f>
        <v>8.9294999999999991</v>
      </c>
      <c r="I88">
        <f>LOOKUP($D89,'Power Plant Costs'!$B$358:$H$358,'Power Plant Costs'!$B$369:$H$369)</f>
        <v>0</v>
      </c>
      <c r="J88">
        <f>'new technologies'!$B$624</f>
        <v>0.12876015562193791</v>
      </c>
      <c r="K88">
        <f>LOOKUP($D89,'Power Plant Costs'!$B$406:$H$406,'Power Plant Costs'!$B$417:$H$417)</f>
        <v>0.2530536529680365</v>
      </c>
      <c r="L88">
        <f>K88</f>
        <v>0.2530536529680365</v>
      </c>
      <c r="M88">
        <v>1</v>
      </c>
      <c r="N88" t="str">
        <f>N87</f>
        <v>global solar resource</v>
      </c>
      <c r="O88" t="str">
        <f t="shared" si="210"/>
        <v xml:space="preserve"> </v>
      </c>
    </row>
    <row r="89" spans="1:15">
      <c r="A89" t="str">
        <f t="shared" ref="A89:A95" si="213">A88</f>
        <v>intermediate generation</v>
      </c>
      <c r="B89" t="str">
        <f t="shared" ref="B89:B95" si="214">B88</f>
        <v>solar</v>
      </c>
      <c r="C89" t="str">
        <f t="shared" ref="C89:C95" si="215">C88</f>
        <v>pv_int</v>
      </c>
      <c r="D89">
        <f t="shared" ref="D89:D95" si="216">D88+15</f>
        <v>2005</v>
      </c>
      <c r="E89">
        <v>0</v>
      </c>
      <c r="F89">
        <f>LOOKUP($D89,'Power Plant Costs'!$B$327:$H$327,'Power Plant Costs'!$B$338:$H$338)</f>
        <v>3015.9834166023302</v>
      </c>
      <c r="G89">
        <f>VLOOKUP(C89,'new technologies'!$A$634:$E$697,5,FALSE)</f>
        <v>30</v>
      </c>
      <c r="H89">
        <f>LOOKUP($D89,'Power Plant Costs'!$B$389:$H$389,'Power Plant Costs'!$B$400:$H$400)</f>
        <v>8.9294999999999991</v>
      </c>
      <c r="I89">
        <f>LOOKUP($D89,'Power Plant Costs'!$B$358:$H$358,'Power Plant Costs'!$B$369:$H$369)</f>
        <v>0</v>
      </c>
      <c r="J89">
        <f>'new technologies'!$B$624</f>
        <v>0.12876015562193791</v>
      </c>
      <c r="K89">
        <f>LOOKUP($D89,'Power Plant Costs'!$B$406:$H$406,'Power Plant Costs'!$B$417:$H$417)</f>
        <v>0.2530536529680365</v>
      </c>
      <c r="L89">
        <f>K89</f>
        <v>0.2530536529680365</v>
      </c>
      <c r="M89">
        <v>1</v>
      </c>
      <c r="N89" t="str">
        <f t="shared" ref="N89:O104" si="217">N88</f>
        <v>global solar resource</v>
      </c>
      <c r="O89" t="str">
        <f t="shared" si="210"/>
        <v xml:space="preserve"> </v>
      </c>
    </row>
    <row r="90" spans="1:15">
      <c r="A90" t="str">
        <f t="shared" si="213"/>
        <v>intermediate generation</v>
      </c>
      <c r="B90" t="str">
        <f t="shared" si="214"/>
        <v>solar</v>
      </c>
      <c r="C90" t="str">
        <f t="shared" si="215"/>
        <v>pv_int</v>
      </c>
      <c r="D90">
        <f t="shared" si="216"/>
        <v>2020</v>
      </c>
      <c r="E90">
        <v>0</v>
      </c>
      <c r="F90">
        <f>LOOKUP($D90,'Power Plant Costs'!$B$327:$H$327,'Power Plant Costs'!$B$338:$H$338)</f>
        <v>1908.9744977464318</v>
      </c>
      <c r="G90">
        <f>VLOOKUP(C90,'new technologies'!$A$634:$E$697,5,FALSE)</f>
        <v>30</v>
      </c>
      <c r="H90">
        <f>LOOKUP($D90,'Power Plant Costs'!$B$389:$H$389,'Power Plant Costs'!$B$400:$H$400)</f>
        <v>8.9294999999999991</v>
      </c>
      <c r="I90">
        <f>LOOKUP($D90,'Power Plant Costs'!$B$358:$H$358,'Power Plant Costs'!$B$369:$H$369)</f>
        <v>0</v>
      </c>
      <c r="J90">
        <f>'new technologies'!$B$624</f>
        <v>0.12876015562193791</v>
      </c>
      <c r="K90">
        <f>LOOKUP($D90,'Power Plant Costs'!$B$406:$H$406,'Power Plant Costs'!$B$417:$H$417)</f>
        <v>0.2530536529680365</v>
      </c>
      <c r="L90">
        <f t="shared" ref="L90:L95" si="218">K90</f>
        <v>0.2530536529680365</v>
      </c>
      <c r="M90">
        <v>1</v>
      </c>
      <c r="N90" t="str">
        <f t="shared" si="217"/>
        <v>global solar resource</v>
      </c>
      <c r="O90" t="str">
        <f t="shared" si="210"/>
        <v xml:space="preserve"> </v>
      </c>
    </row>
    <row r="91" spans="1:15">
      <c r="A91" t="str">
        <f t="shared" si="213"/>
        <v>intermediate generation</v>
      </c>
      <c r="B91" t="str">
        <f t="shared" si="214"/>
        <v>solar</v>
      </c>
      <c r="C91" t="str">
        <f t="shared" si="215"/>
        <v>pv_int</v>
      </c>
      <c r="D91">
        <f t="shared" si="216"/>
        <v>2035</v>
      </c>
      <c r="E91">
        <v>0</v>
      </c>
      <c r="F91">
        <f>LOOKUP($D91,'Power Plant Costs'!$B$327:$H$327,'Power Plant Costs'!$B$338:$H$338)</f>
        <v>1304.9042484364541</v>
      </c>
      <c r="G91">
        <f>VLOOKUP(C91,'new technologies'!$A$634:$E$697,5,FALSE)</f>
        <v>30</v>
      </c>
      <c r="H91">
        <f>LOOKUP($D91,'Power Plant Costs'!$B$389:$H$389,'Power Plant Costs'!$B$400:$H$400)</f>
        <v>7.1436000000000002</v>
      </c>
      <c r="I91">
        <f>LOOKUP($D91,'Power Plant Costs'!$B$358:$H$358,'Power Plant Costs'!$B$369:$H$369)</f>
        <v>0</v>
      </c>
      <c r="J91">
        <f>'new technologies'!$B$624</f>
        <v>0.12876015562193791</v>
      </c>
      <c r="K91">
        <f>LOOKUP($D91,'Power Plant Costs'!$B$406:$H$406,'Power Plant Costs'!$B$417:$H$417)</f>
        <v>0.2530536529680365</v>
      </c>
      <c r="L91">
        <f t="shared" si="218"/>
        <v>0.2530536529680365</v>
      </c>
      <c r="M91">
        <v>1</v>
      </c>
      <c r="N91" t="str">
        <f t="shared" si="217"/>
        <v>global solar resource</v>
      </c>
      <c r="O91" t="str">
        <f t="shared" si="210"/>
        <v xml:space="preserve"> </v>
      </c>
    </row>
    <row r="92" spans="1:15">
      <c r="A92" t="str">
        <f t="shared" si="213"/>
        <v>intermediate generation</v>
      </c>
      <c r="B92" t="str">
        <f t="shared" si="214"/>
        <v>solar</v>
      </c>
      <c r="C92" t="str">
        <f t="shared" si="215"/>
        <v>pv_int</v>
      </c>
      <c r="D92">
        <f t="shared" si="216"/>
        <v>2050</v>
      </c>
      <c r="E92">
        <v>0</v>
      </c>
      <c r="F92">
        <f>LOOKUP($D92,'Power Plant Costs'!$B$327:$H$327,'Power Plant Costs'!$B$338:$H$338)</f>
        <v>962.92853863511505</v>
      </c>
      <c r="G92">
        <f>VLOOKUP(C92,'new technologies'!$A$634:$E$697,5,FALSE)</f>
        <v>30</v>
      </c>
      <c r="H92">
        <f>LOOKUP($D92,'Power Plant Costs'!$B$389:$H$389,'Power Plant Costs'!$B$400:$H$400)</f>
        <v>6.4292399999999992</v>
      </c>
      <c r="I92">
        <f>LOOKUP($D92,'Power Plant Costs'!$B$358:$H$358,'Power Plant Costs'!$B$369:$H$369)</f>
        <v>0</v>
      </c>
      <c r="J92">
        <f>'new technologies'!$B$624</f>
        <v>0.12876015562193791</v>
      </c>
      <c r="K92">
        <f>LOOKUP($D92,'Power Plant Costs'!$B$406:$H$406,'Power Plant Costs'!$B$417:$H$417)</f>
        <v>0.2530536529680365</v>
      </c>
      <c r="L92">
        <f t="shared" si="218"/>
        <v>0.2530536529680365</v>
      </c>
      <c r="M92">
        <v>1</v>
      </c>
      <c r="N92" t="str">
        <f t="shared" si="217"/>
        <v>global solar resource</v>
      </c>
      <c r="O92" t="str">
        <f t="shared" si="217"/>
        <v xml:space="preserve"> </v>
      </c>
    </row>
    <row r="93" spans="1:15">
      <c r="A93" t="str">
        <f t="shared" si="213"/>
        <v>intermediate generation</v>
      </c>
      <c r="B93" t="str">
        <f t="shared" si="214"/>
        <v>solar</v>
      </c>
      <c r="C93" t="str">
        <f t="shared" si="215"/>
        <v>pv_int</v>
      </c>
      <c r="D93">
        <f t="shared" si="216"/>
        <v>2065</v>
      </c>
      <c r="E93">
        <v>0</v>
      </c>
      <c r="F93">
        <f>LOOKUP($D93,'Power Plant Costs'!$B$327:$H$327,'Power Plant Costs'!$B$338:$H$338)</f>
        <v>766.79213583680746</v>
      </c>
      <c r="G93">
        <f>VLOOKUP(C93,'new technologies'!$A$634:$E$697,5,FALSE)</f>
        <v>30</v>
      </c>
      <c r="H93">
        <f>LOOKUP($D93,'Power Plant Costs'!$B$389:$H$389,'Power Plant Costs'!$B$400:$H$400)</f>
        <v>5.71488</v>
      </c>
      <c r="I93">
        <f>LOOKUP($D93,'Power Plant Costs'!$B$358:$H$358,'Power Plant Costs'!$B$369:$H$369)</f>
        <v>0</v>
      </c>
      <c r="J93">
        <f>'new technologies'!$B$624</f>
        <v>0.12876015562193791</v>
      </c>
      <c r="K93">
        <f>LOOKUP($D93,'Power Plant Costs'!$B$406:$H$406,'Power Plant Costs'!$B$417:$H$417)</f>
        <v>0.2530536529680365</v>
      </c>
      <c r="L93">
        <f t="shared" si="218"/>
        <v>0.2530536529680365</v>
      </c>
      <c r="M93">
        <v>1</v>
      </c>
      <c r="N93" t="str">
        <f t="shared" si="217"/>
        <v>global solar resource</v>
      </c>
      <c r="O93" t="str">
        <f t="shared" si="217"/>
        <v xml:space="preserve"> </v>
      </c>
    </row>
    <row r="94" spans="1:15">
      <c r="A94" t="str">
        <f t="shared" si="213"/>
        <v>intermediate generation</v>
      </c>
      <c r="B94" t="str">
        <f t="shared" si="214"/>
        <v>solar</v>
      </c>
      <c r="C94" t="str">
        <f t="shared" si="215"/>
        <v>pv_int</v>
      </c>
      <c r="D94">
        <f t="shared" si="216"/>
        <v>2080</v>
      </c>
      <c r="E94">
        <v>0</v>
      </c>
      <c r="F94">
        <f>LOOKUP($D94,'Power Plant Costs'!$B$327:$H$327,'Power Plant Costs'!$B$338:$H$338)</f>
        <v>658.66169752504504</v>
      </c>
      <c r="G94">
        <f>VLOOKUP(C94,'new technologies'!$A$634:$E$697,5,FALSE)</f>
        <v>30</v>
      </c>
      <c r="H94">
        <f>LOOKUP($D94,'Power Plant Costs'!$B$389:$H$389,'Power Plant Costs'!$B$400:$H$400)</f>
        <v>5.3577000000000004</v>
      </c>
      <c r="I94">
        <f>LOOKUP($D94,'Power Plant Costs'!$B$358:$H$358,'Power Plant Costs'!$B$369:$H$369)</f>
        <v>0</v>
      </c>
      <c r="J94">
        <f>'new technologies'!$B$624</f>
        <v>0.12876015562193791</v>
      </c>
      <c r="K94">
        <f>LOOKUP($D94,'Power Plant Costs'!$B$406:$H$406,'Power Plant Costs'!$B$417:$H$417)</f>
        <v>0.2530536529680365</v>
      </c>
      <c r="L94">
        <f t="shared" si="218"/>
        <v>0.2530536529680365</v>
      </c>
      <c r="M94">
        <v>1</v>
      </c>
      <c r="N94" t="str">
        <f t="shared" si="217"/>
        <v>global solar resource</v>
      </c>
      <c r="O94" t="str">
        <f t="shared" si="217"/>
        <v xml:space="preserve"> </v>
      </c>
    </row>
    <row r="95" spans="1:15">
      <c r="A95" t="str">
        <f t="shared" si="213"/>
        <v>intermediate generation</v>
      </c>
      <c r="B95" t="str">
        <f t="shared" si="214"/>
        <v>solar</v>
      </c>
      <c r="C95" t="str">
        <f t="shared" si="215"/>
        <v>pv_int</v>
      </c>
      <c r="D95">
        <f t="shared" si="216"/>
        <v>2095</v>
      </c>
      <c r="E95">
        <v>0</v>
      </c>
      <c r="F95">
        <f>LOOKUP($D95,'Power Plant Costs'!$B$327:$H$327,'Power Plant Costs'!$B$338:$H$338)</f>
        <v>610.07468157041797</v>
      </c>
      <c r="G95">
        <f>VLOOKUP(C95,'new technologies'!$A$634:$E$697,5,FALSE)</f>
        <v>30</v>
      </c>
      <c r="H95">
        <f>LOOKUP($D95,'Power Plant Costs'!$B$389:$H$389,'Power Plant Costs'!$B$400:$H$400)</f>
        <v>5.3577000000000004</v>
      </c>
      <c r="I95">
        <f>LOOKUP($D95,'Power Plant Costs'!$B$358:$H$358,'Power Plant Costs'!$B$369:$H$369)</f>
        <v>0</v>
      </c>
      <c r="J95">
        <f>'new technologies'!$B$624</f>
        <v>0.12876015562193791</v>
      </c>
      <c r="K95">
        <f>LOOKUP($D95,'Power Plant Costs'!$B$406:$H$406,'Power Plant Costs'!$B$417:$H$417)</f>
        <v>0.2530536529680365</v>
      </c>
      <c r="L95">
        <f t="shared" si="218"/>
        <v>0.2530536529680365</v>
      </c>
      <c r="M95">
        <v>1</v>
      </c>
      <c r="N95" t="str">
        <f t="shared" si="217"/>
        <v>global solar resource</v>
      </c>
      <c r="O95" t="str">
        <f t="shared" si="217"/>
        <v xml:space="preserve"> </v>
      </c>
    </row>
    <row r="96" spans="1:15">
      <c r="A96" t="str">
        <f>Legend!A44</f>
        <v>subpeak generation</v>
      </c>
      <c r="B96" t="str">
        <f>Legend!B44</f>
        <v>solar</v>
      </c>
      <c r="C96" t="str">
        <f>Legend!C44</f>
        <v>pv_subpeak</v>
      </c>
      <c r="D96">
        <v>1975</v>
      </c>
      <c r="E96">
        <v>0</v>
      </c>
      <c r="F96">
        <f t="shared" ref="F96:M96" si="219">F97</f>
        <v>3015.9834166023302</v>
      </c>
      <c r="G96">
        <v>-1</v>
      </c>
      <c r="H96">
        <f t="shared" si="219"/>
        <v>8.9294999999999991</v>
      </c>
      <c r="I96">
        <f t="shared" si="219"/>
        <v>0</v>
      </c>
      <c r="J96">
        <f t="shared" si="219"/>
        <v>0.12876015562193791</v>
      </c>
      <c r="K96">
        <f t="shared" si="219"/>
        <v>0.2530536529680365</v>
      </c>
      <c r="L96">
        <f t="shared" si="219"/>
        <v>0.2530536529680365</v>
      </c>
      <c r="M96">
        <f t="shared" si="219"/>
        <v>1</v>
      </c>
      <c r="N96" t="str">
        <f>Legend!D44</f>
        <v>global solar resource</v>
      </c>
      <c r="O96" t="str">
        <f t="shared" si="217"/>
        <v xml:space="preserve"> </v>
      </c>
    </row>
    <row r="97" spans="1:15">
      <c r="A97" t="str">
        <f>A96</f>
        <v>subpeak generation</v>
      </c>
      <c r="B97" t="str">
        <f t="shared" ref="B97:C97" si="220">B96</f>
        <v>solar</v>
      </c>
      <c r="C97" t="str">
        <f t="shared" si="220"/>
        <v>pv_subpeak</v>
      </c>
      <c r="D97">
        <f>D96+15</f>
        <v>1990</v>
      </c>
      <c r="E97">
        <v>1</v>
      </c>
      <c r="F97">
        <f>F98</f>
        <v>3015.9834166023302</v>
      </c>
      <c r="G97">
        <v>-1</v>
      </c>
      <c r="H97">
        <f t="shared" ref="H97:M97" si="221">H98</f>
        <v>8.9294999999999991</v>
      </c>
      <c r="I97">
        <f t="shared" si="221"/>
        <v>0</v>
      </c>
      <c r="J97">
        <f t="shared" si="221"/>
        <v>0.12876015562193791</v>
      </c>
      <c r="K97">
        <f t="shared" si="221"/>
        <v>0.2530536529680365</v>
      </c>
      <c r="L97">
        <f t="shared" si="221"/>
        <v>0.2530536529680365</v>
      </c>
      <c r="M97">
        <f t="shared" si="221"/>
        <v>1</v>
      </c>
      <c r="N97" t="str">
        <f>N96</f>
        <v>global solar resource</v>
      </c>
      <c r="O97" t="str">
        <f t="shared" si="217"/>
        <v xml:space="preserve"> </v>
      </c>
    </row>
    <row r="98" spans="1:15">
      <c r="A98" t="str">
        <f t="shared" ref="A98:A104" si="222">A97</f>
        <v>subpeak generation</v>
      </c>
      <c r="B98" t="str">
        <f t="shared" ref="B98:B104" si="223">B97</f>
        <v>solar</v>
      </c>
      <c r="C98" t="str">
        <f t="shared" ref="C98:C104" si="224">C97</f>
        <v>pv_subpeak</v>
      </c>
      <c r="D98">
        <f t="shared" ref="D98:D104" si="225">D97+15</f>
        <v>2005</v>
      </c>
      <c r="E98">
        <v>1</v>
      </c>
      <c r="F98">
        <f>LOOKUP($D98,'Power Plant Costs'!$B$327:$H$327,'Power Plant Costs'!$B$338:$H$338)</f>
        <v>3015.9834166023302</v>
      </c>
      <c r="G98">
        <f>VLOOKUP(C98,'new technologies'!$A$634:$E$697,5,FALSE)</f>
        <v>30</v>
      </c>
      <c r="H98">
        <f>LOOKUP($D98,'Power Plant Costs'!$B$389:$H$389,'Power Plant Costs'!$B$400:$H$400)</f>
        <v>8.9294999999999991</v>
      </c>
      <c r="I98">
        <f>LOOKUP($D98,'Power Plant Costs'!$B$358:$H$358,'Power Plant Costs'!$B$369:$H$369)</f>
        <v>0</v>
      </c>
      <c r="J98">
        <f>'new technologies'!$B$624</f>
        <v>0.12876015562193791</v>
      </c>
      <c r="K98">
        <f>LOOKUP($D98,'Power Plant Costs'!$B$406:$H$406,'Power Plant Costs'!$B$417:$H$417)</f>
        <v>0.2530536529680365</v>
      </c>
      <c r="L98">
        <f>K98</f>
        <v>0.2530536529680365</v>
      </c>
      <c r="M98">
        <v>1</v>
      </c>
      <c r="N98" t="str">
        <f t="shared" ref="N98:N104" si="226">N97</f>
        <v>global solar resource</v>
      </c>
      <c r="O98" t="str">
        <f t="shared" si="217"/>
        <v xml:space="preserve"> </v>
      </c>
    </row>
    <row r="99" spans="1:15">
      <c r="A99" t="str">
        <f t="shared" si="222"/>
        <v>subpeak generation</v>
      </c>
      <c r="B99" t="str">
        <f t="shared" si="223"/>
        <v>solar</v>
      </c>
      <c r="C99" t="str">
        <f t="shared" si="224"/>
        <v>pv_subpeak</v>
      </c>
      <c r="D99">
        <f t="shared" si="225"/>
        <v>2020</v>
      </c>
      <c r="E99">
        <v>1</v>
      </c>
      <c r="F99">
        <f>LOOKUP($D99,'Power Plant Costs'!$B$327:$H$327,'Power Plant Costs'!$B$338:$H$338)</f>
        <v>1908.9744977464318</v>
      </c>
      <c r="G99">
        <f>VLOOKUP(C99,'new technologies'!$A$634:$E$697,5,FALSE)</f>
        <v>30</v>
      </c>
      <c r="H99">
        <f>LOOKUP($D99,'Power Plant Costs'!$B$389:$H$389,'Power Plant Costs'!$B$400:$H$400)</f>
        <v>8.9294999999999991</v>
      </c>
      <c r="I99">
        <f>LOOKUP($D99,'Power Plant Costs'!$B$358:$H$358,'Power Plant Costs'!$B$369:$H$369)</f>
        <v>0</v>
      </c>
      <c r="J99">
        <f>'new technologies'!$B$624</f>
        <v>0.12876015562193791</v>
      </c>
      <c r="K99">
        <f>LOOKUP($D99,'Power Plant Costs'!$B$406:$H$406,'Power Plant Costs'!$B$417:$H$417)</f>
        <v>0.2530536529680365</v>
      </c>
      <c r="L99">
        <f t="shared" ref="L99:L104" si="227">K99</f>
        <v>0.2530536529680365</v>
      </c>
      <c r="M99">
        <v>1</v>
      </c>
      <c r="N99" t="str">
        <f t="shared" si="226"/>
        <v>global solar resource</v>
      </c>
      <c r="O99" t="str">
        <f t="shared" si="217"/>
        <v xml:space="preserve"> </v>
      </c>
    </row>
    <row r="100" spans="1:15">
      <c r="A100" t="str">
        <f t="shared" si="222"/>
        <v>subpeak generation</v>
      </c>
      <c r="B100" t="str">
        <f t="shared" si="223"/>
        <v>solar</v>
      </c>
      <c r="C100" t="str">
        <f t="shared" si="224"/>
        <v>pv_subpeak</v>
      </c>
      <c r="D100">
        <f t="shared" si="225"/>
        <v>2035</v>
      </c>
      <c r="E100">
        <v>1</v>
      </c>
      <c r="F100">
        <f>LOOKUP($D100,'Power Plant Costs'!$B$327:$H$327,'Power Plant Costs'!$B$338:$H$338)</f>
        <v>1304.9042484364541</v>
      </c>
      <c r="G100">
        <f>VLOOKUP(C100,'new technologies'!$A$634:$E$697,5,FALSE)</f>
        <v>30</v>
      </c>
      <c r="H100">
        <f>LOOKUP($D100,'Power Plant Costs'!$B$389:$H$389,'Power Plant Costs'!$B$400:$H$400)</f>
        <v>7.1436000000000002</v>
      </c>
      <c r="I100">
        <f>LOOKUP($D100,'Power Plant Costs'!$B$358:$H$358,'Power Plant Costs'!$B$369:$H$369)</f>
        <v>0</v>
      </c>
      <c r="J100">
        <f>'new technologies'!$B$624</f>
        <v>0.12876015562193791</v>
      </c>
      <c r="K100">
        <f>LOOKUP($D100,'Power Plant Costs'!$B$406:$H$406,'Power Plant Costs'!$B$417:$H$417)</f>
        <v>0.2530536529680365</v>
      </c>
      <c r="L100">
        <f t="shared" si="227"/>
        <v>0.2530536529680365</v>
      </c>
      <c r="M100">
        <v>1</v>
      </c>
      <c r="N100" t="str">
        <f t="shared" si="226"/>
        <v>global solar resource</v>
      </c>
      <c r="O100" t="str">
        <f t="shared" si="217"/>
        <v xml:space="preserve"> </v>
      </c>
    </row>
    <row r="101" spans="1:15">
      <c r="A101" t="str">
        <f t="shared" si="222"/>
        <v>subpeak generation</v>
      </c>
      <c r="B101" t="str">
        <f t="shared" si="223"/>
        <v>solar</v>
      </c>
      <c r="C101" t="str">
        <f t="shared" si="224"/>
        <v>pv_subpeak</v>
      </c>
      <c r="D101">
        <f t="shared" si="225"/>
        <v>2050</v>
      </c>
      <c r="E101">
        <v>1</v>
      </c>
      <c r="F101">
        <f>LOOKUP($D101,'Power Plant Costs'!$B$327:$H$327,'Power Plant Costs'!$B$338:$H$338)</f>
        <v>962.92853863511505</v>
      </c>
      <c r="G101">
        <f>VLOOKUP(C101,'new technologies'!$A$634:$E$697,5,FALSE)</f>
        <v>30</v>
      </c>
      <c r="H101">
        <f>LOOKUP($D101,'Power Plant Costs'!$B$389:$H$389,'Power Plant Costs'!$B$400:$H$400)</f>
        <v>6.4292399999999992</v>
      </c>
      <c r="I101">
        <f>LOOKUP($D101,'Power Plant Costs'!$B$358:$H$358,'Power Plant Costs'!$B$369:$H$369)</f>
        <v>0</v>
      </c>
      <c r="J101">
        <f>'new technologies'!$B$624</f>
        <v>0.12876015562193791</v>
      </c>
      <c r="K101">
        <f>LOOKUP($D101,'Power Plant Costs'!$B$406:$H$406,'Power Plant Costs'!$B$417:$H$417)</f>
        <v>0.2530536529680365</v>
      </c>
      <c r="L101">
        <f t="shared" si="227"/>
        <v>0.2530536529680365</v>
      </c>
      <c r="M101">
        <v>1</v>
      </c>
      <c r="N101" t="str">
        <f t="shared" si="226"/>
        <v>global solar resource</v>
      </c>
      <c r="O101" t="str">
        <f t="shared" si="217"/>
        <v xml:space="preserve"> </v>
      </c>
    </row>
    <row r="102" spans="1:15">
      <c r="A102" t="str">
        <f t="shared" si="222"/>
        <v>subpeak generation</v>
      </c>
      <c r="B102" t="str">
        <f t="shared" si="223"/>
        <v>solar</v>
      </c>
      <c r="C102" t="str">
        <f t="shared" si="224"/>
        <v>pv_subpeak</v>
      </c>
      <c r="D102">
        <f t="shared" si="225"/>
        <v>2065</v>
      </c>
      <c r="E102">
        <v>1</v>
      </c>
      <c r="F102">
        <f>LOOKUP($D102,'Power Plant Costs'!$B$327:$H$327,'Power Plant Costs'!$B$338:$H$338)</f>
        <v>766.79213583680746</v>
      </c>
      <c r="G102">
        <f>VLOOKUP(C102,'new technologies'!$A$634:$E$697,5,FALSE)</f>
        <v>30</v>
      </c>
      <c r="H102">
        <f>LOOKUP($D102,'Power Plant Costs'!$B$389:$H$389,'Power Plant Costs'!$B$400:$H$400)</f>
        <v>5.71488</v>
      </c>
      <c r="I102">
        <f>LOOKUP($D102,'Power Plant Costs'!$B$358:$H$358,'Power Plant Costs'!$B$369:$H$369)</f>
        <v>0</v>
      </c>
      <c r="J102">
        <f>'new technologies'!$B$624</f>
        <v>0.12876015562193791</v>
      </c>
      <c r="K102">
        <f>LOOKUP($D102,'Power Plant Costs'!$B$406:$H$406,'Power Plant Costs'!$B$417:$H$417)</f>
        <v>0.2530536529680365</v>
      </c>
      <c r="L102">
        <f t="shared" si="227"/>
        <v>0.2530536529680365</v>
      </c>
      <c r="M102">
        <v>1</v>
      </c>
      <c r="N102" t="str">
        <f t="shared" si="226"/>
        <v>global solar resource</v>
      </c>
      <c r="O102" t="str">
        <f t="shared" si="217"/>
        <v xml:space="preserve"> </v>
      </c>
    </row>
    <row r="103" spans="1:15">
      <c r="A103" t="str">
        <f t="shared" si="222"/>
        <v>subpeak generation</v>
      </c>
      <c r="B103" t="str">
        <f t="shared" si="223"/>
        <v>solar</v>
      </c>
      <c r="C103" t="str">
        <f t="shared" si="224"/>
        <v>pv_subpeak</v>
      </c>
      <c r="D103">
        <f t="shared" si="225"/>
        <v>2080</v>
      </c>
      <c r="E103">
        <v>1</v>
      </c>
      <c r="F103">
        <f>LOOKUP($D103,'Power Plant Costs'!$B$327:$H$327,'Power Plant Costs'!$B$338:$H$338)</f>
        <v>658.66169752504504</v>
      </c>
      <c r="G103">
        <f>VLOOKUP(C103,'new technologies'!$A$634:$E$697,5,FALSE)</f>
        <v>30</v>
      </c>
      <c r="H103">
        <f>LOOKUP($D103,'Power Plant Costs'!$B$389:$H$389,'Power Plant Costs'!$B$400:$H$400)</f>
        <v>5.3577000000000004</v>
      </c>
      <c r="I103">
        <f>LOOKUP($D103,'Power Plant Costs'!$B$358:$H$358,'Power Plant Costs'!$B$369:$H$369)</f>
        <v>0</v>
      </c>
      <c r="J103">
        <f>'new technologies'!$B$624</f>
        <v>0.12876015562193791</v>
      </c>
      <c r="K103">
        <f>LOOKUP($D103,'Power Plant Costs'!$B$406:$H$406,'Power Plant Costs'!$B$417:$H$417)</f>
        <v>0.2530536529680365</v>
      </c>
      <c r="L103">
        <f t="shared" si="227"/>
        <v>0.2530536529680365</v>
      </c>
      <c r="M103">
        <v>1</v>
      </c>
      <c r="N103" t="str">
        <f t="shared" si="226"/>
        <v>global solar resource</v>
      </c>
      <c r="O103" t="str">
        <f t="shared" si="217"/>
        <v xml:space="preserve"> </v>
      </c>
    </row>
    <row r="104" spans="1:15">
      <c r="A104" t="str">
        <f t="shared" si="222"/>
        <v>subpeak generation</v>
      </c>
      <c r="B104" t="str">
        <f t="shared" si="223"/>
        <v>solar</v>
      </c>
      <c r="C104" t="str">
        <f t="shared" si="224"/>
        <v>pv_subpeak</v>
      </c>
      <c r="D104">
        <f t="shared" si="225"/>
        <v>2095</v>
      </c>
      <c r="E104">
        <v>1</v>
      </c>
      <c r="F104">
        <f>LOOKUP($D104,'Power Plant Costs'!$B$327:$H$327,'Power Plant Costs'!$B$338:$H$338)</f>
        <v>610.07468157041797</v>
      </c>
      <c r="G104">
        <f>VLOOKUP(C104,'new technologies'!$A$634:$E$697,5,FALSE)</f>
        <v>30</v>
      </c>
      <c r="H104">
        <f>LOOKUP($D104,'Power Plant Costs'!$B$389:$H$389,'Power Plant Costs'!$B$400:$H$400)</f>
        <v>5.3577000000000004</v>
      </c>
      <c r="I104">
        <f>LOOKUP($D104,'Power Plant Costs'!$B$358:$H$358,'Power Plant Costs'!$B$369:$H$369)</f>
        <v>0</v>
      </c>
      <c r="J104">
        <f>'new technologies'!$B$624</f>
        <v>0.12876015562193791</v>
      </c>
      <c r="K104">
        <f>LOOKUP($D104,'Power Plant Costs'!$B$406:$H$406,'Power Plant Costs'!$B$417:$H$417)</f>
        <v>0.2530536529680365</v>
      </c>
      <c r="L104">
        <f t="shared" si="227"/>
        <v>0.2530536529680365</v>
      </c>
      <c r="M104">
        <v>1</v>
      </c>
      <c r="N104" t="str">
        <f t="shared" si="226"/>
        <v>global solar resource</v>
      </c>
      <c r="O104" t="str">
        <f t="shared" si="217"/>
        <v xml:space="preserve"> </v>
      </c>
    </row>
    <row r="105" spans="1:15">
      <c r="A105" t="str">
        <f>Legend!A45</f>
        <v>peak generation</v>
      </c>
      <c r="B105" t="str">
        <f>Legend!B45</f>
        <v>solar</v>
      </c>
      <c r="C105" t="str">
        <f>Legend!C45</f>
        <v>pv_peak</v>
      </c>
      <c r="D105">
        <v>1975</v>
      </c>
      <c r="E105">
        <v>0</v>
      </c>
      <c r="F105">
        <f t="shared" ref="F105:M105" si="228">F106</f>
        <v>3015.9834166023302</v>
      </c>
      <c r="G105">
        <f t="shared" si="228"/>
        <v>-1</v>
      </c>
      <c r="H105">
        <f t="shared" si="228"/>
        <v>8.9294999999999991</v>
      </c>
      <c r="I105">
        <f t="shared" si="228"/>
        <v>0</v>
      </c>
      <c r="J105">
        <f t="shared" si="228"/>
        <v>0.12876015562193791</v>
      </c>
      <c r="K105">
        <f t="shared" si="228"/>
        <v>0.2530536529680365</v>
      </c>
      <c r="L105">
        <f t="shared" si="228"/>
        <v>0.2530536529680365</v>
      </c>
      <c r="M105">
        <f t="shared" si="228"/>
        <v>1</v>
      </c>
      <c r="N105" t="str">
        <f>Legend!D45</f>
        <v>global solar resource</v>
      </c>
      <c r="O105" t="str">
        <f t="shared" ref="O105:O168" si="229">O104</f>
        <v xml:space="preserve"> </v>
      </c>
    </row>
    <row r="106" spans="1:15">
      <c r="A106" t="str">
        <f>A105</f>
        <v>peak generation</v>
      </c>
      <c r="B106" t="str">
        <f t="shared" ref="B106:C106" si="230">B105</f>
        <v>solar</v>
      </c>
      <c r="C106" t="str">
        <f t="shared" si="230"/>
        <v>pv_peak</v>
      </c>
      <c r="D106">
        <f>D105+15</f>
        <v>1990</v>
      </c>
      <c r="E106">
        <v>0</v>
      </c>
      <c r="F106">
        <f>F107</f>
        <v>3015.9834166023302</v>
      </c>
      <c r="G106">
        <v>-1</v>
      </c>
      <c r="H106">
        <f t="shared" ref="H106:M106" si="231">H107</f>
        <v>8.9294999999999991</v>
      </c>
      <c r="I106">
        <f t="shared" si="231"/>
        <v>0</v>
      </c>
      <c r="J106">
        <f t="shared" si="231"/>
        <v>0.12876015562193791</v>
      </c>
      <c r="K106">
        <f t="shared" si="231"/>
        <v>0.2530536529680365</v>
      </c>
      <c r="L106">
        <f t="shared" si="231"/>
        <v>0.2530536529680365</v>
      </c>
      <c r="M106">
        <f t="shared" si="231"/>
        <v>1</v>
      </c>
      <c r="N106" t="str">
        <f>N105</f>
        <v>global solar resource</v>
      </c>
      <c r="O106" t="str">
        <f t="shared" si="229"/>
        <v xml:space="preserve"> </v>
      </c>
    </row>
    <row r="107" spans="1:15">
      <c r="A107" t="str">
        <f t="shared" ref="A107:A113" si="232">A106</f>
        <v>peak generation</v>
      </c>
      <c r="B107" t="str">
        <f t="shared" ref="B107:B113" si="233">B106</f>
        <v>solar</v>
      </c>
      <c r="C107" t="str">
        <f t="shared" ref="C107:C113" si="234">C106</f>
        <v>pv_peak</v>
      </c>
      <c r="D107">
        <f t="shared" ref="D107:D113" si="235">D106+15</f>
        <v>2005</v>
      </c>
      <c r="E107">
        <v>0</v>
      </c>
      <c r="F107">
        <f>LOOKUP($D107,'Power Plant Costs'!$B$327:$H$327,'Power Plant Costs'!$B$338:$H$338)</f>
        <v>3015.9834166023302</v>
      </c>
      <c r="G107">
        <f>VLOOKUP(C107,'new technologies'!$A$634:$E$697,5,FALSE)</f>
        <v>30</v>
      </c>
      <c r="H107">
        <f>LOOKUP($D107,'Power Plant Costs'!$B$389:$H$389,'Power Plant Costs'!$B$400:$H$400)</f>
        <v>8.9294999999999991</v>
      </c>
      <c r="I107">
        <f>LOOKUP($D107,'Power Plant Costs'!$B$358:$H$358,'Power Plant Costs'!$B$369:$H$369)</f>
        <v>0</v>
      </c>
      <c r="J107">
        <f>'new technologies'!$B$624</f>
        <v>0.12876015562193791</v>
      </c>
      <c r="K107">
        <f>LOOKUP($D107,'Power Plant Costs'!$B$406:$H$406,'Power Plant Costs'!$B$417:$H$417)</f>
        <v>0.2530536529680365</v>
      </c>
      <c r="L107">
        <f>K107</f>
        <v>0.2530536529680365</v>
      </c>
      <c r="M107">
        <v>1</v>
      </c>
      <c r="N107" t="str">
        <f t="shared" ref="N107:N113" si="236">N106</f>
        <v>global solar resource</v>
      </c>
      <c r="O107" t="str">
        <f t="shared" si="229"/>
        <v xml:space="preserve"> </v>
      </c>
    </row>
    <row r="108" spans="1:15">
      <c r="A108" t="str">
        <f t="shared" si="232"/>
        <v>peak generation</v>
      </c>
      <c r="B108" t="str">
        <f t="shared" si="233"/>
        <v>solar</v>
      </c>
      <c r="C108" t="str">
        <f t="shared" si="234"/>
        <v>pv_peak</v>
      </c>
      <c r="D108">
        <f t="shared" si="235"/>
        <v>2020</v>
      </c>
      <c r="E108">
        <v>0</v>
      </c>
      <c r="F108">
        <f>LOOKUP($D108,'Power Plant Costs'!$B$327:$H$327,'Power Plant Costs'!$B$338:$H$338)</f>
        <v>1908.9744977464318</v>
      </c>
      <c r="G108">
        <f>VLOOKUP(C108,'new technologies'!$A$634:$E$697,5,FALSE)</f>
        <v>30</v>
      </c>
      <c r="H108">
        <f>LOOKUP($D108,'Power Plant Costs'!$B$389:$H$389,'Power Plant Costs'!$B$400:$H$400)</f>
        <v>8.9294999999999991</v>
      </c>
      <c r="I108">
        <f>LOOKUP($D108,'Power Plant Costs'!$B$358:$H$358,'Power Plant Costs'!$B$369:$H$369)</f>
        <v>0</v>
      </c>
      <c r="J108">
        <f>'new technologies'!$B$624</f>
        <v>0.12876015562193791</v>
      </c>
      <c r="K108">
        <f>LOOKUP($D108,'Power Plant Costs'!$B$406:$H$406,'Power Plant Costs'!$B$417:$H$417)</f>
        <v>0.2530536529680365</v>
      </c>
      <c r="L108">
        <f t="shared" ref="L108:L113" si="237">K108</f>
        <v>0.2530536529680365</v>
      </c>
      <c r="M108">
        <v>1</v>
      </c>
      <c r="N108" t="str">
        <f t="shared" si="236"/>
        <v>global solar resource</v>
      </c>
      <c r="O108" t="str">
        <f t="shared" si="229"/>
        <v xml:space="preserve"> </v>
      </c>
    </row>
    <row r="109" spans="1:15">
      <c r="A109" t="str">
        <f t="shared" si="232"/>
        <v>peak generation</v>
      </c>
      <c r="B109" t="str">
        <f t="shared" si="233"/>
        <v>solar</v>
      </c>
      <c r="C109" t="str">
        <f t="shared" si="234"/>
        <v>pv_peak</v>
      </c>
      <c r="D109">
        <f t="shared" si="235"/>
        <v>2035</v>
      </c>
      <c r="E109">
        <v>0</v>
      </c>
      <c r="F109">
        <f>LOOKUP($D109,'Power Plant Costs'!$B$327:$H$327,'Power Plant Costs'!$B$338:$H$338)</f>
        <v>1304.9042484364541</v>
      </c>
      <c r="G109">
        <f>VLOOKUP(C109,'new technologies'!$A$634:$E$697,5,FALSE)</f>
        <v>30</v>
      </c>
      <c r="H109">
        <f>LOOKUP($D109,'Power Plant Costs'!$B$389:$H$389,'Power Plant Costs'!$B$400:$H$400)</f>
        <v>7.1436000000000002</v>
      </c>
      <c r="I109">
        <f>LOOKUP($D109,'Power Plant Costs'!$B$358:$H$358,'Power Plant Costs'!$B$369:$H$369)</f>
        <v>0</v>
      </c>
      <c r="J109">
        <f>'new technologies'!$B$624</f>
        <v>0.12876015562193791</v>
      </c>
      <c r="K109">
        <f>LOOKUP($D109,'Power Plant Costs'!$B$406:$H$406,'Power Plant Costs'!$B$417:$H$417)</f>
        <v>0.2530536529680365</v>
      </c>
      <c r="L109">
        <f t="shared" si="237"/>
        <v>0.2530536529680365</v>
      </c>
      <c r="M109">
        <v>1</v>
      </c>
      <c r="N109" t="str">
        <f t="shared" si="236"/>
        <v>global solar resource</v>
      </c>
      <c r="O109" t="str">
        <f t="shared" si="229"/>
        <v xml:space="preserve"> </v>
      </c>
    </row>
    <row r="110" spans="1:15">
      <c r="A110" t="str">
        <f t="shared" si="232"/>
        <v>peak generation</v>
      </c>
      <c r="B110" t="str">
        <f t="shared" si="233"/>
        <v>solar</v>
      </c>
      <c r="C110" t="str">
        <f t="shared" si="234"/>
        <v>pv_peak</v>
      </c>
      <c r="D110">
        <f t="shared" si="235"/>
        <v>2050</v>
      </c>
      <c r="E110">
        <v>0</v>
      </c>
      <c r="F110">
        <f>LOOKUP($D110,'Power Plant Costs'!$B$327:$H$327,'Power Plant Costs'!$B$338:$H$338)</f>
        <v>962.92853863511505</v>
      </c>
      <c r="G110">
        <f>VLOOKUP(C110,'new technologies'!$A$634:$E$697,5,FALSE)</f>
        <v>30</v>
      </c>
      <c r="H110">
        <f>LOOKUP($D110,'Power Plant Costs'!$B$389:$H$389,'Power Plant Costs'!$B$400:$H$400)</f>
        <v>6.4292399999999992</v>
      </c>
      <c r="I110">
        <f>LOOKUP($D110,'Power Plant Costs'!$B$358:$H$358,'Power Plant Costs'!$B$369:$H$369)</f>
        <v>0</v>
      </c>
      <c r="J110">
        <f>'new technologies'!$B$624</f>
        <v>0.12876015562193791</v>
      </c>
      <c r="K110">
        <f>LOOKUP($D110,'Power Plant Costs'!$B$406:$H$406,'Power Plant Costs'!$B$417:$H$417)</f>
        <v>0.2530536529680365</v>
      </c>
      <c r="L110">
        <f t="shared" si="237"/>
        <v>0.2530536529680365</v>
      </c>
      <c r="M110">
        <v>1</v>
      </c>
      <c r="N110" t="str">
        <f t="shared" si="236"/>
        <v>global solar resource</v>
      </c>
      <c r="O110" t="str">
        <f t="shared" si="229"/>
        <v xml:space="preserve"> </v>
      </c>
    </row>
    <row r="111" spans="1:15">
      <c r="A111" t="str">
        <f t="shared" si="232"/>
        <v>peak generation</v>
      </c>
      <c r="B111" t="str">
        <f t="shared" si="233"/>
        <v>solar</v>
      </c>
      <c r="C111" t="str">
        <f t="shared" si="234"/>
        <v>pv_peak</v>
      </c>
      <c r="D111">
        <f t="shared" si="235"/>
        <v>2065</v>
      </c>
      <c r="E111">
        <v>0</v>
      </c>
      <c r="F111">
        <f>LOOKUP($D111,'Power Plant Costs'!$B$327:$H$327,'Power Plant Costs'!$B$338:$H$338)</f>
        <v>766.79213583680746</v>
      </c>
      <c r="G111">
        <f>VLOOKUP(C111,'new technologies'!$A$634:$E$697,5,FALSE)</f>
        <v>30</v>
      </c>
      <c r="H111">
        <f>LOOKUP($D111,'Power Plant Costs'!$B$389:$H$389,'Power Plant Costs'!$B$400:$H$400)</f>
        <v>5.71488</v>
      </c>
      <c r="I111">
        <f>LOOKUP($D111,'Power Plant Costs'!$B$358:$H$358,'Power Plant Costs'!$B$369:$H$369)</f>
        <v>0</v>
      </c>
      <c r="J111">
        <f>'new technologies'!$B$624</f>
        <v>0.12876015562193791</v>
      </c>
      <c r="K111">
        <f>LOOKUP($D111,'Power Plant Costs'!$B$406:$H$406,'Power Plant Costs'!$B$417:$H$417)</f>
        <v>0.2530536529680365</v>
      </c>
      <c r="L111">
        <f t="shared" si="237"/>
        <v>0.2530536529680365</v>
      </c>
      <c r="M111">
        <v>1</v>
      </c>
      <c r="N111" t="str">
        <f t="shared" si="236"/>
        <v>global solar resource</v>
      </c>
      <c r="O111" t="str">
        <f t="shared" si="229"/>
        <v xml:space="preserve"> </v>
      </c>
    </row>
    <row r="112" spans="1:15">
      <c r="A112" t="str">
        <f t="shared" si="232"/>
        <v>peak generation</v>
      </c>
      <c r="B112" t="str">
        <f t="shared" si="233"/>
        <v>solar</v>
      </c>
      <c r="C112" t="str">
        <f t="shared" si="234"/>
        <v>pv_peak</v>
      </c>
      <c r="D112">
        <f t="shared" si="235"/>
        <v>2080</v>
      </c>
      <c r="E112">
        <v>0</v>
      </c>
      <c r="F112">
        <f>LOOKUP($D112,'Power Plant Costs'!$B$327:$H$327,'Power Plant Costs'!$B$338:$H$338)</f>
        <v>658.66169752504504</v>
      </c>
      <c r="G112">
        <f>VLOOKUP(C112,'new technologies'!$A$634:$E$697,5,FALSE)</f>
        <v>30</v>
      </c>
      <c r="H112">
        <f>LOOKUP($D112,'Power Plant Costs'!$B$389:$H$389,'Power Plant Costs'!$B$400:$H$400)</f>
        <v>5.3577000000000004</v>
      </c>
      <c r="I112">
        <f>LOOKUP($D112,'Power Plant Costs'!$B$358:$H$358,'Power Plant Costs'!$B$369:$H$369)</f>
        <v>0</v>
      </c>
      <c r="J112">
        <f>'new technologies'!$B$624</f>
        <v>0.12876015562193791</v>
      </c>
      <c r="K112">
        <f>LOOKUP($D112,'Power Plant Costs'!$B$406:$H$406,'Power Plant Costs'!$B$417:$H$417)</f>
        <v>0.2530536529680365</v>
      </c>
      <c r="L112">
        <f t="shared" si="237"/>
        <v>0.2530536529680365</v>
      </c>
      <c r="M112">
        <v>1</v>
      </c>
      <c r="N112" t="str">
        <f t="shared" si="236"/>
        <v>global solar resource</v>
      </c>
      <c r="O112" t="str">
        <f t="shared" si="229"/>
        <v xml:space="preserve"> </v>
      </c>
    </row>
    <row r="113" spans="1:15">
      <c r="A113" t="str">
        <f t="shared" si="232"/>
        <v>peak generation</v>
      </c>
      <c r="B113" t="str">
        <f t="shared" si="233"/>
        <v>solar</v>
      </c>
      <c r="C113" t="str">
        <f t="shared" si="234"/>
        <v>pv_peak</v>
      </c>
      <c r="D113">
        <f t="shared" si="235"/>
        <v>2095</v>
      </c>
      <c r="E113">
        <v>0</v>
      </c>
      <c r="F113">
        <f>LOOKUP($D113,'Power Plant Costs'!$B$327:$H$327,'Power Plant Costs'!$B$338:$H$338)</f>
        <v>610.07468157041797</v>
      </c>
      <c r="G113">
        <f>VLOOKUP(C113,'new technologies'!$A$634:$E$697,5,FALSE)</f>
        <v>30</v>
      </c>
      <c r="H113">
        <f>LOOKUP($D113,'Power Plant Costs'!$B$389:$H$389,'Power Plant Costs'!$B$400:$H$400)</f>
        <v>5.3577000000000004</v>
      </c>
      <c r="I113">
        <f>LOOKUP($D113,'Power Plant Costs'!$B$358:$H$358,'Power Plant Costs'!$B$369:$H$369)</f>
        <v>0</v>
      </c>
      <c r="J113">
        <f>'new technologies'!$B$624</f>
        <v>0.12876015562193791</v>
      </c>
      <c r="K113">
        <f>LOOKUP($D113,'Power Plant Costs'!$B$406:$H$406,'Power Plant Costs'!$B$417:$H$417)</f>
        <v>0.2530536529680365</v>
      </c>
      <c r="L113">
        <f t="shared" si="237"/>
        <v>0.2530536529680365</v>
      </c>
      <c r="M113">
        <v>1</v>
      </c>
      <c r="N113" t="str">
        <f t="shared" si="236"/>
        <v>global solar resource</v>
      </c>
      <c r="O113" t="str">
        <f t="shared" si="229"/>
        <v xml:space="preserve"> </v>
      </c>
    </row>
    <row r="114" spans="1:15">
      <c r="A114" t="str">
        <f>Legend!A46</f>
        <v>base load generation</v>
      </c>
      <c r="B114" t="str">
        <f>Legend!B46</f>
        <v>coal</v>
      </c>
      <c r="C114" t="str">
        <f>Legend!C46</f>
        <v>coal_base_conv</v>
      </c>
      <c r="D114">
        <v>2005</v>
      </c>
      <c r="E114">
        <v>0</v>
      </c>
      <c r="F114">
        <f>LOOKUP($D114,'Power Plant Costs'!$B$192:$H$192,'Power Plant Costs'!$B$195:$H$195)</f>
        <v>496.04613187195287</v>
      </c>
      <c r="G114">
        <f>VLOOKUP(C114,'new technologies'!$A$634:$E$697,5,FALSE)</f>
        <v>60</v>
      </c>
      <c r="H114">
        <f>LOOKUP($D114,'Power Plant Costs'!$B$266:$H$266,'Power Plant Costs'!$B$269:$H$269)</f>
        <v>8.8293359026677347</v>
      </c>
      <c r="I114">
        <f>LOOKUP($D114,'Power Plant Costs'!$B$229:$H$229,'Power Plant Costs'!$B$232:$H$232)</f>
        <v>1.4717309399049057</v>
      </c>
      <c r="J114" s="197">
        <v>0.15</v>
      </c>
      <c r="K114">
        <f>[11]Summary!$N$10</f>
        <v>0.83333333333333326</v>
      </c>
      <c r="L114">
        <f>K114</f>
        <v>0.83333333333333326</v>
      </c>
      <c r="M114">
        <f>LOOKUP($D114,'new technologies'!$F$32:$N$32,'new technologies'!$F$33:$N$33)</f>
        <v>0.39132528820480139</v>
      </c>
      <c r="N114" t="str">
        <f>Legend!D46</f>
        <v>regional coal</v>
      </c>
      <c r="O114" t="s">
        <v>64</v>
      </c>
    </row>
    <row r="115" spans="1:15">
      <c r="A115" t="str">
        <f>A114</f>
        <v>base load generation</v>
      </c>
      <c r="B115" t="str">
        <f t="shared" ref="B115:C115" si="238">B114</f>
        <v>coal</v>
      </c>
      <c r="C115" t="str">
        <f t="shared" si="238"/>
        <v>coal_base_conv</v>
      </c>
      <c r="D115">
        <f>D114+15</f>
        <v>2020</v>
      </c>
      <c r="E115">
        <v>1</v>
      </c>
      <c r="F115">
        <f>LOOKUP($D115,'Power Plant Costs'!$B$192:$H$192,'Power Plant Costs'!$B$195:$H$195)</f>
        <v>496.04613187195287</v>
      </c>
      <c r="G115">
        <f>VLOOKUP(C115,'new technologies'!$A$634:$E$697,5,FALSE)</f>
        <v>60</v>
      </c>
      <c r="H115">
        <f>LOOKUP($D115,'Power Plant Costs'!$B$266:$H$266,'Power Plant Costs'!$B$269:$H$269)</f>
        <v>8.8293359026677347</v>
      </c>
      <c r="I115">
        <f>LOOKUP($D115,'Power Plant Costs'!$B$229:$H$229,'Power Plant Costs'!$B$232:$H$232)</f>
        <v>1.4717309399049057</v>
      </c>
      <c r="J115" s="197">
        <v>0.15</v>
      </c>
      <c r="K115">
        <f>[11]Summary!$N$10</f>
        <v>0.83333333333333326</v>
      </c>
      <c r="L115">
        <f>K115</f>
        <v>0.83333333333333326</v>
      </c>
      <c r="M115">
        <f>LOOKUP($D115,'new technologies'!$F$32:$N$32,'new technologies'!$F$33:$N$33)</f>
        <v>0.39132528820480139</v>
      </c>
      <c r="N115" t="str">
        <f>N114</f>
        <v>regional coal</v>
      </c>
      <c r="O115" t="str">
        <f t="shared" si="229"/>
        <v>USA</v>
      </c>
    </row>
    <row r="116" spans="1:15">
      <c r="A116" t="str">
        <f t="shared" ref="A116:A120" si="239">A115</f>
        <v>base load generation</v>
      </c>
      <c r="B116" t="str">
        <f t="shared" ref="B116:B120" si="240">B115</f>
        <v>coal</v>
      </c>
      <c r="C116" t="str">
        <f t="shared" ref="C116:C120" si="241">C115</f>
        <v>coal_base_conv</v>
      </c>
      <c r="D116">
        <f t="shared" ref="D116:D120" si="242">D115+15</f>
        <v>2035</v>
      </c>
      <c r="E116">
        <v>1</v>
      </c>
      <c r="F116">
        <f>LOOKUP($D116,'Power Plant Costs'!$B$192:$H$192,'Power Plant Costs'!$B$195:$H$195)</f>
        <v>467.10244842092033</v>
      </c>
      <c r="G116">
        <f>VLOOKUP(C116,'new technologies'!$A$634:$E$697,5,FALSE)</f>
        <v>60</v>
      </c>
      <c r="H116">
        <f>LOOKUP($D116,'Power Plant Costs'!$B$266:$H$266,'Power Plant Costs'!$B$269:$H$269)</f>
        <v>8.3141549809150384</v>
      </c>
      <c r="I116">
        <f>LOOKUP($D116,'Power Plant Costs'!$B$229:$H$229,'Power Plant Costs'!$B$232:$H$232)</f>
        <v>1.3858572444706794</v>
      </c>
      <c r="J116" s="197">
        <v>0.15</v>
      </c>
      <c r="K116">
        <f>[11]Summary!$N$10</f>
        <v>0.83333333333333326</v>
      </c>
      <c r="L116">
        <f t="shared" ref="L116:L120" si="243">K116</f>
        <v>0.83333333333333326</v>
      </c>
      <c r="M116">
        <f>LOOKUP($D116,'new technologies'!$F$32:$N$32,'new technologies'!$F$33:$N$33)</f>
        <v>0.40022316143077036</v>
      </c>
      <c r="N116" t="str">
        <f t="shared" ref="N116:N120" si="244">N115</f>
        <v>regional coal</v>
      </c>
      <c r="O116" t="str">
        <f t="shared" si="229"/>
        <v>USA</v>
      </c>
    </row>
    <row r="117" spans="1:15">
      <c r="A117" t="str">
        <f t="shared" si="239"/>
        <v>base load generation</v>
      </c>
      <c r="B117" t="str">
        <f t="shared" si="240"/>
        <v>coal</v>
      </c>
      <c r="C117" t="str">
        <f t="shared" si="241"/>
        <v>coal_base_conv</v>
      </c>
      <c r="D117">
        <f t="shared" si="242"/>
        <v>2050</v>
      </c>
      <c r="E117">
        <v>1</v>
      </c>
      <c r="F117">
        <f>LOOKUP($D117,'Power Plant Costs'!$B$192:$H$192,'Power Plant Costs'!$B$195:$H$195)</f>
        <v>439.84759340314696</v>
      </c>
      <c r="G117">
        <f>VLOOKUP(C117,'new technologies'!$A$634:$E$697,5,FALSE)</f>
        <v>60</v>
      </c>
      <c r="H117">
        <f>LOOKUP($D117,'Power Plant Costs'!$B$266:$H$266,'Power Plant Costs'!$B$269:$H$269)</f>
        <v>7.8290342341362917</v>
      </c>
      <c r="I117">
        <f>LOOKUP($D117,'Power Plant Costs'!$B$229:$H$229,'Power Plant Costs'!$B$232:$H$232)</f>
        <v>1.3049941738508004</v>
      </c>
      <c r="J117" s="197">
        <v>0.15</v>
      </c>
      <c r="K117">
        <f>[11]Summary!$N$10</f>
        <v>0.83333333333333326</v>
      </c>
      <c r="L117">
        <f t="shared" si="243"/>
        <v>0.83333333333333326</v>
      </c>
      <c r="M117">
        <f>LOOKUP($D117,'new technologies'!$F$32:$N$32,'new technologies'!$F$33:$N$33)</f>
        <v>0.40932335265236031</v>
      </c>
      <c r="N117" t="str">
        <f t="shared" si="244"/>
        <v>regional coal</v>
      </c>
      <c r="O117" t="str">
        <f t="shared" si="229"/>
        <v>USA</v>
      </c>
    </row>
    <row r="118" spans="1:15">
      <c r="A118" t="str">
        <f t="shared" si="239"/>
        <v>base load generation</v>
      </c>
      <c r="B118" t="str">
        <f t="shared" si="240"/>
        <v>coal</v>
      </c>
      <c r="C118" t="str">
        <f t="shared" si="241"/>
        <v>coal_base_conv</v>
      </c>
      <c r="D118">
        <f t="shared" si="242"/>
        <v>2065</v>
      </c>
      <c r="E118">
        <v>1</v>
      </c>
      <c r="F118">
        <f>LOOKUP($D118,'Power Plant Costs'!$B$192:$H$192,'Power Plant Costs'!$B$195:$H$195)</f>
        <v>414.18302575070646</v>
      </c>
      <c r="G118">
        <f>VLOOKUP(C118,'new technologies'!$A$634:$E$697,5,FALSE)</f>
        <v>60</v>
      </c>
      <c r="H118">
        <f>LOOKUP($D118,'Power Plant Costs'!$B$266:$H$266,'Power Plant Costs'!$B$269:$H$269)</f>
        <v>7.3722196879871218</v>
      </c>
      <c r="I118">
        <f>LOOKUP($D118,'Power Plant Costs'!$B$229:$H$229,'Power Plant Costs'!$B$232:$H$232)</f>
        <v>1.2288493642323084</v>
      </c>
      <c r="J118" s="197">
        <v>0.15</v>
      </c>
      <c r="K118">
        <f>[11]Summary!$N$10</f>
        <v>0.83333333333333326</v>
      </c>
      <c r="L118">
        <f t="shared" si="243"/>
        <v>0.83333333333333326</v>
      </c>
      <c r="M118">
        <f>LOOKUP($D118,'new technologies'!$F$32:$N$32,'new technologies'!$F$33:$N$33)</f>
        <v>0.41863046213418653</v>
      </c>
      <c r="N118" t="str">
        <f t="shared" si="244"/>
        <v>regional coal</v>
      </c>
      <c r="O118" t="str">
        <f t="shared" si="229"/>
        <v>USA</v>
      </c>
    </row>
    <row r="119" spans="1:15">
      <c r="A119" t="str">
        <f t="shared" si="239"/>
        <v>base load generation</v>
      </c>
      <c r="B119" t="str">
        <f t="shared" si="240"/>
        <v>coal</v>
      </c>
      <c r="C119" t="str">
        <f t="shared" si="241"/>
        <v>coal_base_conv</v>
      </c>
      <c r="D119">
        <f t="shared" si="242"/>
        <v>2080</v>
      </c>
      <c r="E119">
        <v>1</v>
      </c>
      <c r="F119">
        <f>LOOKUP($D119,'Power Plant Costs'!$B$192:$H$192,'Power Plant Costs'!$B$195:$H$195)</f>
        <v>390.01595414613683</v>
      </c>
      <c r="G119">
        <f>VLOOKUP(C119,'new technologies'!$A$634:$E$697,5,FALSE)</f>
        <v>60</v>
      </c>
      <c r="H119">
        <f>LOOKUP($D119,'Power Plant Costs'!$B$266:$H$266,'Power Plant Costs'!$B$269:$H$269)</f>
        <v>6.9420597103751005</v>
      </c>
      <c r="I119">
        <f>LOOKUP($D119,'Power Plant Costs'!$B$229:$H$229,'Power Plant Costs'!$B$232:$H$232)</f>
        <v>1.1571475108721783</v>
      </c>
      <c r="J119" s="197">
        <v>0.15</v>
      </c>
      <c r="K119">
        <f>[11]Summary!$N$10</f>
        <v>0.83333333333333326</v>
      </c>
      <c r="L119">
        <f t="shared" si="243"/>
        <v>0.83333333333333326</v>
      </c>
      <c r="M119">
        <f>LOOKUP($D119,'new technologies'!$F$32:$N$32,'new technologies'!$F$33:$N$33)</f>
        <v>0.42814919474072671</v>
      </c>
      <c r="N119" t="str">
        <f t="shared" si="244"/>
        <v>regional coal</v>
      </c>
      <c r="O119" t="str">
        <f t="shared" si="229"/>
        <v>USA</v>
      </c>
    </row>
    <row r="120" spans="1:15">
      <c r="A120" t="str">
        <f t="shared" si="239"/>
        <v>base load generation</v>
      </c>
      <c r="B120" t="str">
        <f t="shared" si="240"/>
        <v>coal</v>
      </c>
      <c r="C120" t="str">
        <f t="shared" si="241"/>
        <v>coal_base_conv</v>
      </c>
      <c r="D120">
        <f t="shared" si="242"/>
        <v>2095</v>
      </c>
      <c r="E120">
        <v>1</v>
      </c>
      <c r="F120">
        <f>LOOKUP($D120,'Power Plant Costs'!$B$192:$H$192,'Power Plant Costs'!$B$195:$H$195)</f>
        <v>367.25900153155186</v>
      </c>
      <c r="G120">
        <f>VLOOKUP(C120,'new technologies'!$A$634:$E$697,5,FALSE)</f>
        <v>60</v>
      </c>
      <c r="H120">
        <f>LOOKUP($D120,'Power Plant Costs'!$B$266:$H$266,'Power Plant Costs'!$B$269:$H$269)</f>
        <v>6.536999039914857</v>
      </c>
      <c r="I120">
        <f>LOOKUP($D120,'Power Plant Costs'!$B$229:$H$229,'Power Plant Costs'!$B$232:$H$232)</f>
        <v>1.0896293727215109</v>
      </c>
      <c r="J120" s="197">
        <v>0.15</v>
      </c>
      <c r="K120">
        <f>[11]Summary!$N$10</f>
        <v>0.83333333333333326</v>
      </c>
      <c r="L120">
        <f t="shared" si="243"/>
        <v>0.83333333333333326</v>
      </c>
      <c r="M120">
        <f>LOOKUP($D120,'new technologies'!$F$32:$N$32,'new technologies'!$F$33:$N$33)</f>
        <v>0.43788436231469119</v>
      </c>
      <c r="N120" t="str">
        <f t="shared" si="244"/>
        <v>regional coal</v>
      </c>
      <c r="O120" t="str">
        <f t="shared" si="229"/>
        <v>USA</v>
      </c>
    </row>
    <row r="121" spans="1:15">
      <c r="A121" t="str">
        <f>Legend!A47</f>
        <v>base load generation</v>
      </c>
      <c r="B121" t="str">
        <f>Legend!B47</f>
        <v>coal</v>
      </c>
      <c r="C121" t="str">
        <f>Legend!C47</f>
        <v>coal_base_IGCC</v>
      </c>
      <c r="D121">
        <v>2005</v>
      </c>
      <c r="E121">
        <v>0</v>
      </c>
      <c r="F121">
        <f>LOOKUP($D121,'Power Plant Costs'!$B$192:$H$192,'Power Plant Costs'!$B$196:$H$196)</f>
        <v>574.96666903467428</v>
      </c>
      <c r="G121">
        <f>VLOOKUP(C121,'new technologies'!$A$634:$E$697,5,FALSE)</f>
        <v>60</v>
      </c>
      <c r="H121" s="197">
        <f>LOOKUP($D121,'[20]Power Plant Costs'!$B$266:$H$266,'[20]Power Plant Costs'!$B$270:$H$270)</f>
        <v>12.399490629213087</v>
      </c>
      <c r="I121" s="199">
        <f>LOOKUP($D121,'[20]Power Plant Costs'!$B$229:$H$229,'[20]Power Plant Costs'!$B$233:$H$233)</f>
        <v>0.9368900598182085</v>
      </c>
      <c r="J121" s="197">
        <v>0.15</v>
      </c>
      <c r="K121">
        <f>[11]Summary!$N$10</f>
        <v>0.83333333333333326</v>
      </c>
      <c r="L121" s="204">
        <f>K121</f>
        <v>0.83333333333333326</v>
      </c>
      <c r="M121">
        <f>LOOKUP($D121,'new technologies'!$F$32:$N$32,'new technologies'!$F$34:$N$34)</f>
        <v>0.42624802982763033</v>
      </c>
      <c r="N121" t="str">
        <f>Legend!D47</f>
        <v>regional coal</v>
      </c>
      <c r="O121" t="str">
        <f t="shared" si="229"/>
        <v>USA</v>
      </c>
    </row>
    <row r="122" spans="1:15">
      <c r="A122" t="str">
        <f>A121</f>
        <v>base load generation</v>
      </c>
      <c r="B122" t="str">
        <f>B121</f>
        <v>coal</v>
      </c>
      <c r="C122" t="str">
        <f>C121</f>
        <v>coal_base_IGCC</v>
      </c>
      <c r="D122">
        <f>D121+15</f>
        <v>2020</v>
      </c>
      <c r="E122">
        <v>1</v>
      </c>
      <c r="F122">
        <f>LOOKUP($D122,'Power Plant Costs'!$B$192:$H$192,'Power Plant Costs'!$B$196:$H$196)</f>
        <v>574.96666903467428</v>
      </c>
      <c r="G122">
        <f>VLOOKUP(C122,'new technologies'!$A$634:$E$697,5,FALSE)</f>
        <v>60</v>
      </c>
      <c r="H122" s="197">
        <f>LOOKUP($D122,'[20]Power Plant Costs'!$B$266:$H$266,'[20]Power Plant Costs'!$B$270:$H$270)</f>
        <v>12.399490629213087</v>
      </c>
      <c r="I122" s="199">
        <f>LOOKUP($D122,'[20]Power Plant Costs'!$B$229:$H$229,'[20]Power Plant Costs'!$B$233:$H$233)</f>
        <v>0.9368900598182085</v>
      </c>
      <c r="J122" s="197">
        <v>0.15</v>
      </c>
      <c r="K122">
        <f>[11]Summary!$N$10</f>
        <v>0.83333333333333326</v>
      </c>
      <c r="L122" s="204">
        <f>K122</f>
        <v>0.83333333333333326</v>
      </c>
      <c r="M122">
        <f>LOOKUP($D122,'new technologies'!$F$32:$N$32,'new technologies'!$F$34:$N$34)</f>
        <v>0.42624802982763033</v>
      </c>
      <c r="N122" t="str">
        <f>N121</f>
        <v>regional coal</v>
      </c>
      <c r="O122" t="str">
        <f t="shared" si="229"/>
        <v>USA</v>
      </c>
    </row>
    <row r="123" spans="1:15">
      <c r="A123" t="str">
        <f t="shared" ref="A123:A127" si="245">A122</f>
        <v>base load generation</v>
      </c>
      <c r="B123" t="str">
        <f t="shared" ref="B123:B127" si="246">B122</f>
        <v>coal</v>
      </c>
      <c r="C123" t="str">
        <f t="shared" ref="C123:C127" si="247">C122</f>
        <v>coal_base_IGCC</v>
      </c>
      <c r="D123">
        <f t="shared" ref="D123:D127" si="248">D122+15</f>
        <v>2035</v>
      </c>
      <c r="E123">
        <v>1</v>
      </c>
      <c r="F123">
        <f>LOOKUP($D123,'Power Plant Costs'!$B$192:$H$192,'Power Plant Costs'!$B$196:$H$196)</f>
        <v>517.097463174425</v>
      </c>
      <c r="G123">
        <f>VLOOKUP(C123,'new technologies'!$A$634:$E$697,5,FALSE)</f>
        <v>60</v>
      </c>
      <c r="H123" s="197">
        <f>LOOKUP($D123,'[20]Power Plant Costs'!$B$266:$H$266,'[20]Power Plant Costs'!$B$270:$H$270)</f>
        <v>11.567501907746417</v>
      </c>
      <c r="I123" s="199">
        <f>LOOKUP($D123,'[20]Power Plant Costs'!$B$229:$H$229,'[20]Power Plant Costs'!$B$233:$H$233)</f>
        <v>0.87402602884047365</v>
      </c>
      <c r="J123" s="197">
        <v>0.15</v>
      </c>
      <c r="K123">
        <f>[11]Summary!$N$10</f>
        <v>0.83333333333333326</v>
      </c>
      <c r="L123" s="204">
        <f t="shared" ref="L123:L127" si="249">K123</f>
        <v>0.83333333333333326</v>
      </c>
      <c r="M123">
        <f>LOOKUP($D123,'new technologies'!$F$32:$N$32,'new technologies'!$F$34:$N$34)</f>
        <v>0.44903864197952675</v>
      </c>
      <c r="N123" t="str">
        <f t="shared" ref="N123:N127" si="250">N122</f>
        <v>regional coal</v>
      </c>
      <c r="O123" t="str">
        <f t="shared" si="229"/>
        <v>USA</v>
      </c>
    </row>
    <row r="124" spans="1:15">
      <c r="A124" t="str">
        <f t="shared" si="245"/>
        <v>base load generation</v>
      </c>
      <c r="B124" t="str">
        <f t="shared" si="246"/>
        <v>coal</v>
      </c>
      <c r="C124" t="str">
        <f t="shared" si="247"/>
        <v>coal_base_IGCC</v>
      </c>
      <c r="D124">
        <f t="shared" si="248"/>
        <v>2050</v>
      </c>
      <c r="E124">
        <v>1</v>
      </c>
      <c r="F124">
        <f>LOOKUP($D124,'Power Plant Costs'!$B$192:$H$192,'Power Plant Costs'!$B$196:$H$196)</f>
        <v>436.97466846635251</v>
      </c>
      <c r="G124">
        <f>VLOOKUP(C124,'new technologies'!$A$634:$E$697,5,FALSE)</f>
        <v>60</v>
      </c>
      <c r="H124" s="197">
        <f>LOOKUP($D124,'[20]Power Plant Costs'!$B$266:$H$266,'[20]Power Plant Costs'!$B$270:$H$270)</f>
        <v>10.415572128538994</v>
      </c>
      <c r="I124" s="199">
        <f>LOOKUP($D124,'[20]Power Plant Costs'!$B$229:$H$229,'[20]Power Plant Costs'!$B$233:$H$233)</f>
        <v>0.78698765024729522</v>
      </c>
      <c r="J124" s="197">
        <v>0.15</v>
      </c>
      <c r="K124">
        <f>[11]Summary!$N$10</f>
        <v>0.83333333333333326</v>
      </c>
      <c r="L124" s="204">
        <f t="shared" si="249"/>
        <v>0.83333333333333326</v>
      </c>
      <c r="M124">
        <f>LOOKUP($D124,'new technologies'!$F$32:$N$32,'new technologies'!$F$34:$N$34)</f>
        <v>0.4695983502224636</v>
      </c>
      <c r="N124" t="str">
        <f t="shared" si="250"/>
        <v>regional coal</v>
      </c>
      <c r="O124" t="str">
        <f t="shared" si="229"/>
        <v>USA</v>
      </c>
    </row>
    <row r="125" spans="1:15">
      <c r="A125" t="str">
        <f t="shared" si="245"/>
        <v>base load generation</v>
      </c>
      <c r="B125" t="str">
        <f t="shared" si="246"/>
        <v>coal</v>
      </c>
      <c r="C125" t="str">
        <f t="shared" si="247"/>
        <v>coal_base_IGCC</v>
      </c>
      <c r="D125">
        <f t="shared" si="248"/>
        <v>2065</v>
      </c>
      <c r="E125">
        <v>1</v>
      </c>
      <c r="F125">
        <f>LOOKUP($D125,'Power Plant Costs'!$B$192:$H$192,'Power Plant Costs'!$B$196:$H$196)</f>
        <v>433.33364321146564</v>
      </c>
      <c r="G125">
        <f>VLOOKUP(C125,'new technologies'!$A$634:$E$697,5,FALSE)</f>
        <v>60</v>
      </c>
      <c r="H125" s="197">
        <f>LOOKUP($D125,'[20]Power Plant Costs'!$B$266:$H$266,'[20]Power Plant Costs'!$B$270:$H$270)</f>
        <v>10.363224910331841</v>
      </c>
      <c r="I125" s="199">
        <f>LOOKUP($D125,'[20]Power Plant Costs'!$B$229:$H$229,'[20]Power Plant Costs'!$B$233:$H$233)</f>
        <v>0.78303235967415896</v>
      </c>
      <c r="J125" s="197">
        <v>0.15</v>
      </c>
      <c r="K125">
        <f>[11]Summary!$N$10</f>
        <v>0.83333333333333326</v>
      </c>
      <c r="L125" s="204">
        <f t="shared" si="249"/>
        <v>0.83333333333333326</v>
      </c>
      <c r="M125">
        <f>LOOKUP($D125,'new technologies'!$F$32:$N$32,'new technologies'!$F$34:$N$34)</f>
        <v>0.48591462706571159</v>
      </c>
      <c r="N125" t="str">
        <f t="shared" si="250"/>
        <v>regional coal</v>
      </c>
      <c r="O125" t="str">
        <f t="shared" si="229"/>
        <v>USA</v>
      </c>
    </row>
    <row r="126" spans="1:15">
      <c r="A126" t="str">
        <f t="shared" si="245"/>
        <v>base load generation</v>
      </c>
      <c r="B126" t="str">
        <f t="shared" si="246"/>
        <v>coal</v>
      </c>
      <c r="C126" t="str">
        <f t="shared" si="247"/>
        <v>coal_base_IGCC</v>
      </c>
      <c r="D126">
        <f t="shared" si="248"/>
        <v>2080</v>
      </c>
      <c r="E126">
        <v>1</v>
      </c>
      <c r="F126">
        <f>LOOKUP($D126,'Power Plant Costs'!$B$192:$H$192,'Power Plant Costs'!$B$196:$H$196)</f>
        <v>410.34166192213337</v>
      </c>
      <c r="G126">
        <f>VLOOKUP(C126,'new technologies'!$A$634:$E$697,5,FALSE)</f>
        <v>60</v>
      </c>
      <c r="H126" s="197">
        <f>LOOKUP($D126,'[20]Power Plant Costs'!$B$266:$H$266,'[20]Power Plant Costs'!$B$270:$H$270)</f>
        <v>10.032667944281661</v>
      </c>
      <c r="I126" s="199">
        <f>LOOKUP($D126,'[20]Power Plant Costs'!$B$229:$H$229,'[20]Power Plant Costs'!$B$233:$H$233)</f>
        <v>0.75805588725629713</v>
      </c>
      <c r="J126" s="197">
        <v>0.15</v>
      </c>
      <c r="K126">
        <f>[11]Summary!$N$10</f>
        <v>0.83333333333333326</v>
      </c>
      <c r="L126" s="204">
        <f t="shared" si="249"/>
        <v>0.83333333333333326</v>
      </c>
      <c r="M126">
        <f>LOOKUP($D126,'new technologies'!$F$32:$N$32,'new technologies'!$F$34:$N$34)</f>
        <v>0.49639032164966829</v>
      </c>
      <c r="N126" t="str">
        <f t="shared" si="250"/>
        <v>regional coal</v>
      </c>
      <c r="O126" t="str">
        <f t="shared" si="229"/>
        <v>USA</v>
      </c>
    </row>
    <row r="127" spans="1:15">
      <c r="A127" t="str">
        <f t="shared" si="245"/>
        <v>base load generation</v>
      </c>
      <c r="B127" t="str">
        <f t="shared" si="246"/>
        <v>coal</v>
      </c>
      <c r="C127" t="str">
        <f t="shared" si="247"/>
        <v>coal_base_IGCC</v>
      </c>
      <c r="D127">
        <f t="shared" si="248"/>
        <v>2095</v>
      </c>
      <c r="E127">
        <v>1</v>
      </c>
      <c r="F127">
        <f>LOOKUP($D127,'Power Plant Costs'!$B$192:$H$192,'Power Plant Costs'!$B$196:$H$196)</f>
        <v>402.476668324272</v>
      </c>
      <c r="G127">
        <f>VLOOKUP(C127,'new technologies'!$A$634:$E$697,5,FALSE)</f>
        <v>60</v>
      </c>
      <c r="H127" s="197">
        <f>LOOKUP($D127,'[20]Power Plant Costs'!$B$266:$H$266,'[20]Power Plant Costs'!$B$270:$H$270)</f>
        <v>9.9195925033704704</v>
      </c>
      <c r="I127" s="199">
        <f>LOOKUP($D127,'[20]Power Plant Costs'!$B$229:$H$229,'[20]Power Plant Costs'!$B$233:$H$233)</f>
        <v>0.74951204785456693</v>
      </c>
      <c r="J127" s="197">
        <v>0.15</v>
      </c>
      <c r="K127">
        <f>[11]Summary!$N$10</f>
        <v>0.83333333333333326</v>
      </c>
      <c r="L127" s="204">
        <f t="shared" si="249"/>
        <v>0.83333333333333326</v>
      </c>
      <c r="M127">
        <f>LOOKUP($D127,'new technologies'!$F$32:$N$32,'new technologies'!$F$34:$N$34)</f>
        <v>0.5</v>
      </c>
      <c r="N127" t="str">
        <f t="shared" si="250"/>
        <v>regional coal</v>
      </c>
      <c r="O127" t="str">
        <f t="shared" si="229"/>
        <v>USA</v>
      </c>
    </row>
    <row r="128" spans="1:15">
      <c r="A128" t="str">
        <f>Legend!A48</f>
        <v>base load generation</v>
      </c>
      <c r="B128" t="str">
        <f>Legend!B48</f>
        <v>coal</v>
      </c>
      <c r="C128" t="str">
        <f>Legend!C48</f>
        <v>coal_base_IGCC_CCS</v>
      </c>
      <c r="D128">
        <v>2020</v>
      </c>
      <c r="E128">
        <v>0.33300000000000002</v>
      </c>
      <c r="F128" s="207">
        <f>LOOKUP($D128,'Power Plant Costs'!$B$192:$H$192,'Power Plant Costs'!$B$513:$H$513)</f>
        <v>758.02836850812741</v>
      </c>
      <c r="G128" s="3">
        <f>VLOOKUP(C128,'new technologies'!$A$634:$E$697,5,FALSE)</f>
        <v>60</v>
      </c>
      <c r="H128" s="197">
        <f>LOOKUP($D128,'Power Plant Costs'!$B$192:$H$192,'Power Plant Costs'!$B$529:$H$529)</f>
        <v>14.224843250269114</v>
      </c>
      <c r="I128" s="199">
        <f>LOOKUP($D128,'Power Plant Costs'!$B$192:$H$192,'Power Plant Costs'!$B$545:$H$545)</f>
        <v>1.71829101061274</v>
      </c>
      <c r="J128" s="197">
        <v>0.15</v>
      </c>
      <c r="K128">
        <f>[11]Summary!$N$10</f>
        <v>0.83333333333333326</v>
      </c>
      <c r="L128" s="204">
        <f>K128</f>
        <v>0.83333333333333326</v>
      </c>
      <c r="M128">
        <f>LOOKUP($D128,'new technologies'!$F$173:$N$173,'new technologies'!$F$185:$N$185)</f>
        <v>0.3642890769077553</v>
      </c>
      <c r="N128" t="str">
        <f>Legend!D48</f>
        <v>regional coal</v>
      </c>
      <c r="O128" t="str">
        <f t="shared" si="229"/>
        <v>USA</v>
      </c>
    </row>
    <row r="129" spans="1:15">
      <c r="A129" t="str">
        <f>A128</f>
        <v>base load generation</v>
      </c>
      <c r="B129" t="str">
        <f t="shared" ref="B129:C129" si="251">B128</f>
        <v>coal</v>
      </c>
      <c r="C129" t="str">
        <f t="shared" si="251"/>
        <v>coal_base_IGCC_CCS</v>
      </c>
      <c r="D129">
        <f>D128+15</f>
        <v>2035</v>
      </c>
      <c r="E129">
        <v>1</v>
      </c>
      <c r="F129" s="207">
        <f>LOOKUP($D129,'Power Plant Costs'!$B$192:$H$192,'Power Plant Costs'!$B$513:$H$513)</f>
        <v>666.11117655985277</v>
      </c>
      <c r="G129" s="3">
        <f>VLOOKUP(C129,'new technologies'!$A$634:$E$697,5,FALSE)</f>
        <v>60</v>
      </c>
      <c r="H129" s="197">
        <f>LOOKUP($D129,'Power Plant Costs'!$B$192:$H$192,'Power Plant Costs'!$B$529:$H$529)</f>
        <v>13.142357530423551</v>
      </c>
      <c r="I129" s="199">
        <f>LOOKUP($D129,'Power Plant Costs'!$B$192:$H$192,'Power Plant Costs'!$B$545:$H$545)</f>
        <v>1.548193675534453</v>
      </c>
      <c r="J129" s="197">
        <v>0.15</v>
      </c>
      <c r="K129">
        <f>[11]Summary!$N$10</f>
        <v>0.83333333333333326</v>
      </c>
      <c r="L129" s="204">
        <f>K129</f>
        <v>0.83333333333333326</v>
      </c>
      <c r="M129">
        <f>LOOKUP($D129,'new technologies'!$F$173:$N$173,'new technologies'!$F$185:$N$185)</f>
        <v>0.39413328124209546</v>
      </c>
      <c r="N129" t="str">
        <f>N128</f>
        <v>regional coal</v>
      </c>
      <c r="O129" t="str">
        <f t="shared" si="229"/>
        <v>USA</v>
      </c>
    </row>
    <row r="130" spans="1:15">
      <c r="A130" t="str">
        <f t="shared" ref="A130:A133" si="252">A129</f>
        <v>base load generation</v>
      </c>
      <c r="B130" t="str">
        <f t="shared" ref="B130:B133" si="253">B129</f>
        <v>coal</v>
      </c>
      <c r="C130" t="str">
        <f t="shared" ref="C130:C133" si="254">C129</f>
        <v>coal_base_IGCC_CCS</v>
      </c>
      <c r="D130">
        <f t="shared" ref="D130:D133" si="255">D129+15</f>
        <v>2050</v>
      </c>
      <c r="E130">
        <v>1</v>
      </c>
      <c r="F130" s="207">
        <f>LOOKUP($D130,'Power Plant Costs'!$B$192:$H$192,'Power Plant Costs'!$B$513:$H$513)</f>
        <v>557.78515123710247</v>
      </c>
      <c r="G130" s="3">
        <f>VLOOKUP(C130,'new technologies'!$A$634:$E$697,5,FALSE)</f>
        <v>60</v>
      </c>
      <c r="H130" s="197">
        <f>LOOKUP($D130,'Power Plant Costs'!$B$192:$H$192,'Power Plant Costs'!$B$529:$H$529)</f>
        <v>11.787006183188362</v>
      </c>
      <c r="I130" s="199">
        <f>LOOKUP($D130,'Power Plant Costs'!$B$192:$H$192,'Power Plant Costs'!$B$545:$H$545)</f>
        <v>1.3740741462444559</v>
      </c>
      <c r="J130" s="197">
        <v>0.15</v>
      </c>
      <c r="K130">
        <f>[11]Summary!$N$10</f>
        <v>0.83333333333333326</v>
      </c>
      <c r="L130" s="204">
        <f t="shared" ref="L130:L196" si="256">K130</f>
        <v>0.83333333333333326</v>
      </c>
      <c r="M130">
        <f>LOOKUP($D130,'new technologies'!$F$173:$N$173,'new technologies'!$F$185:$N$185)</f>
        <v>0.4209435796745184</v>
      </c>
      <c r="N130" t="str">
        <f t="shared" ref="N130:N133" si="257">N129</f>
        <v>regional coal</v>
      </c>
      <c r="O130" t="str">
        <f t="shared" si="229"/>
        <v>USA</v>
      </c>
    </row>
    <row r="131" spans="1:15">
      <c r="A131" t="str">
        <f t="shared" si="252"/>
        <v>base load generation</v>
      </c>
      <c r="B131" t="str">
        <f t="shared" si="253"/>
        <v>coal</v>
      </c>
      <c r="C131" t="str">
        <f t="shared" si="254"/>
        <v>coal_base_IGCC_CCS</v>
      </c>
      <c r="D131">
        <f t="shared" si="255"/>
        <v>2065</v>
      </c>
      <c r="E131">
        <v>1</v>
      </c>
      <c r="F131" s="207">
        <f>LOOKUP($D131,'Power Plant Costs'!$B$192:$H$192,'Power Plant Costs'!$B$513:$H$513)</f>
        <v>549.95869509606257</v>
      </c>
      <c r="G131" s="3">
        <f>VLOOKUP(C131,'new technologies'!$A$634:$E$697,5,FALSE)</f>
        <v>60</v>
      </c>
      <c r="H131" s="197">
        <f>LOOKUP($D131,'Power Plant Costs'!$B$192:$H$192,'Power Plant Costs'!$B$529:$H$529)</f>
        <v>11.693108791147171</v>
      </c>
      <c r="I131" s="199">
        <f>LOOKUP($D131,'Power Plant Costs'!$B$192:$H$192,'Power Plant Costs'!$B$545:$H$545)</f>
        <v>1.3523319661875719</v>
      </c>
      <c r="J131" s="197">
        <v>0.15</v>
      </c>
      <c r="K131">
        <f>[11]Summary!$N$10</f>
        <v>0.83333333333333326</v>
      </c>
      <c r="L131" s="204">
        <f t="shared" si="256"/>
        <v>0.83333333333333326</v>
      </c>
      <c r="M131">
        <f>LOOKUP($D131,'new technologies'!$F$173:$N$173,'new technologies'!$F$185:$N$185)</f>
        <v>0.43725985651776633</v>
      </c>
      <c r="N131" t="str">
        <f t="shared" si="257"/>
        <v>regional coal</v>
      </c>
      <c r="O131" t="str">
        <f t="shared" si="229"/>
        <v>USA</v>
      </c>
    </row>
    <row r="132" spans="1:15">
      <c r="A132" t="str">
        <f t="shared" si="252"/>
        <v>base load generation</v>
      </c>
      <c r="B132" t="str">
        <f t="shared" si="253"/>
        <v>coal</v>
      </c>
      <c r="C132" t="str">
        <f t="shared" si="254"/>
        <v>coal_base_IGCC_CCS</v>
      </c>
      <c r="D132">
        <f t="shared" si="255"/>
        <v>2080</v>
      </c>
      <c r="E132">
        <v>1</v>
      </c>
      <c r="F132" s="207">
        <f>LOOKUP($D132,'Power Plant Costs'!$B$192:$H$192,'Power Plant Costs'!$B$513:$H$513)</f>
        <v>521.73952558659141</v>
      </c>
      <c r="G132" s="3">
        <f>VLOOKUP(C132,'new technologies'!$A$634:$E$697,5,FALSE)</f>
        <v>60</v>
      </c>
      <c r="H132" s="197">
        <f>LOOKUP($D132,'Power Plant Costs'!$B$192:$H$192,'Power Plant Costs'!$B$529:$H$529)</f>
        <v>11.322456168950362</v>
      </c>
      <c r="I132" s="199">
        <f>LOOKUP($D132,'Power Plant Costs'!$B$192:$H$192,'Power Plant Costs'!$B$545:$H$545)</f>
        <v>1.310191257405569</v>
      </c>
      <c r="J132" s="197">
        <v>0.15</v>
      </c>
      <c r="K132">
        <f>[11]Summary!$N$10</f>
        <v>0.83333333333333326</v>
      </c>
      <c r="L132" s="204">
        <f t="shared" si="256"/>
        <v>0.83333333333333326</v>
      </c>
      <c r="M132">
        <f>LOOKUP($D132,'new technologies'!$F$173:$N$173,'new technologies'!$F$185:$N$185)</f>
        <v>0.44773555110172308</v>
      </c>
      <c r="N132" t="str">
        <f t="shared" si="257"/>
        <v>regional coal</v>
      </c>
      <c r="O132" t="str">
        <f t="shared" si="229"/>
        <v>USA</v>
      </c>
    </row>
    <row r="133" spans="1:15">
      <c r="A133" t="str">
        <f t="shared" si="252"/>
        <v>base load generation</v>
      </c>
      <c r="B133" t="str">
        <f t="shared" si="253"/>
        <v>coal</v>
      </c>
      <c r="C133" t="str">
        <f t="shared" si="254"/>
        <v>coal_base_IGCC_CCS</v>
      </c>
      <c r="D133">
        <f t="shared" si="255"/>
        <v>2095</v>
      </c>
      <c r="E133">
        <v>1</v>
      </c>
      <c r="F133" s="207">
        <f>LOOKUP($D133,'Power Plant Costs'!$B$192:$H$192,'Power Plant Costs'!$B$513:$H$513)</f>
        <v>512.13577446035094</v>
      </c>
      <c r="G133" s="3">
        <f>VLOOKUP(C133,'new technologies'!$A$634:$E$697,5,FALSE)</f>
        <v>60</v>
      </c>
      <c r="H133" s="197">
        <f>LOOKUP($D133,'Power Plant Costs'!$B$192:$H$192,'Power Plant Costs'!$B$529:$H$529)</f>
        <v>11.196018150691321</v>
      </c>
      <c r="I133" s="199">
        <f>LOOKUP($D133,'Power Plant Costs'!$B$192:$H$192,'Power Plant Costs'!$B$545:$H$545)</f>
        <v>1.2959271366049316</v>
      </c>
      <c r="J133" s="197">
        <v>0.15</v>
      </c>
      <c r="K133">
        <f>[11]Summary!$N$10</f>
        <v>0.83333333333333326</v>
      </c>
      <c r="L133" s="204">
        <f t="shared" si="256"/>
        <v>0.83333333333333326</v>
      </c>
      <c r="M133">
        <f>LOOKUP($D133,'new technologies'!$F$173:$N$173,'new technologies'!$F$185:$N$185)</f>
        <v>0.4513452294520548</v>
      </c>
      <c r="N133" t="str">
        <f t="shared" si="257"/>
        <v>regional coal</v>
      </c>
      <c r="O133" t="str">
        <f t="shared" si="229"/>
        <v>USA</v>
      </c>
    </row>
    <row r="134" spans="1:15">
      <c r="A134" t="str">
        <f>Legend!A49</f>
        <v>base load generation</v>
      </c>
      <c r="B134" t="str">
        <f>Legend!B49</f>
        <v>biomass</v>
      </c>
      <c r="C134" t="str">
        <f>Legend!C49</f>
        <v>bio_base_conv</v>
      </c>
      <c r="D134">
        <v>2005</v>
      </c>
      <c r="E134">
        <v>0</v>
      </c>
      <c r="F134" s="207">
        <f>LOOKUP($D134,'Power Plant Costs'!$B$192:$H$192,'Power Plant Costs'!$B$206:$H$206)</f>
        <v>510.9275158281115</v>
      </c>
      <c r="G134" s="3">
        <f>VLOOKUP(C134,'new technologies'!$A$634:$E$697,5,FALSE)</f>
        <v>60</v>
      </c>
      <c r="H134" s="197">
        <f>LOOKUP($D134,'Power Plant Costs'!$B$266:$H$266,'Power Plant Costs'!$B$280:$H$280)</f>
        <v>9.0942159797477657</v>
      </c>
      <c r="I134" s="199">
        <f>LOOKUP($D134,'Power Plant Costs'!$B$229:$H$229,'Power Plant Costs'!$B$243:$H$243)</f>
        <v>1.4930540695125905</v>
      </c>
      <c r="J134" s="197">
        <v>0.15</v>
      </c>
      <c r="K134">
        <f>[11]Summary!$N$10</f>
        <v>0.83333333333333326</v>
      </c>
      <c r="L134" s="204">
        <f t="shared" si="256"/>
        <v>0.83333333333333326</v>
      </c>
      <c r="M134">
        <f>LOOKUP($D134,'new technologies'!$F$32:$N$32,'new technologies'!$F$41:$N$41)</f>
        <v>0.38169501283984608</v>
      </c>
      <c r="N134" t="str">
        <f>Legend!D49</f>
        <v>regional biomass</v>
      </c>
      <c r="O134" t="str">
        <f t="shared" si="229"/>
        <v>USA</v>
      </c>
    </row>
    <row r="135" spans="1:15">
      <c r="A135" t="str">
        <f>A134</f>
        <v>base load generation</v>
      </c>
      <c r="B135" t="str">
        <f>B134</f>
        <v>biomass</v>
      </c>
      <c r="C135" t="str">
        <f>C134</f>
        <v>bio_base_conv</v>
      </c>
      <c r="D135">
        <f>D134+15</f>
        <v>2020</v>
      </c>
      <c r="E135">
        <v>1</v>
      </c>
      <c r="F135" s="207">
        <f>LOOKUP($D135,'Power Plant Costs'!$B$192:$H$192,'Power Plant Costs'!$B$206:$H$206)</f>
        <v>510.9275158281115</v>
      </c>
      <c r="G135" s="3">
        <f>VLOOKUP(C135,'new technologies'!$A$634:$E$697,5,FALSE)</f>
        <v>60</v>
      </c>
      <c r="H135" s="197">
        <f>LOOKUP($D135,'Power Plant Costs'!$B$266:$H$266,'Power Plant Costs'!$B$280:$H$280)</f>
        <v>9.0942159797477657</v>
      </c>
      <c r="I135" s="199">
        <f>LOOKUP($D135,'Power Plant Costs'!$B$229:$H$229,'Power Plant Costs'!$B$243:$H$243)</f>
        <v>1.4930540695125905</v>
      </c>
      <c r="J135" s="197">
        <v>0.15</v>
      </c>
      <c r="K135">
        <f>[11]Summary!$N$10</f>
        <v>0.83333333333333326</v>
      </c>
      <c r="L135" s="204">
        <f t="shared" si="256"/>
        <v>0.83333333333333326</v>
      </c>
      <c r="M135">
        <f>LOOKUP($D135,'new technologies'!$F$32:$N$32,'new technologies'!$F$41:$N$41)</f>
        <v>0.38169501283984619</v>
      </c>
      <c r="N135" t="str">
        <f>N134</f>
        <v>regional biomass</v>
      </c>
      <c r="O135" t="str">
        <f t="shared" si="229"/>
        <v>USA</v>
      </c>
    </row>
    <row r="136" spans="1:15">
      <c r="A136" t="str">
        <f t="shared" ref="A136:A140" si="258">A135</f>
        <v>base load generation</v>
      </c>
      <c r="B136" t="str">
        <f t="shared" ref="B136:B140" si="259">B135</f>
        <v>biomass</v>
      </c>
      <c r="C136" t="str">
        <f t="shared" ref="C136:C140" si="260">C135</f>
        <v>bio_base_conv</v>
      </c>
      <c r="D136">
        <f t="shared" ref="D136:D140" si="261">D135+15</f>
        <v>2035</v>
      </c>
      <c r="E136">
        <v>1</v>
      </c>
      <c r="F136" s="207">
        <f>LOOKUP($D136,'Power Plant Costs'!$B$192:$H$192,'Power Plant Costs'!$B$206:$H$206)</f>
        <v>481.11552187354795</v>
      </c>
      <c r="G136" s="3">
        <f>VLOOKUP(C136,'new technologies'!$A$634:$E$697,5,FALSE)</f>
        <v>60</v>
      </c>
      <c r="H136" s="197">
        <f>LOOKUP($D136,'Power Plant Costs'!$B$266:$H$266,'Power Plant Costs'!$B$280:$H$280)</f>
        <v>8.56357963034249</v>
      </c>
      <c r="I136" s="199">
        <f>LOOKUP($D136,'Power Plant Costs'!$B$229:$H$229,'Power Plant Costs'!$B$243:$H$243)</f>
        <v>1.4059361956161287</v>
      </c>
      <c r="J136" s="197">
        <v>0.15</v>
      </c>
      <c r="K136">
        <f>[11]Summary!$N$10</f>
        <v>0.83333333333333326</v>
      </c>
      <c r="L136" s="204">
        <f t="shared" si="256"/>
        <v>0.83333333333333326</v>
      </c>
      <c r="M136">
        <f>LOOKUP($D136,'new technologies'!$F$32:$N$32,'new technologies'!$F$41:$N$41)</f>
        <v>0.39037391486228873</v>
      </c>
      <c r="N136" t="str">
        <f t="shared" ref="N136:N140" si="262">N135</f>
        <v>regional biomass</v>
      </c>
      <c r="O136" t="str">
        <f t="shared" si="229"/>
        <v>USA</v>
      </c>
    </row>
    <row r="137" spans="1:15">
      <c r="A137" t="str">
        <f t="shared" si="258"/>
        <v>base load generation</v>
      </c>
      <c r="B137" t="str">
        <f t="shared" si="259"/>
        <v>biomass</v>
      </c>
      <c r="C137" t="str">
        <f t="shared" si="260"/>
        <v>bio_base_conv</v>
      </c>
      <c r="D137">
        <f t="shared" si="261"/>
        <v>2050</v>
      </c>
      <c r="E137">
        <v>1</v>
      </c>
      <c r="F137" s="207">
        <f>LOOKUP($D137,'Power Plant Costs'!$B$192:$H$192,'Power Plant Costs'!$B$206:$H$206)</f>
        <v>453.04302120524136</v>
      </c>
      <c r="G137" s="3">
        <f>VLOOKUP(C137,'new technologies'!$A$634:$E$697,5,FALSE)</f>
        <v>60</v>
      </c>
      <c r="H137" s="197">
        <f>LOOKUP($D137,'Power Plant Costs'!$B$266:$H$266,'Power Plant Costs'!$B$280:$H$280)</f>
        <v>8.0639052611603805</v>
      </c>
      <c r="I137" s="199">
        <f>LOOKUP($D137,'Power Plant Costs'!$B$229:$H$229,'Power Plant Costs'!$B$243:$H$243)</f>
        <v>1.323901542821444</v>
      </c>
      <c r="J137" s="197">
        <v>0.15</v>
      </c>
      <c r="K137">
        <f>[11]Summary!$N$10</f>
        <v>0.83333333333333326</v>
      </c>
      <c r="L137" s="204">
        <f t="shared" si="256"/>
        <v>0.83333333333333326</v>
      </c>
      <c r="M137">
        <f>LOOKUP($D137,'new technologies'!$F$32:$N$32,'new technologies'!$F$41:$N$41)</f>
        <v>0.39925015595855018</v>
      </c>
      <c r="N137" t="str">
        <f t="shared" si="262"/>
        <v>regional biomass</v>
      </c>
      <c r="O137" t="str">
        <f t="shared" si="229"/>
        <v>USA</v>
      </c>
    </row>
    <row r="138" spans="1:15">
      <c r="A138" t="str">
        <f t="shared" si="258"/>
        <v>base load generation</v>
      </c>
      <c r="B138" t="str">
        <f t="shared" si="259"/>
        <v>biomass</v>
      </c>
      <c r="C138" t="str">
        <f t="shared" si="260"/>
        <v>bio_base_conv</v>
      </c>
      <c r="D138">
        <f t="shared" si="261"/>
        <v>2065</v>
      </c>
      <c r="E138">
        <v>1</v>
      </c>
      <c r="F138" s="207">
        <f>LOOKUP($D138,'Power Plant Costs'!$B$192:$H$192,'Power Plant Costs'!$B$206:$H$206)</f>
        <v>426.60851652322771</v>
      </c>
      <c r="G138" s="3">
        <f>VLOOKUP(C138,'new technologies'!$A$634:$E$697,5,FALSE)</f>
        <v>60</v>
      </c>
      <c r="H138" s="197">
        <f>LOOKUP($D138,'Power Plant Costs'!$B$266:$H$266,'Power Plant Costs'!$B$280:$H$280)</f>
        <v>7.5933862786267357</v>
      </c>
      <c r="I138" s="199">
        <f>LOOKUP($D138,'Power Plant Costs'!$B$229:$H$229,'Power Plant Costs'!$B$243:$H$243)</f>
        <v>1.2466535114112345</v>
      </c>
      <c r="J138" s="197">
        <v>0.15</v>
      </c>
      <c r="K138">
        <f>[11]Summary!$N$10</f>
        <v>0.83333333333333326</v>
      </c>
      <c r="L138" s="204">
        <f t="shared" si="256"/>
        <v>0.83333333333333326</v>
      </c>
      <c r="M138">
        <f>LOOKUP($D138,'new technologies'!$F$32:$N$32,'new technologies'!$F$41:$N$41)</f>
        <v>0.40832822318355488</v>
      </c>
      <c r="N138" t="str">
        <f t="shared" si="262"/>
        <v>regional biomass</v>
      </c>
      <c r="O138" t="str">
        <f t="shared" si="229"/>
        <v>USA</v>
      </c>
    </row>
    <row r="139" spans="1:15">
      <c r="A139" t="str">
        <f t="shared" si="258"/>
        <v>base load generation</v>
      </c>
      <c r="B139" t="str">
        <f t="shared" si="259"/>
        <v>biomass</v>
      </c>
      <c r="C139" t="str">
        <f t="shared" si="260"/>
        <v>bio_base_conv</v>
      </c>
      <c r="D139">
        <f t="shared" si="261"/>
        <v>2080</v>
      </c>
      <c r="E139">
        <v>1</v>
      </c>
      <c r="F139" s="207">
        <f>LOOKUP($D139,'Power Plant Costs'!$B$192:$H$192,'Power Plant Costs'!$B$206:$H$206)</f>
        <v>401.7164327705209</v>
      </c>
      <c r="G139" s="3">
        <f>VLOOKUP(C139,'new technologies'!$A$634:$E$697,5,FALSE)</f>
        <v>60</v>
      </c>
      <c r="H139" s="197">
        <f>LOOKUP($D139,'Power Plant Costs'!$B$266:$H$266,'Power Plant Costs'!$B$280:$H$280)</f>
        <v>7.1503215016863528</v>
      </c>
      <c r="I139" s="199">
        <f>LOOKUP($D139,'Power Plant Costs'!$B$229:$H$229,'Power Plant Costs'!$B$243:$H$243)</f>
        <v>1.1739128078979588</v>
      </c>
      <c r="J139" s="197">
        <v>0.15</v>
      </c>
      <c r="K139">
        <f>[11]Summary!$N$10</f>
        <v>0.83333333333333326</v>
      </c>
      <c r="L139" s="204">
        <f t="shared" si="256"/>
        <v>0.83333333333333326</v>
      </c>
      <c r="M139">
        <f>LOOKUP($D139,'new technologies'!$F$32:$N$32,'new technologies'!$F$41:$N$41)</f>
        <v>0.41761270561795077</v>
      </c>
      <c r="N139" t="str">
        <f t="shared" si="262"/>
        <v>regional biomass</v>
      </c>
      <c r="O139" t="str">
        <f t="shared" si="229"/>
        <v>USA</v>
      </c>
    </row>
    <row r="140" spans="1:15">
      <c r="A140" t="str">
        <f t="shared" si="258"/>
        <v>base load generation</v>
      </c>
      <c r="B140" t="str">
        <f t="shared" si="259"/>
        <v>biomass</v>
      </c>
      <c r="C140" t="str">
        <f t="shared" si="260"/>
        <v>bio_base_conv</v>
      </c>
      <c r="D140">
        <f t="shared" si="261"/>
        <v>2095</v>
      </c>
      <c r="E140">
        <v>1</v>
      </c>
      <c r="F140" s="207">
        <f>LOOKUP($D140,'Power Plant Costs'!$B$192:$H$192,'Power Plant Costs'!$B$206:$H$206)</f>
        <v>378.27677157749838</v>
      </c>
      <c r="G140" s="3">
        <f>VLOOKUP(C140,'new technologies'!$A$634:$E$697,5,FALSE)</f>
        <v>60</v>
      </c>
      <c r="H140" s="197">
        <f>LOOKUP($D140,'Power Plant Costs'!$B$266:$H$266,'Power Plant Costs'!$B$280:$H$280)</f>
        <v>6.7331090111123029</v>
      </c>
      <c r="I140" s="199">
        <f>LOOKUP($D140,'Power Plant Costs'!$B$229:$H$229,'Power Plant Costs'!$B$243:$H$243)</f>
        <v>1.1054164352265516</v>
      </c>
      <c r="J140" s="197">
        <v>0.15</v>
      </c>
      <c r="K140">
        <f>[11]Summary!$N$10</f>
        <v>0.83333333333333326</v>
      </c>
      <c r="L140" s="204">
        <f t="shared" si="256"/>
        <v>0.83333333333333326</v>
      </c>
      <c r="M140">
        <f>LOOKUP($D140,'new technologies'!$F$32:$N$32,'new technologies'!$F$41:$N$41)</f>
        <v>0.42710829668795014</v>
      </c>
      <c r="N140" t="str">
        <f t="shared" si="262"/>
        <v>regional biomass</v>
      </c>
      <c r="O140" t="str">
        <f t="shared" si="229"/>
        <v>USA</v>
      </c>
    </row>
    <row r="141" spans="1:15">
      <c r="A141" t="str">
        <f>Legend!A50</f>
        <v>base load generation</v>
      </c>
      <c r="B141" t="str">
        <f>Legend!B50</f>
        <v>biomass</v>
      </c>
      <c r="C141" t="str">
        <f>Legend!C50</f>
        <v>bio_base_IGCC</v>
      </c>
      <c r="D141">
        <v>2005</v>
      </c>
      <c r="E141">
        <v>0</v>
      </c>
      <c r="F141" s="207">
        <f>LOOKUP($D141,'Power Plant Costs'!$B$192:$H$192,'Power Plant Costs'!$B$207:$H$207)</f>
        <v>592.2156691057146</v>
      </c>
      <c r="G141" s="3">
        <f>VLOOKUP(C141,'new technologies'!$A$634:$E$697,5,FALSE)</f>
        <v>60</v>
      </c>
      <c r="H141" s="197">
        <f>LOOKUP($D141,'Power Plant Costs'!$B$266:$H$266,'Power Plant Costs'!$B$281:$H$281)</f>
        <v>12.771475348089481</v>
      </c>
      <c r="I141" s="199">
        <f>LOOKUP($D141,'Power Plant Costs'!$B$229:$H$229,'Power Plant Costs'!$B$244:$H$244)</f>
        <v>0.95046416336660966</v>
      </c>
      <c r="J141" s="197">
        <v>0.15</v>
      </c>
      <c r="K141">
        <f>[11]Summary!$N$10</f>
        <v>0.83333333333333326</v>
      </c>
      <c r="L141" s="204">
        <f t="shared" si="256"/>
        <v>0.83333333333333326</v>
      </c>
      <c r="M141">
        <f>LOOKUP($D141,'new technologies'!$F$32:$N$32,'new technologies'!$F$42:$N$42)</f>
        <v>0.41575832720748823</v>
      </c>
      <c r="N141" t="str">
        <f>Legend!D50</f>
        <v>regional biomass</v>
      </c>
      <c r="O141" t="str">
        <f t="shared" si="229"/>
        <v>USA</v>
      </c>
    </row>
    <row r="142" spans="1:15">
      <c r="A142" t="str">
        <f>A141</f>
        <v>base load generation</v>
      </c>
      <c r="B142" t="str">
        <f t="shared" ref="B142:C142" si="263">B141</f>
        <v>biomass</v>
      </c>
      <c r="C142" t="str">
        <f t="shared" si="263"/>
        <v>bio_base_IGCC</v>
      </c>
      <c r="D142">
        <f>D141+15</f>
        <v>2020</v>
      </c>
      <c r="E142">
        <v>1</v>
      </c>
      <c r="F142" s="207">
        <f>LOOKUP($D142,'Power Plant Costs'!$B$192:$H$192,'Power Plant Costs'!$B$207:$H$207)</f>
        <v>592.2156691057146</v>
      </c>
      <c r="G142" s="3">
        <f>VLOOKUP(C142,'new technologies'!$A$634:$E$697,5,FALSE)</f>
        <v>60</v>
      </c>
      <c r="H142" s="197">
        <f>LOOKUP($D142,'Power Plant Costs'!$B$266:$H$266,'Power Plant Costs'!$B$281:$H$281)</f>
        <v>12.771475348089481</v>
      </c>
      <c r="I142" s="199">
        <f>LOOKUP($D142,'Power Plant Costs'!$B$229:$H$229,'Power Plant Costs'!$B$244:$H$244)</f>
        <v>0.95046416336660966</v>
      </c>
      <c r="J142" s="197">
        <v>0.15</v>
      </c>
      <c r="K142">
        <f>[11]Summary!$N$10</f>
        <v>0.83333333333333326</v>
      </c>
      <c r="L142" s="204">
        <f t="shared" si="256"/>
        <v>0.83333333333333326</v>
      </c>
      <c r="M142">
        <f>LOOKUP($D142,'new technologies'!$F$32:$N$32,'new technologies'!$F$42:$N$42)</f>
        <v>0.41575832720748823</v>
      </c>
      <c r="N142" t="str">
        <f>N141</f>
        <v>regional biomass</v>
      </c>
      <c r="O142" t="str">
        <f t="shared" si="229"/>
        <v>USA</v>
      </c>
    </row>
    <row r="143" spans="1:15">
      <c r="A143" t="str">
        <f t="shared" ref="A143:A147" si="264">A142</f>
        <v>base load generation</v>
      </c>
      <c r="B143" t="str">
        <f t="shared" ref="B143:B147" si="265">B142</f>
        <v>biomass</v>
      </c>
      <c r="C143" t="str">
        <f t="shared" ref="C143:C147" si="266">C142</f>
        <v>bio_base_IGCC</v>
      </c>
      <c r="D143">
        <f t="shared" ref="D143:D147" si="267">D142+15</f>
        <v>2035</v>
      </c>
      <c r="E143">
        <v>1</v>
      </c>
      <c r="F143" s="207">
        <f>LOOKUP($D143,'Power Plant Costs'!$B$192:$H$192,'Power Plant Costs'!$B$207:$H$207)</f>
        <v>532.6103870696578</v>
      </c>
      <c r="G143" s="3">
        <f>VLOOKUP(C143,'new technologies'!$A$634:$E$697,5,FALSE)</f>
        <v>60</v>
      </c>
      <c r="H143" s="197">
        <f>LOOKUP($D143,'Power Plant Costs'!$B$266:$H$266,'Power Plant Costs'!$B$281:$H$281)</f>
        <v>11.914526964978808</v>
      </c>
      <c r="I143" s="199">
        <f>LOOKUP($D143,'Power Plant Costs'!$B$229:$H$229,'Power Plant Costs'!$B$244:$H$244)</f>
        <v>0.88668932876040307</v>
      </c>
      <c r="J143" s="197">
        <v>0.15</v>
      </c>
      <c r="K143">
        <f>[11]Summary!$N$10</f>
        <v>0.83333333333333326</v>
      </c>
      <c r="L143" s="204">
        <f t="shared" si="256"/>
        <v>0.83333333333333326</v>
      </c>
      <c r="M143">
        <f>LOOKUP($D143,'new technologies'!$F$32:$N$32,'new technologies'!$F$42:$N$42)</f>
        <v>0.43798807637052573</v>
      </c>
      <c r="N143" t="str">
        <f t="shared" ref="N143:N147" si="268">N142</f>
        <v>regional biomass</v>
      </c>
      <c r="O143" t="str">
        <f t="shared" si="229"/>
        <v>USA</v>
      </c>
    </row>
    <row r="144" spans="1:15">
      <c r="A144" t="str">
        <f t="shared" si="264"/>
        <v>base load generation</v>
      </c>
      <c r="B144" t="str">
        <f t="shared" si="265"/>
        <v>biomass</v>
      </c>
      <c r="C144" t="str">
        <f t="shared" si="266"/>
        <v>bio_base_IGCC</v>
      </c>
      <c r="D144">
        <f t="shared" si="267"/>
        <v>2050</v>
      </c>
      <c r="E144">
        <v>1</v>
      </c>
      <c r="F144" s="207">
        <f>LOOKUP($D144,'Power Plant Costs'!$B$192:$H$192,'Power Plant Costs'!$B$207:$H$207)</f>
        <v>450.08390852034313</v>
      </c>
      <c r="G144" s="3">
        <f>VLOOKUP(C144,'new technologies'!$A$634:$E$697,5,FALSE)</f>
        <v>60</v>
      </c>
      <c r="H144" s="197">
        <f>LOOKUP($D144,'Power Plant Costs'!$B$266:$H$266,'Power Plant Costs'!$B$281:$H$281)</f>
        <v>10.728039292395165</v>
      </c>
      <c r="I144" s="199">
        <f>LOOKUP($D144,'Power Plant Costs'!$B$229:$H$229,'Power Plant Costs'!$B$244:$H$244)</f>
        <v>0.79838989722795217</v>
      </c>
      <c r="J144" s="197">
        <v>0.15</v>
      </c>
      <c r="K144">
        <f>[11]Summary!$N$10</f>
        <v>0.83333333333333326</v>
      </c>
      <c r="L144" s="204">
        <f t="shared" si="256"/>
        <v>0.83333333333333326</v>
      </c>
      <c r="M144">
        <f>LOOKUP($D144,'new technologies'!$F$32:$N$32,'new technologies'!$F$42:$N$42)</f>
        <v>0.45804182280171529</v>
      </c>
      <c r="N144" t="str">
        <f t="shared" si="268"/>
        <v>regional biomass</v>
      </c>
      <c r="O144" t="str">
        <f t="shared" si="229"/>
        <v>USA</v>
      </c>
    </row>
    <row r="145" spans="1:15">
      <c r="A145" t="str">
        <f t="shared" si="264"/>
        <v>base load generation</v>
      </c>
      <c r="B145" t="str">
        <f t="shared" si="265"/>
        <v>biomass</v>
      </c>
      <c r="C145" t="str">
        <f t="shared" si="266"/>
        <v>bio_base_IGCC</v>
      </c>
      <c r="D145">
        <f t="shared" si="267"/>
        <v>2065</v>
      </c>
      <c r="E145">
        <v>1</v>
      </c>
      <c r="F145" s="207">
        <f>LOOKUP($D145,'Power Plant Costs'!$B$192:$H$192,'Power Plant Costs'!$B$207:$H$207)</f>
        <v>446.33365250780957</v>
      </c>
      <c r="G145" s="3">
        <f>VLOOKUP(C145,'new technologies'!$A$634:$E$697,5,FALSE)</f>
        <v>60</v>
      </c>
      <c r="H145" s="197">
        <f>LOOKUP($D145,'Power Plant Costs'!$B$266:$H$266,'Power Plant Costs'!$B$281:$H$281)</f>
        <v>10.674121657641795</v>
      </c>
      <c r="I145" s="199">
        <f>LOOKUP($D145,'Power Plant Costs'!$B$229:$H$229,'Power Plant Costs'!$B$244:$H$244)</f>
        <v>0.79437730054590683</v>
      </c>
      <c r="J145" s="197">
        <v>0.15</v>
      </c>
      <c r="K145">
        <f>[11]Summary!$N$10</f>
        <v>0.83333333333333326</v>
      </c>
      <c r="L145" s="204">
        <f t="shared" si="256"/>
        <v>0.83333333333333326</v>
      </c>
      <c r="M145">
        <f>LOOKUP($D145,'new technologies'!$F$32:$N$32,'new technologies'!$F$42:$N$42)</f>
        <v>0.47395656607770487</v>
      </c>
      <c r="N145" t="str">
        <f t="shared" si="268"/>
        <v>regional biomass</v>
      </c>
      <c r="O145" t="str">
        <f t="shared" si="229"/>
        <v>USA</v>
      </c>
    </row>
    <row r="146" spans="1:15">
      <c r="A146" t="str">
        <f t="shared" si="264"/>
        <v>base load generation</v>
      </c>
      <c r="B146" t="str">
        <f t="shared" si="265"/>
        <v>biomass</v>
      </c>
      <c r="C146" t="str">
        <f t="shared" si="266"/>
        <v>bio_base_IGCC</v>
      </c>
      <c r="D146">
        <f t="shared" si="267"/>
        <v>2080</v>
      </c>
      <c r="E146">
        <v>1</v>
      </c>
      <c r="F146" s="207">
        <f>LOOKUP($D146,'Power Plant Costs'!$B$192:$H$192,'Power Plant Costs'!$B$207:$H$207)</f>
        <v>422.65191177979733</v>
      </c>
      <c r="G146" s="3">
        <f>VLOOKUP(C146,'new technologies'!$A$634:$E$697,5,FALSE)</f>
        <v>60</v>
      </c>
      <c r="H146" s="197">
        <f>LOOKUP($D146,'Power Plant Costs'!$B$266:$H$266,'Power Plant Costs'!$B$281:$H$281)</f>
        <v>10.333647982610112</v>
      </c>
      <c r="I146" s="199">
        <f>LOOKUP($D146,'Power Plant Costs'!$B$229:$H$229,'Power Plant Costs'!$B$244:$H$244)</f>
        <v>0.76903895725608851</v>
      </c>
      <c r="J146" s="197">
        <v>0.15</v>
      </c>
      <c r="K146">
        <f>[11]Summary!$N$10</f>
        <v>0.83333333333333326</v>
      </c>
      <c r="L146" s="204">
        <f t="shared" si="256"/>
        <v>0.83333333333333326</v>
      </c>
      <c r="M146">
        <f>LOOKUP($D146,'new technologies'!$F$32:$N$32,'new technologies'!$F$42:$N$42)</f>
        <v>0.48417446024210403</v>
      </c>
      <c r="N146" t="str">
        <f t="shared" si="268"/>
        <v>regional biomass</v>
      </c>
      <c r="O146" t="str">
        <f t="shared" si="229"/>
        <v>USA</v>
      </c>
    </row>
    <row r="147" spans="1:15">
      <c r="A147" t="str">
        <f t="shared" si="264"/>
        <v>base load generation</v>
      </c>
      <c r="B147" t="str">
        <f t="shared" si="265"/>
        <v>biomass</v>
      </c>
      <c r="C147" t="str">
        <f t="shared" si="266"/>
        <v>bio_base_IGCC</v>
      </c>
      <c r="D147">
        <f t="shared" si="267"/>
        <v>2095</v>
      </c>
      <c r="E147">
        <v>1</v>
      </c>
      <c r="F147" s="207">
        <f>LOOKUP($D147,'Power Plant Costs'!$B$192:$H$192,'Power Plant Costs'!$B$207:$H$207)</f>
        <v>414.55096837400021</v>
      </c>
      <c r="G147" s="3">
        <f>VLOOKUP(C147,'new technologies'!$A$634:$E$697,5,FALSE)</f>
        <v>60</v>
      </c>
      <c r="H147" s="197">
        <f>LOOKUP($D147,'Power Plant Costs'!$B$266:$H$266,'Power Plant Costs'!$B$281:$H$281)</f>
        <v>10.217180278471584</v>
      </c>
      <c r="I147" s="199">
        <f>LOOKUP($D147,'Power Plant Costs'!$B$229:$H$229,'Power Plant Costs'!$B$244:$H$244)</f>
        <v>0.76037133069328788</v>
      </c>
      <c r="J147" s="197">
        <v>0.15</v>
      </c>
      <c r="K147">
        <f>[11]Summary!$N$10</f>
        <v>0.83333333333333326</v>
      </c>
      <c r="L147" s="204">
        <f t="shared" si="256"/>
        <v>0.83333333333333326</v>
      </c>
      <c r="M147">
        <f>LOOKUP($D147,'new technologies'!$F$32:$N$32,'new technologies'!$F$42:$N$42)</f>
        <v>0.48769530662184657</v>
      </c>
      <c r="N147" t="str">
        <f t="shared" si="268"/>
        <v>regional biomass</v>
      </c>
      <c r="O147" t="str">
        <f t="shared" si="229"/>
        <v>USA</v>
      </c>
    </row>
    <row r="148" spans="1:15">
      <c r="A148" t="str">
        <f>Legend!A51</f>
        <v>base load generation</v>
      </c>
      <c r="B148" t="str">
        <f>Legend!B51</f>
        <v>biomass</v>
      </c>
      <c r="C148" t="str">
        <f>Legend!C51</f>
        <v>bio_base_IGCC_CCS</v>
      </c>
      <c r="D148">
        <v>2020</v>
      </c>
      <c r="E148">
        <v>0.33300000000000002</v>
      </c>
      <c r="F148" s="207">
        <f>LOOKUP($D148,'Power Plant Costs'!$B$192:$H$192,'Power Plant Costs'!$B$516:$H$516)</f>
        <v>762.68787113434848</v>
      </c>
      <c r="G148" s="3">
        <f>VLOOKUP(C148,'new technologies'!$A$634:$E$697,5,FALSE)</f>
        <v>60</v>
      </c>
      <c r="H148" s="193">
        <f>LOOKUP($D148,'Power Plant Costs'!$B$192:$H$192,'Power Plant Costs'!$B$532:$H$532)</f>
        <v>14.325761058484995</v>
      </c>
      <c r="I148" s="199">
        <f>LOOKUP($D148,'Power Plant Costs'!$B$192:$H$192,'Power Plant Costs'!$B$548:$H$548)</f>
        <v>1.6158261969263332</v>
      </c>
      <c r="J148" s="197">
        <v>0.15</v>
      </c>
      <c r="K148">
        <f>[11]Summary!$N$10</f>
        <v>0.83333333333333326</v>
      </c>
      <c r="L148" s="204">
        <f t="shared" si="256"/>
        <v>0.83333333333333326</v>
      </c>
      <c r="M148">
        <f>LOOKUP($D148,'new technologies'!$F$173:$N$173,'new technologies'!$F$188:$N$188)</f>
        <v>0.36355847676217229</v>
      </c>
      <c r="N148" t="str">
        <f>Legend!D51</f>
        <v>regional biomass</v>
      </c>
      <c r="O148" t="str">
        <f t="shared" si="229"/>
        <v>USA</v>
      </c>
    </row>
    <row r="149" spans="1:15">
      <c r="A149" t="str">
        <f>A148</f>
        <v>base load generation</v>
      </c>
      <c r="B149" t="str">
        <f>B148</f>
        <v>biomass</v>
      </c>
      <c r="C149" t="str">
        <f>C148</f>
        <v>bio_base_IGCC_CCS</v>
      </c>
      <c r="D149">
        <f>D148+15</f>
        <v>2035</v>
      </c>
      <c r="E149">
        <v>1</v>
      </c>
      <c r="F149" s="207">
        <f>LOOKUP($D149,'Power Plant Costs'!$B$192:$H$192,'Power Plant Costs'!$B$516:$H$516)</f>
        <v>672.9540576464085</v>
      </c>
      <c r="G149" s="3">
        <f>VLOOKUP(C149,'new technologies'!$A$634:$E$697,5,FALSE)</f>
        <v>60</v>
      </c>
      <c r="H149" s="193">
        <f>LOOKUP($D149,'Power Plant Costs'!$B$192:$H$192,'Power Plant Costs'!$B$532:$H$532)</f>
        <v>13.259710176220379</v>
      </c>
      <c r="I149" s="199">
        <f>LOOKUP($D149,'Power Plant Costs'!$B$192:$H$192,'Power Plant Costs'!$B$548:$H$548)</f>
        <v>1.4625383061754591</v>
      </c>
      <c r="J149" s="197">
        <v>0.15</v>
      </c>
      <c r="K149">
        <f>[11]Summary!$N$10</f>
        <v>0.83333333333333326</v>
      </c>
      <c r="L149" s="204">
        <f t="shared" si="256"/>
        <v>0.83333333333333326</v>
      </c>
      <c r="M149">
        <f>LOOKUP($D149,'new technologies'!$F$173:$N$173,'new technologies'!$F$188:$N$188)</f>
        <v>0.39173081274558363</v>
      </c>
      <c r="N149" t="str">
        <f>N148</f>
        <v>regional biomass</v>
      </c>
      <c r="O149" t="str">
        <f t="shared" si="229"/>
        <v>USA</v>
      </c>
    </row>
    <row r="150" spans="1:15">
      <c r="A150" t="str">
        <f t="shared" ref="A150:A153" si="269">A149</f>
        <v>base load generation</v>
      </c>
      <c r="B150" t="str">
        <f t="shared" ref="B150:B153" si="270">B149</f>
        <v>biomass</v>
      </c>
      <c r="C150" t="str">
        <f t="shared" ref="C150:C153" si="271">C149</f>
        <v>bio_base_IGCC_CCS</v>
      </c>
      <c r="D150">
        <f t="shared" ref="D150:D153" si="272">D149+15</f>
        <v>2050</v>
      </c>
      <c r="E150">
        <v>1</v>
      </c>
      <c r="F150" s="207">
        <f>LOOKUP($D150,'Power Plant Costs'!$B$192:$H$192,'Power Plant Costs'!$B$516:$H$516)</f>
        <v>565.28089171644524</v>
      </c>
      <c r="G150" s="3">
        <f>VLOOKUP(C150,'new technologies'!$A$634:$E$697,5,FALSE)</f>
        <v>60</v>
      </c>
      <c r="H150" s="193">
        <f>LOOKUP($D150,'Power Plant Costs'!$B$192:$H$192,'Power Plant Costs'!$B$532:$H$532)</f>
        <v>11.901923155493394</v>
      </c>
      <c r="I150" s="199">
        <f>LOOKUP($D150,'Power Plant Costs'!$B$192:$H$192,'Power Plant Costs'!$B$548:$H$548)</f>
        <v>1.3009086742391807</v>
      </c>
      <c r="J150" s="197">
        <v>0.15</v>
      </c>
      <c r="K150">
        <f>[11]Summary!$N$10</f>
        <v>0.83333333333333326</v>
      </c>
      <c r="L150" s="204">
        <f t="shared" si="256"/>
        <v>0.83333333333333326</v>
      </c>
      <c r="M150">
        <f>LOOKUP($D150,'new technologies'!$F$173:$N$173,'new technologies'!$F$188:$N$188)</f>
        <v>0.41705062417157829</v>
      </c>
      <c r="N150" t="str">
        <f t="shared" ref="N150:N153" si="273">N149</f>
        <v>regional biomass</v>
      </c>
      <c r="O150" t="str">
        <f t="shared" si="229"/>
        <v>USA</v>
      </c>
    </row>
    <row r="151" spans="1:15">
      <c r="A151" t="str">
        <f t="shared" si="269"/>
        <v>base load generation</v>
      </c>
      <c r="B151" t="str">
        <f t="shared" si="270"/>
        <v>biomass</v>
      </c>
      <c r="C151" t="str">
        <f t="shared" si="271"/>
        <v>bio_base_IGCC_CCS</v>
      </c>
      <c r="D151">
        <f t="shared" si="272"/>
        <v>2065</v>
      </c>
      <c r="E151">
        <v>1</v>
      </c>
      <c r="F151" s="207">
        <f>LOOKUP($D151,'Power Plant Costs'!$B$192:$H$192,'Power Plant Costs'!$B$516:$H$516)</f>
        <v>557.67617433982878</v>
      </c>
      <c r="G151" s="3">
        <f>VLOOKUP(C151,'new technologies'!$A$634:$E$697,5,FALSE)</f>
        <v>60</v>
      </c>
      <c r="H151" s="193">
        <f>LOOKUP($D151,'Power Plant Costs'!$B$192:$H$192,'Power Plant Costs'!$B$532:$H$532)</f>
        <v>11.813008374526044</v>
      </c>
      <c r="I151" s="199">
        <f>LOOKUP($D151,'Power Plant Costs'!$B$192:$H$192,'Power Plant Costs'!$B$548:$H$548)</f>
        <v>1.2819144224997805</v>
      </c>
      <c r="J151" s="197">
        <v>0.15</v>
      </c>
      <c r="K151">
        <f>[11]Summary!$N$10</f>
        <v>0.83333333333333326</v>
      </c>
      <c r="L151" s="204">
        <f t="shared" si="256"/>
        <v>0.83333333333333326</v>
      </c>
      <c r="M151">
        <f>LOOKUP($D151,'new technologies'!$F$173:$N$173,'new technologies'!$F$188:$N$188)</f>
        <v>0.43296536744756792</v>
      </c>
      <c r="N151" t="str">
        <f t="shared" si="273"/>
        <v>regional biomass</v>
      </c>
      <c r="O151" t="str">
        <f t="shared" si="229"/>
        <v>USA</v>
      </c>
    </row>
    <row r="152" spans="1:15">
      <c r="A152" t="str">
        <f t="shared" si="269"/>
        <v>base load generation</v>
      </c>
      <c r="B152" t="str">
        <f t="shared" si="270"/>
        <v>biomass</v>
      </c>
      <c r="C152" t="str">
        <f t="shared" si="271"/>
        <v>bio_base_IGCC_CCS</v>
      </c>
      <c r="D152">
        <f t="shared" si="272"/>
        <v>2080</v>
      </c>
      <c r="E152">
        <v>1</v>
      </c>
      <c r="F152" s="207">
        <f>LOOKUP($D152,'Power Plant Costs'!$B$192:$H$192,'Power Plant Costs'!$B$516:$H$516)</f>
        <v>529.23696819108454</v>
      </c>
      <c r="G152" s="3">
        <f>VLOOKUP(C152,'new technologies'!$A$634:$E$697,5,FALSE)</f>
        <v>60</v>
      </c>
      <c r="H152" s="193">
        <f>LOOKUP($D152,'Power Plant Costs'!$B$192:$H$192,'Power Plant Costs'!$B$532:$H$532)</f>
        <v>11.438404055900705</v>
      </c>
      <c r="I152" s="199">
        <f>LOOKUP($D152,'Power Plant Costs'!$B$192:$H$192,'Power Plant Costs'!$B$548:$H$548)</f>
        <v>1.2419653584934998</v>
      </c>
      <c r="J152" s="197">
        <v>0.15</v>
      </c>
      <c r="K152">
        <f>[11]Summary!$N$10</f>
        <v>0.83333333333333326</v>
      </c>
      <c r="L152" s="204">
        <f t="shared" si="256"/>
        <v>0.83333333333333326</v>
      </c>
      <c r="M152">
        <f>LOOKUP($D152,'new technologies'!$F$173:$N$173,'new technologies'!$F$188:$N$188)</f>
        <v>0.44318326161196697</v>
      </c>
      <c r="N152" t="str">
        <f t="shared" si="273"/>
        <v>regional biomass</v>
      </c>
      <c r="O152" t="str">
        <f t="shared" si="229"/>
        <v>USA</v>
      </c>
    </row>
    <row r="153" spans="1:15">
      <c r="A153" t="str">
        <f t="shared" si="269"/>
        <v>base load generation</v>
      </c>
      <c r="B153" t="str">
        <f t="shared" si="270"/>
        <v>biomass</v>
      </c>
      <c r="C153" t="str">
        <f t="shared" si="271"/>
        <v>bio_base_IGCC_CCS</v>
      </c>
      <c r="D153">
        <f t="shared" si="272"/>
        <v>2095</v>
      </c>
      <c r="E153">
        <v>1</v>
      </c>
      <c r="F153" s="207">
        <f>LOOKUP($D153,'Power Plant Costs'!$B$192:$H$192,'Power Plant Costs'!$B$516:$H$516)</f>
        <v>519.55256724015987</v>
      </c>
      <c r="G153" s="3">
        <f>VLOOKUP(C153,'new technologies'!$A$634:$E$697,5,FALSE)</f>
        <v>60</v>
      </c>
      <c r="H153" s="193">
        <f>LOOKUP($D153,'Power Plant Costs'!$B$192:$H$192,'Power Plant Costs'!$B$532:$H$532)</f>
        <v>11.310556975506646</v>
      </c>
      <c r="I153" s="199">
        <f>LOOKUP($D153,'Power Plant Costs'!$B$192:$H$192,'Power Plant Costs'!$B$548:$H$548)</f>
        <v>1.2284264236021332</v>
      </c>
      <c r="J153" s="197">
        <v>0.15</v>
      </c>
      <c r="K153">
        <f>[11]Summary!$N$10</f>
        <v>0.83333333333333326</v>
      </c>
      <c r="L153" s="204">
        <f t="shared" si="256"/>
        <v>0.83333333333333326</v>
      </c>
      <c r="M153">
        <f>LOOKUP($D153,'new technologies'!$F$173:$N$173,'new technologies'!$F$188:$N$188)</f>
        <v>0.44670410799170956</v>
      </c>
      <c r="N153" t="str">
        <f t="shared" si="273"/>
        <v>regional biomass</v>
      </c>
      <c r="O153" t="str">
        <f t="shared" si="229"/>
        <v>USA</v>
      </c>
    </row>
    <row r="154" spans="1:15">
      <c r="A154" t="str">
        <f>Legend!A52</f>
        <v>base load generation</v>
      </c>
      <c r="B154" t="str">
        <f>Legend!B52</f>
        <v>gas</v>
      </c>
      <c r="C154" t="str">
        <f>Legend!C52</f>
        <v>gas_base_CC</v>
      </c>
      <c r="D154">
        <v>2005</v>
      </c>
      <c r="E154">
        <v>0</v>
      </c>
      <c r="F154" s="207">
        <f>LOOKUP($D154,'Power Plant Costs'!$B$192:$H$192,'Power Plant Costs'!$B$200:$H$200)</f>
        <v>232.93119198562417</v>
      </c>
      <c r="G154" s="3">
        <f>VLOOKUP(C154,'new technologies'!$A$634:$E$697,5,FALSE)</f>
        <v>45</v>
      </c>
      <c r="H154" s="197">
        <f>LOOKUP($D154,'Power Plant Costs'!$B$266:$H$266,'Power Plant Costs'!$B$274:$H$274)</f>
        <v>3.8769402951524916</v>
      </c>
      <c r="I154" s="199">
        <f>LOOKUP($D154,'Power Plant Costs'!$B$229:$H$229,'Power Plant Costs'!$B$237:$H$237)</f>
        <v>0.65188652901636701</v>
      </c>
      <c r="J154" s="197">
        <v>0.15</v>
      </c>
      <c r="K154">
        <f>[11]Summary!$N$10</f>
        <v>0.83333333333333326</v>
      </c>
      <c r="L154" s="204">
        <f t="shared" si="256"/>
        <v>0.83333333333333326</v>
      </c>
      <c r="M154">
        <f>LOOKUP($D154,'new technologies'!$F$32:$N$32,'new technologies'!$F$37:$N$37)</f>
        <v>0.5535636583816721</v>
      </c>
      <c r="N154" t="str">
        <f>Legend!D52</f>
        <v>wholesale gas</v>
      </c>
      <c r="O154" t="str">
        <f t="shared" si="229"/>
        <v>USA</v>
      </c>
    </row>
    <row r="155" spans="1:15">
      <c r="A155" t="str">
        <f>A154</f>
        <v>base load generation</v>
      </c>
      <c r="B155" t="str">
        <f t="shared" ref="B155:C155" si="274">B154</f>
        <v>gas</v>
      </c>
      <c r="C155" t="str">
        <f t="shared" si="274"/>
        <v>gas_base_CC</v>
      </c>
      <c r="D155">
        <f>D154+15</f>
        <v>2020</v>
      </c>
      <c r="E155">
        <v>1</v>
      </c>
      <c r="F155" s="207">
        <f>LOOKUP($D155,'Power Plant Costs'!$B$192:$H$192,'Power Plant Costs'!$B$200:$H$200)</f>
        <v>232.93119198562417</v>
      </c>
      <c r="G155" s="3">
        <f>VLOOKUP(C155,'new technologies'!$A$634:$E$697,5,FALSE)</f>
        <v>45</v>
      </c>
      <c r="H155" s="197">
        <f>LOOKUP($D155,'Power Plant Costs'!$B$266:$H$266,'Power Plant Costs'!$B$274:$H$274)</f>
        <v>3.8769402951524916</v>
      </c>
      <c r="I155" s="199">
        <f>LOOKUP($D155,'Power Plant Costs'!$B$229:$H$229,'Power Plant Costs'!$B$237:$H$237)</f>
        <v>0.65188652901636701</v>
      </c>
      <c r="J155" s="197">
        <v>0.15</v>
      </c>
      <c r="K155">
        <f>[11]Summary!$N$10</f>
        <v>0.83333333333333326</v>
      </c>
      <c r="L155" s="204">
        <f t="shared" si="256"/>
        <v>0.83333333333333326</v>
      </c>
      <c r="M155">
        <f>LOOKUP($D155,'new technologies'!$F$32:$N$32,'new technologies'!$F$37:$N$37)</f>
        <v>0.5535636583816721</v>
      </c>
      <c r="N155" t="str">
        <f>N154</f>
        <v>wholesale gas</v>
      </c>
      <c r="O155" t="str">
        <f t="shared" si="229"/>
        <v>USA</v>
      </c>
    </row>
    <row r="156" spans="1:15">
      <c r="A156" t="str">
        <f t="shared" ref="A156:A160" si="275">A155</f>
        <v>base load generation</v>
      </c>
      <c r="B156" t="str">
        <f t="shared" ref="B156:B160" si="276">B155</f>
        <v>gas</v>
      </c>
      <c r="C156" t="str">
        <f t="shared" ref="C156:C160" si="277">C155</f>
        <v>gas_base_CC</v>
      </c>
      <c r="D156">
        <f t="shared" ref="D156:D160" si="278">D155+15</f>
        <v>2035</v>
      </c>
      <c r="E156">
        <v>1</v>
      </c>
      <c r="F156" s="207">
        <f>LOOKUP($D156,'Power Plant Costs'!$B$192:$H$192,'Power Plant Costs'!$B$200:$H$200)</f>
        <v>202.93015917130009</v>
      </c>
      <c r="G156" s="3">
        <f>VLOOKUP(C156,'new technologies'!$A$634:$E$697,5,FALSE)</f>
        <v>45</v>
      </c>
      <c r="H156" s="197">
        <f>LOOKUP($D156,'Power Plant Costs'!$B$266:$H$266,'Power Plant Costs'!$B$274:$H$274)</f>
        <v>3.5440459554906645</v>
      </c>
      <c r="I156" s="199">
        <f>LOOKUP($D156,'Power Plant Costs'!$B$229:$H$229,'Power Plant Costs'!$B$237:$H$237)</f>
        <v>0.5959121473931368</v>
      </c>
      <c r="J156" s="197">
        <v>0.15</v>
      </c>
      <c r="K156">
        <f>[11]Summary!$N$10</f>
        <v>0.83333333333333326</v>
      </c>
      <c r="L156" s="204">
        <f t="shared" si="256"/>
        <v>0.83333333333333326</v>
      </c>
      <c r="M156">
        <f>LOOKUP($D156,'new technologies'!$F$32:$N$32,'new technologies'!$F$37:$N$37)</f>
        <v>0.59881497653583082</v>
      </c>
      <c r="N156" t="str">
        <f t="shared" ref="N156:N160" si="279">N155</f>
        <v>wholesale gas</v>
      </c>
      <c r="O156" t="str">
        <f t="shared" si="229"/>
        <v>USA</v>
      </c>
    </row>
    <row r="157" spans="1:15">
      <c r="A157" t="str">
        <f t="shared" si="275"/>
        <v>base load generation</v>
      </c>
      <c r="B157" t="str">
        <f t="shared" si="276"/>
        <v>gas</v>
      </c>
      <c r="C157" t="str">
        <f t="shared" si="277"/>
        <v>gas_base_CC</v>
      </c>
      <c r="D157">
        <f t="shared" si="278"/>
        <v>2050</v>
      </c>
      <c r="E157">
        <v>1</v>
      </c>
      <c r="F157" s="207">
        <f>LOOKUP($D157,'Power Plant Costs'!$B$192:$H$192,'Power Plant Costs'!$B$200:$H$200)</f>
        <v>177.02770590907437</v>
      </c>
      <c r="G157" s="3">
        <f>VLOOKUP(C157,'new technologies'!$A$634:$E$697,5,FALSE)</f>
        <v>45</v>
      </c>
      <c r="H157" s="197">
        <f>LOOKUP($D157,'Power Plant Costs'!$B$266:$H$266,'Power Plant Costs'!$B$274:$H$274)</f>
        <v>3.2566298479280933</v>
      </c>
      <c r="I157" s="199">
        <f>LOOKUP($D157,'Power Plant Costs'!$B$229:$H$229,'Power Plant Costs'!$B$237:$H$237)</f>
        <v>0.5475846843737483</v>
      </c>
      <c r="J157" s="197">
        <v>0.15</v>
      </c>
      <c r="K157">
        <f>[11]Summary!$N$10</f>
        <v>0.83333333333333326</v>
      </c>
      <c r="L157" s="204">
        <f t="shared" si="256"/>
        <v>0.83333333333333326</v>
      </c>
      <c r="M157">
        <f>LOOKUP($D157,'new technologies'!$F$32:$N$32,'new technologies'!$F$37:$N$37)</f>
        <v>0.63963678038458771</v>
      </c>
      <c r="N157" t="str">
        <f t="shared" si="279"/>
        <v>wholesale gas</v>
      </c>
      <c r="O157" t="str">
        <f t="shared" si="229"/>
        <v>USA</v>
      </c>
    </row>
    <row r="158" spans="1:15">
      <c r="A158" t="str">
        <f t="shared" si="275"/>
        <v>base load generation</v>
      </c>
      <c r="B158" t="str">
        <f t="shared" si="276"/>
        <v>gas</v>
      </c>
      <c r="C158" t="str">
        <f t="shared" si="277"/>
        <v>gas_base_CC</v>
      </c>
      <c r="D158">
        <f t="shared" si="278"/>
        <v>2065</v>
      </c>
      <c r="E158">
        <v>1</v>
      </c>
      <c r="F158" s="207">
        <f>LOOKUP($D158,'Power Plant Costs'!$B$192:$H$192,'Power Plant Costs'!$B$200:$H$200)</f>
        <v>172.94125469706665</v>
      </c>
      <c r="G158" s="3">
        <f>VLOOKUP(C158,'new technologies'!$A$634:$E$697,5,FALSE)</f>
        <v>45</v>
      </c>
      <c r="H158" s="197">
        <f>LOOKUP($D158,'Power Plant Costs'!$B$266:$H$266,'Power Plant Costs'!$B$274:$H$274)</f>
        <v>3.2112861930545828</v>
      </c>
      <c r="I158" s="199">
        <f>LOOKUP($D158,'Power Plant Costs'!$B$229:$H$229,'Power Plant Costs'!$B$237:$H$237)</f>
        <v>0.5399603942020974</v>
      </c>
      <c r="J158" s="197">
        <v>0.15</v>
      </c>
      <c r="K158">
        <f>[11]Summary!$N$10</f>
        <v>0.83333333333333326</v>
      </c>
      <c r="L158" s="204">
        <f t="shared" si="256"/>
        <v>0.83333333333333326</v>
      </c>
      <c r="M158">
        <f>LOOKUP($D158,'new technologies'!$F$32:$N$32,'new technologies'!$F$37:$N$37)</f>
        <v>0.67203314734499475</v>
      </c>
      <c r="N158" t="str">
        <f t="shared" si="279"/>
        <v>wholesale gas</v>
      </c>
      <c r="O158" t="str">
        <f t="shared" si="229"/>
        <v>USA</v>
      </c>
    </row>
    <row r="159" spans="1:15">
      <c r="A159" t="str">
        <f t="shared" si="275"/>
        <v>base load generation</v>
      </c>
      <c r="B159" t="str">
        <f t="shared" si="276"/>
        <v>gas</v>
      </c>
      <c r="C159" t="str">
        <f t="shared" si="277"/>
        <v>gas_base_CC</v>
      </c>
      <c r="D159">
        <f t="shared" si="278"/>
        <v>2080</v>
      </c>
      <c r="E159">
        <v>1</v>
      </c>
      <c r="F159" s="207">
        <f>LOOKUP($D159,'Power Plant Costs'!$B$192:$H$192,'Power Plant Costs'!$B$200:$H$200)</f>
        <v>165.53157039526081</v>
      </c>
      <c r="G159" s="3">
        <f>VLOOKUP(C159,'new technologies'!$A$634:$E$697,5,FALSE)</f>
        <v>45</v>
      </c>
      <c r="H159" s="197">
        <f>LOOKUP($D159,'Power Plant Costs'!$B$266:$H$266,'Power Plant Costs'!$B$274:$H$274)</f>
        <v>3.1290676248466718</v>
      </c>
      <c r="I159" s="199">
        <f>LOOKUP($D159,'Power Plant Costs'!$B$229:$H$229,'Power Plant Costs'!$B$237:$H$237)</f>
        <v>0.52613578691661356</v>
      </c>
      <c r="J159" s="197">
        <v>0.15</v>
      </c>
      <c r="K159">
        <f>[11]Summary!$N$10</f>
        <v>0.83333333333333326</v>
      </c>
      <c r="L159" s="204">
        <f t="shared" si="256"/>
        <v>0.83333333333333326</v>
      </c>
      <c r="M159">
        <f>LOOKUP($D159,'new technologies'!$F$32:$N$32,'new technologies'!$F$37:$N$37)</f>
        <v>0.69283289530020598</v>
      </c>
      <c r="N159" t="str">
        <f t="shared" si="279"/>
        <v>wholesale gas</v>
      </c>
      <c r="O159" t="str">
        <f t="shared" si="229"/>
        <v>USA</v>
      </c>
    </row>
    <row r="160" spans="1:15">
      <c r="A160" t="str">
        <f t="shared" si="275"/>
        <v>base load generation</v>
      </c>
      <c r="B160" t="str">
        <f t="shared" si="276"/>
        <v>gas</v>
      </c>
      <c r="C160" t="str">
        <f t="shared" si="277"/>
        <v>gas_base_CC</v>
      </c>
      <c r="D160">
        <f t="shared" si="278"/>
        <v>2095</v>
      </c>
      <c r="E160">
        <v>1</v>
      </c>
      <c r="F160" s="207">
        <f>LOOKUP($D160,'Power Plant Costs'!$B$192:$H$192,'Power Plant Costs'!$B$200:$H$200)</f>
        <v>163.05183438993691</v>
      </c>
      <c r="G160" s="3">
        <f>VLOOKUP(C160,'new technologies'!$A$634:$E$697,5,FALSE)</f>
        <v>45</v>
      </c>
      <c r="H160" s="197">
        <f>LOOKUP($D160,'Power Plant Costs'!$B$266:$H$266,'Power Plant Costs'!$B$274:$H$274)</f>
        <v>3.1015522361219938</v>
      </c>
      <c r="I160" s="199">
        <f>LOOKUP($D160,'Power Plant Costs'!$B$229:$H$229,'Power Plant Costs'!$B$237:$H$237)</f>
        <v>0.52150922321309368</v>
      </c>
      <c r="J160" s="197">
        <v>0.15</v>
      </c>
      <c r="K160">
        <f>[11]Summary!$N$10</f>
        <v>0.83333333333333326</v>
      </c>
      <c r="L160" s="204">
        <f t="shared" si="256"/>
        <v>0.83333333333333326</v>
      </c>
      <c r="M160">
        <f>LOOKUP($D160,'new technologies'!$F$32:$N$32,'new technologies'!$F$37:$N$37)</f>
        <v>0.7</v>
      </c>
      <c r="N160" t="str">
        <f t="shared" si="279"/>
        <v>wholesale gas</v>
      </c>
      <c r="O160" t="str">
        <f t="shared" si="229"/>
        <v>USA</v>
      </c>
    </row>
    <row r="161" spans="1:15">
      <c r="A161" t="str">
        <f>Legend!A53</f>
        <v>base load generation</v>
      </c>
      <c r="B161" t="str">
        <f>Legend!B53</f>
        <v>gas</v>
      </c>
      <c r="C161" t="str">
        <f>Legend!C53</f>
        <v>gas_base_CC_CCS</v>
      </c>
      <c r="D161">
        <v>2020</v>
      </c>
      <c r="E161">
        <v>0.3</v>
      </c>
      <c r="F161" s="207">
        <f>LOOKUP($D161,'Power Plant Costs'!$B$192:$H$192,'Power Plant Costs'!$B$514:$H$514)</f>
        <v>361.94683150859595</v>
      </c>
      <c r="G161" s="3">
        <f>VLOOKUP(C161,'new technologies'!$A$634:$E$697,5,FALSE)</f>
        <v>45</v>
      </c>
      <c r="H161" s="193">
        <f>LOOKUP($D161,'Power Plant Costs'!$B$192:$H$192,'Power Plant Costs'!$B$530:$H$530)</f>
        <v>4.2869148830649975</v>
      </c>
      <c r="I161" s="199">
        <f>LOOKUP($D161,'Power Plant Costs'!$B$192:$H$192,'Power Plant Costs'!$B$546:$H$546)</f>
        <v>0.82738934918439178</v>
      </c>
      <c r="J161" s="197">
        <v>0.15</v>
      </c>
      <c r="K161">
        <f>[11]Summary!$N$10</f>
        <v>0.83333333333333326</v>
      </c>
      <c r="L161" s="204">
        <f t="shared" si="256"/>
        <v>0.83333333333333326</v>
      </c>
      <c r="M161">
        <f>LOOKUP($D161,'new technologies'!$F$173:$N$173,'new technologies'!$F$186:$N$186)</f>
        <v>0.49097364917497005</v>
      </c>
      <c r="N161" t="str">
        <f>Legend!D53</f>
        <v>wholesale gas</v>
      </c>
      <c r="O161" t="str">
        <f t="shared" si="229"/>
        <v>USA</v>
      </c>
    </row>
    <row r="162" spans="1:15">
      <c r="A162" t="str">
        <f>A161</f>
        <v>base load generation</v>
      </c>
      <c r="B162" t="str">
        <f t="shared" ref="B162:C162" si="280">B161</f>
        <v>gas</v>
      </c>
      <c r="C162" t="str">
        <f t="shared" si="280"/>
        <v>gas_base_CC_CCS</v>
      </c>
      <c r="D162">
        <f>D161+15</f>
        <v>2035</v>
      </c>
      <c r="E162">
        <v>1</v>
      </c>
      <c r="F162" s="207">
        <f>LOOKUP($D162,'Power Plant Costs'!$B$192:$H$192,'Power Plant Costs'!$B$514:$H$514)</f>
        <v>313.31034990607236</v>
      </c>
      <c r="G162" s="3">
        <f>VLOOKUP(C162,'new technologies'!$A$634:$E$697,5,FALSE)</f>
        <v>45</v>
      </c>
      <c r="H162" s="193">
        <f>LOOKUP($D162,'Power Plant Costs'!$B$192:$H$192,'Power Plant Costs'!$B$530:$H$530)</f>
        <v>3.8951724694452263</v>
      </c>
      <c r="I162" s="199">
        <f>LOOKUP($D162,'Power Plant Costs'!$B$192:$H$192,'Power Plant Costs'!$B$546:$H$546)</f>
        <v>0.74622315507916492</v>
      </c>
      <c r="J162" s="197">
        <v>0.15</v>
      </c>
      <c r="K162">
        <f>[11]Summary!$N$10</f>
        <v>0.83333333333333326</v>
      </c>
      <c r="L162" s="204">
        <f t="shared" si="256"/>
        <v>0.83333333333333326</v>
      </c>
      <c r="M162">
        <f>LOOKUP($D162,'new technologies'!$F$173:$N$173,'new technologies'!$F$186:$N$186)</f>
        <v>0.53978271639113584</v>
      </c>
      <c r="N162" t="str">
        <f>N161</f>
        <v>wholesale gas</v>
      </c>
      <c r="O162" t="str">
        <f t="shared" si="229"/>
        <v>USA</v>
      </c>
    </row>
    <row r="163" spans="1:15">
      <c r="A163" t="str">
        <f t="shared" ref="A163:A166" si="281">A162</f>
        <v>base load generation</v>
      </c>
      <c r="B163" t="str">
        <f t="shared" ref="B163:B166" si="282">B162</f>
        <v>gas</v>
      </c>
      <c r="C163" t="str">
        <f t="shared" ref="C163:C166" si="283">C162</f>
        <v>gas_base_CC_CCS</v>
      </c>
      <c r="D163">
        <f t="shared" ref="D163:D166" si="284">D162+15</f>
        <v>2050</v>
      </c>
      <c r="E163">
        <v>1</v>
      </c>
      <c r="F163" s="207">
        <f>LOOKUP($D163,'Power Plant Costs'!$B$192:$H$192,'Power Plant Costs'!$B$514:$H$514)</f>
        <v>273.36834493068858</v>
      </c>
      <c r="G163" s="3">
        <f>VLOOKUP(C163,'new technologies'!$A$634:$E$697,5,FALSE)</f>
        <v>45</v>
      </c>
      <c r="H163" s="193">
        <f>LOOKUP($D163,'Power Plant Costs'!$B$192:$H$192,'Power Plant Costs'!$B$530:$H$530)</f>
        <v>3.563256148903295</v>
      </c>
      <c r="I163" s="199">
        <f>LOOKUP($D163,'Power Plant Costs'!$B$192:$H$192,'Power Plant Costs'!$B$546:$H$546)</f>
        <v>0.67884594335285853</v>
      </c>
      <c r="J163" s="197">
        <v>0.15</v>
      </c>
      <c r="K163">
        <f>[11]Summary!$N$10</f>
        <v>0.83333333333333326</v>
      </c>
      <c r="L163" s="204">
        <f t="shared" si="256"/>
        <v>0.83333333333333326</v>
      </c>
      <c r="M163">
        <f>LOOKUP($D163,'new technologies'!$F$173:$N$173,'new technologies'!$F$186:$N$186)</f>
        <v>0.58396003928869722</v>
      </c>
      <c r="N163" t="str">
        <f t="shared" ref="N163:N166" si="285">N162</f>
        <v>wholesale gas</v>
      </c>
      <c r="O163" t="str">
        <f t="shared" si="229"/>
        <v>USA</v>
      </c>
    </row>
    <row r="164" spans="1:15">
      <c r="A164" t="str">
        <f t="shared" si="281"/>
        <v>base load generation</v>
      </c>
      <c r="B164" t="str">
        <f t="shared" si="282"/>
        <v>gas</v>
      </c>
      <c r="C164" t="str">
        <f t="shared" si="283"/>
        <v>gas_base_CC_CCS</v>
      </c>
      <c r="D164">
        <f t="shared" si="284"/>
        <v>2065</v>
      </c>
      <c r="E164">
        <v>1</v>
      </c>
      <c r="F164" s="207">
        <f>LOOKUP($D164,'Power Plant Costs'!$B$192:$H$192,'Power Plant Costs'!$B$514:$H$514)</f>
        <v>264.65850931090256</v>
      </c>
      <c r="G164" s="3">
        <f>VLOOKUP(C164,'new technologies'!$A$634:$E$697,5,FALSE)</f>
        <v>45</v>
      </c>
      <c r="H164" s="193">
        <f>LOOKUP($D164,'Power Plant Costs'!$B$192:$H$192,'Power Plant Costs'!$B$530:$H$530)</f>
        <v>3.5031048426556848</v>
      </c>
      <c r="I164" s="199">
        <f>LOOKUP($D164,'Power Plant Costs'!$B$192:$H$192,'Power Plant Costs'!$B$546:$H$546)</f>
        <v>0.66488276132585677</v>
      </c>
      <c r="J164" s="197">
        <v>0.15</v>
      </c>
      <c r="K164">
        <f>[11]Summary!$N$10</f>
        <v>0.83333333333333326</v>
      </c>
      <c r="L164" s="204">
        <f t="shared" si="256"/>
        <v>0.83333333333333326</v>
      </c>
      <c r="M164">
        <f>LOOKUP($D164,'new technologies'!$F$173:$N$173,'new technologies'!$F$186:$N$186)</f>
        <v>0.61635640624910426</v>
      </c>
      <c r="N164" t="str">
        <f t="shared" si="285"/>
        <v>wholesale gas</v>
      </c>
      <c r="O164" t="str">
        <f t="shared" si="229"/>
        <v>USA</v>
      </c>
    </row>
    <row r="165" spans="1:15">
      <c r="A165" t="str">
        <f t="shared" si="281"/>
        <v>base load generation</v>
      </c>
      <c r="B165" t="str">
        <f t="shared" si="282"/>
        <v>gas</v>
      </c>
      <c r="C165" t="str">
        <f t="shared" si="283"/>
        <v>gas_base_CC_CCS</v>
      </c>
      <c r="D165">
        <f t="shared" si="284"/>
        <v>2080</v>
      </c>
      <c r="E165">
        <v>1</v>
      </c>
      <c r="F165" s="207">
        <f>LOOKUP($D165,'Power Plant Costs'!$B$192:$H$192,'Power Plant Costs'!$B$514:$H$514)</f>
        <v>253.60726424212405</v>
      </c>
      <c r="G165" s="3">
        <f>VLOOKUP(C165,'new technologies'!$A$634:$E$697,5,FALSE)</f>
        <v>45</v>
      </c>
      <c r="H165" s="193">
        <f>LOOKUP($D165,'Power Plant Costs'!$B$192:$H$192,'Power Plant Costs'!$B$530:$H$530)</f>
        <v>3.4095638226491425</v>
      </c>
      <c r="I165" s="199">
        <f>LOOKUP($D165,'Power Plant Costs'!$B$192:$H$192,'Power Plant Costs'!$B$546:$H$546)</f>
        <v>0.64621121405808224</v>
      </c>
      <c r="J165" s="197">
        <v>0.15</v>
      </c>
      <c r="K165">
        <f>[11]Summary!$N$10</f>
        <v>0.83333333333333326</v>
      </c>
      <c r="L165" s="204">
        <f t="shared" si="256"/>
        <v>0.83333333333333326</v>
      </c>
      <c r="M165">
        <f>LOOKUP($D165,'new technologies'!$F$173:$N$173,'new technologies'!$F$186:$N$186)</f>
        <v>0.63715615420431548</v>
      </c>
      <c r="N165" t="str">
        <f t="shared" si="285"/>
        <v>wholesale gas</v>
      </c>
      <c r="O165" t="str">
        <f t="shared" si="229"/>
        <v>USA</v>
      </c>
    </row>
    <row r="166" spans="1:15">
      <c r="A166" t="str">
        <f t="shared" si="281"/>
        <v>base load generation</v>
      </c>
      <c r="B166" t="str">
        <f t="shared" si="282"/>
        <v>gas</v>
      </c>
      <c r="C166" t="str">
        <f t="shared" si="283"/>
        <v>gas_base_CC_CCS</v>
      </c>
      <c r="D166">
        <f t="shared" si="284"/>
        <v>2095</v>
      </c>
      <c r="E166">
        <v>1</v>
      </c>
      <c r="F166" s="207">
        <f>LOOKUP($D166,'Power Plant Costs'!$B$192:$H$192,'Power Plant Costs'!$B$514:$H$514)</f>
        <v>249.93354473825232</v>
      </c>
      <c r="G166" s="3">
        <f>VLOOKUP(C166,'new technologies'!$A$634:$E$697,5,FALSE)</f>
        <v>45</v>
      </c>
      <c r="H166" s="193">
        <f>LOOKUP($D166,'Power Plant Costs'!$B$192:$H$192,'Power Plant Costs'!$B$530:$H$530)</f>
        <v>3.378333935995026</v>
      </c>
      <c r="I166" s="199">
        <f>LOOKUP($D166,'Power Plant Costs'!$B$192:$H$192,'Power Plant Costs'!$B$546:$H$546)</f>
        <v>0.63999453993956279</v>
      </c>
      <c r="J166" s="197">
        <v>0.15</v>
      </c>
      <c r="K166">
        <f>[11]Summary!$N$10</f>
        <v>0.83333333333333326</v>
      </c>
      <c r="L166" s="204">
        <f t="shared" si="256"/>
        <v>0.83333333333333326</v>
      </c>
      <c r="M166">
        <f>LOOKUP($D166,'new technologies'!$F$173:$N$173,'new technologies'!$F$186:$N$186)</f>
        <v>0.64432325890410946</v>
      </c>
      <c r="N166" t="str">
        <f t="shared" si="285"/>
        <v>wholesale gas</v>
      </c>
      <c r="O166" t="str">
        <f t="shared" si="229"/>
        <v>USA</v>
      </c>
    </row>
    <row r="167" spans="1:15">
      <c r="A167" t="str">
        <f>Legend!A54</f>
        <v>intermediate generation</v>
      </c>
      <c r="B167" t="str">
        <f>Legend!B54</f>
        <v>gas</v>
      </c>
      <c r="C167" t="str">
        <f>Legend!C54</f>
        <v>gas_int_CC</v>
      </c>
      <c r="D167">
        <v>2005</v>
      </c>
      <c r="E167">
        <v>0</v>
      </c>
      <c r="F167" s="207">
        <f>LOOKUP($D167,'Power Plant Costs'!$B$192:$H$192,'Power Plant Costs'!$B$200:$H$200)</f>
        <v>232.93119198562417</v>
      </c>
      <c r="G167" s="3">
        <f>VLOOKUP(C167,'new technologies'!$A$634:$E$697,5,FALSE)</f>
        <v>45</v>
      </c>
      <c r="H167" s="193">
        <f>LOOKUP($D167,'Power Plant Costs'!$B$266:$H$266,'Power Plant Costs'!$B$274:$H$274)</f>
        <v>3.8769402951524916</v>
      </c>
      <c r="I167" s="199">
        <f>LOOKUP($D167,'Power Plant Costs'!$B$229:$H$229,'Power Plant Costs'!$B$237:$H$237)</f>
        <v>0.65188652901636701</v>
      </c>
      <c r="J167" s="197">
        <v>0.15</v>
      </c>
      <c r="K167">
        <f>[11]Summary!$M$10</f>
        <v>0.52083333333333326</v>
      </c>
      <c r="L167" s="204">
        <f t="shared" si="256"/>
        <v>0.52083333333333326</v>
      </c>
      <c r="M167">
        <f>LOOKUP($D167,'new technologies'!$F$32:$N$32,'new technologies'!$F$37:$N$37)</f>
        <v>0.5535636583816721</v>
      </c>
      <c r="N167" t="str">
        <f>Legend!D54</f>
        <v>wholesale gas</v>
      </c>
      <c r="O167" t="str">
        <f t="shared" si="229"/>
        <v>USA</v>
      </c>
    </row>
    <row r="168" spans="1:15">
      <c r="A168" t="str">
        <f>A167</f>
        <v>intermediate generation</v>
      </c>
      <c r="B168" t="str">
        <f>B167</f>
        <v>gas</v>
      </c>
      <c r="C168" t="str">
        <f>C167</f>
        <v>gas_int_CC</v>
      </c>
      <c r="D168">
        <f>D167+15</f>
        <v>2020</v>
      </c>
      <c r="E168">
        <v>1</v>
      </c>
      <c r="F168" s="207">
        <f>LOOKUP($D168,'Power Plant Costs'!$B$192:$H$192,'Power Plant Costs'!$B$200:$H$200)</f>
        <v>232.93119198562417</v>
      </c>
      <c r="G168" s="3">
        <f>VLOOKUP(C168,'new technologies'!$A$634:$E$697,5,FALSE)</f>
        <v>45</v>
      </c>
      <c r="H168" s="193">
        <f>LOOKUP($D168,'Power Plant Costs'!$B$266:$H$266,'Power Plant Costs'!$B$274:$H$274)</f>
        <v>3.8769402951524916</v>
      </c>
      <c r="I168" s="199">
        <f>LOOKUP($D168,'Power Plant Costs'!$B$229:$H$229,'Power Plant Costs'!$B$237:$H$237)</f>
        <v>0.65188652901636701</v>
      </c>
      <c r="J168" s="197">
        <v>0.15</v>
      </c>
      <c r="K168">
        <f>[11]Summary!$M$10</f>
        <v>0.52083333333333326</v>
      </c>
      <c r="L168" s="204">
        <f t="shared" si="256"/>
        <v>0.52083333333333326</v>
      </c>
      <c r="M168">
        <f>LOOKUP($D168,'new technologies'!$F$32:$N$32,'new technologies'!$F$37:$N$37)</f>
        <v>0.5535636583816721</v>
      </c>
      <c r="N168" t="str">
        <f>N167</f>
        <v>wholesale gas</v>
      </c>
      <c r="O168" t="str">
        <f t="shared" si="229"/>
        <v>USA</v>
      </c>
    </row>
    <row r="169" spans="1:15">
      <c r="A169" t="str">
        <f t="shared" ref="A169:A173" si="286">A168</f>
        <v>intermediate generation</v>
      </c>
      <c r="B169" t="str">
        <f t="shared" ref="B169:B173" si="287">B168</f>
        <v>gas</v>
      </c>
      <c r="C169" t="str">
        <f t="shared" ref="C169:C173" si="288">C168</f>
        <v>gas_int_CC</v>
      </c>
      <c r="D169">
        <f t="shared" ref="D169:D173" si="289">D168+15</f>
        <v>2035</v>
      </c>
      <c r="E169">
        <v>1</v>
      </c>
      <c r="F169" s="207">
        <f>LOOKUP($D169,'Power Plant Costs'!$B$192:$H$192,'Power Plant Costs'!$B$200:$H$200)</f>
        <v>202.93015917130009</v>
      </c>
      <c r="G169" s="3">
        <f>VLOOKUP(C169,'new technologies'!$A$634:$E$697,5,FALSE)</f>
        <v>45</v>
      </c>
      <c r="H169" s="193">
        <f>LOOKUP($D169,'Power Plant Costs'!$B$266:$H$266,'Power Plant Costs'!$B$274:$H$274)</f>
        <v>3.5440459554906645</v>
      </c>
      <c r="I169" s="199">
        <f>LOOKUP($D169,'Power Plant Costs'!$B$229:$H$229,'Power Plant Costs'!$B$237:$H$237)</f>
        <v>0.5959121473931368</v>
      </c>
      <c r="J169" s="197">
        <v>0.15</v>
      </c>
      <c r="K169">
        <f>[11]Summary!$M$10</f>
        <v>0.52083333333333326</v>
      </c>
      <c r="L169" s="204">
        <f t="shared" si="256"/>
        <v>0.52083333333333326</v>
      </c>
      <c r="M169">
        <f>LOOKUP($D169,'new technologies'!$F$32:$N$32,'new technologies'!$F$37:$N$37)</f>
        <v>0.59881497653583082</v>
      </c>
      <c r="N169" t="str">
        <f t="shared" ref="N169:O184" si="290">N168</f>
        <v>wholesale gas</v>
      </c>
      <c r="O169" t="str">
        <f t="shared" si="290"/>
        <v>USA</v>
      </c>
    </row>
    <row r="170" spans="1:15">
      <c r="A170" t="str">
        <f t="shared" si="286"/>
        <v>intermediate generation</v>
      </c>
      <c r="B170" t="str">
        <f t="shared" si="287"/>
        <v>gas</v>
      </c>
      <c r="C170" t="str">
        <f t="shared" si="288"/>
        <v>gas_int_CC</v>
      </c>
      <c r="D170">
        <f t="shared" si="289"/>
        <v>2050</v>
      </c>
      <c r="E170">
        <v>1</v>
      </c>
      <c r="F170" s="207">
        <f>LOOKUP($D170,'Power Plant Costs'!$B$192:$H$192,'Power Plant Costs'!$B$200:$H$200)</f>
        <v>177.02770590907437</v>
      </c>
      <c r="G170" s="3">
        <f>VLOOKUP(C170,'new technologies'!$A$634:$E$697,5,FALSE)</f>
        <v>45</v>
      </c>
      <c r="H170" s="193">
        <f>LOOKUP($D170,'Power Plant Costs'!$B$266:$H$266,'Power Plant Costs'!$B$274:$H$274)</f>
        <v>3.2566298479280933</v>
      </c>
      <c r="I170" s="199">
        <f>LOOKUP($D170,'Power Plant Costs'!$B$229:$H$229,'Power Plant Costs'!$B$237:$H$237)</f>
        <v>0.5475846843737483</v>
      </c>
      <c r="J170" s="197">
        <v>0.15</v>
      </c>
      <c r="K170">
        <f>[11]Summary!$M$10</f>
        <v>0.52083333333333326</v>
      </c>
      <c r="L170" s="204">
        <f t="shared" si="256"/>
        <v>0.52083333333333326</v>
      </c>
      <c r="M170">
        <f>LOOKUP($D170,'new technologies'!$F$32:$N$32,'new technologies'!$F$37:$N$37)</f>
        <v>0.63963678038458771</v>
      </c>
      <c r="N170" t="str">
        <f t="shared" si="290"/>
        <v>wholesale gas</v>
      </c>
      <c r="O170" t="str">
        <f t="shared" si="290"/>
        <v>USA</v>
      </c>
    </row>
    <row r="171" spans="1:15">
      <c r="A171" t="str">
        <f t="shared" si="286"/>
        <v>intermediate generation</v>
      </c>
      <c r="B171" t="str">
        <f t="shared" si="287"/>
        <v>gas</v>
      </c>
      <c r="C171" t="str">
        <f t="shared" si="288"/>
        <v>gas_int_CC</v>
      </c>
      <c r="D171">
        <f t="shared" si="289"/>
        <v>2065</v>
      </c>
      <c r="E171">
        <v>1</v>
      </c>
      <c r="F171" s="207">
        <f>LOOKUP($D171,'Power Plant Costs'!$B$192:$H$192,'Power Plant Costs'!$B$200:$H$200)</f>
        <v>172.94125469706665</v>
      </c>
      <c r="G171" s="3">
        <f>VLOOKUP(C171,'new technologies'!$A$634:$E$697,5,FALSE)</f>
        <v>45</v>
      </c>
      <c r="H171" s="193">
        <f>LOOKUP($D171,'Power Plant Costs'!$B$266:$H$266,'Power Plant Costs'!$B$274:$H$274)</f>
        <v>3.2112861930545828</v>
      </c>
      <c r="I171" s="199">
        <f>LOOKUP($D171,'Power Plant Costs'!$B$229:$H$229,'Power Plant Costs'!$B$237:$H$237)</f>
        <v>0.5399603942020974</v>
      </c>
      <c r="J171" s="197">
        <v>0.15</v>
      </c>
      <c r="K171">
        <f>[11]Summary!$M$10</f>
        <v>0.52083333333333326</v>
      </c>
      <c r="L171" s="204">
        <f t="shared" si="256"/>
        <v>0.52083333333333326</v>
      </c>
      <c r="M171">
        <f>LOOKUP($D171,'new technologies'!$F$32:$N$32,'new technologies'!$F$37:$N$37)</f>
        <v>0.67203314734499475</v>
      </c>
      <c r="N171" t="str">
        <f t="shared" si="290"/>
        <v>wholesale gas</v>
      </c>
      <c r="O171" t="str">
        <f t="shared" si="290"/>
        <v>USA</v>
      </c>
    </row>
    <row r="172" spans="1:15">
      <c r="A172" t="str">
        <f t="shared" si="286"/>
        <v>intermediate generation</v>
      </c>
      <c r="B172" t="str">
        <f t="shared" si="287"/>
        <v>gas</v>
      </c>
      <c r="C172" t="str">
        <f t="shared" si="288"/>
        <v>gas_int_CC</v>
      </c>
      <c r="D172">
        <f t="shared" si="289"/>
        <v>2080</v>
      </c>
      <c r="E172">
        <v>1</v>
      </c>
      <c r="F172" s="207">
        <f>LOOKUP($D172,'Power Plant Costs'!$B$192:$H$192,'Power Plant Costs'!$B$200:$H$200)</f>
        <v>165.53157039526081</v>
      </c>
      <c r="G172" s="3">
        <f>VLOOKUP(C172,'new technologies'!$A$634:$E$697,5,FALSE)</f>
        <v>45</v>
      </c>
      <c r="H172" s="193">
        <f>LOOKUP($D172,'Power Plant Costs'!$B$266:$H$266,'Power Plant Costs'!$B$274:$H$274)</f>
        <v>3.1290676248466718</v>
      </c>
      <c r="I172" s="199">
        <f>LOOKUP($D172,'Power Plant Costs'!$B$229:$H$229,'Power Plant Costs'!$B$237:$H$237)</f>
        <v>0.52613578691661356</v>
      </c>
      <c r="J172" s="197">
        <v>0.15</v>
      </c>
      <c r="K172">
        <f>[11]Summary!$M$10</f>
        <v>0.52083333333333326</v>
      </c>
      <c r="L172" s="204">
        <f t="shared" si="256"/>
        <v>0.52083333333333326</v>
      </c>
      <c r="M172">
        <f>LOOKUP($D172,'new technologies'!$F$32:$N$32,'new technologies'!$F$37:$N$37)</f>
        <v>0.69283289530020598</v>
      </c>
      <c r="N172" t="str">
        <f t="shared" si="290"/>
        <v>wholesale gas</v>
      </c>
      <c r="O172" t="str">
        <f t="shared" si="290"/>
        <v>USA</v>
      </c>
    </row>
    <row r="173" spans="1:15">
      <c r="A173" t="str">
        <f t="shared" si="286"/>
        <v>intermediate generation</v>
      </c>
      <c r="B173" t="str">
        <f t="shared" si="287"/>
        <v>gas</v>
      </c>
      <c r="C173" t="str">
        <f t="shared" si="288"/>
        <v>gas_int_CC</v>
      </c>
      <c r="D173">
        <f t="shared" si="289"/>
        <v>2095</v>
      </c>
      <c r="E173">
        <v>1</v>
      </c>
      <c r="F173" s="207">
        <f>LOOKUP($D173,'Power Plant Costs'!$B$192:$H$192,'Power Plant Costs'!$B$200:$H$200)</f>
        <v>163.05183438993691</v>
      </c>
      <c r="G173" s="3">
        <f>VLOOKUP(C173,'new technologies'!$A$634:$E$697,5,FALSE)</f>
        <v>45</v>
      </c>
      <c r="H173" s="193">
        <f>LOOKUP($D173,'Power Plant Costs'!$B$266:$H$266,'Power Plant Costs'!$B$274:$H$274)</f>
        <v>3.1015522361219938</v>
      </c>
      <c r="I173" s="199">
        <f>LOOKUP($D173,'Power Plant Costs'!$B$229:$H$229,'Power Plant Costs'!$B$237:$H$237)</f>
        <v>0.52150922321309368</v>
      </c>
      <c r="J173" s="197">
        <v>0.15</v>
      </c>
      <c r="K173">
        <f>[11]Summary!$M$10</f>
        <v>0.52083333333333326</v>
      </c>
      <c r="L173" s="204">
        <f t="shared" si="256"/>
        <v>0.52083333333333326</v>
      </c>
      <c r="M173">
        <f>LOOKUP($D173,'new technologies'!$F$32:$N$32,'new technologies'!$F$37:$N$37)</f>
        <v>0.7</v>
      </c>
      <c r="N173" t="str">
        <f t="shared" si="290"/>
        <v>wholesale gas</v>
      </c>
      <c r="O173" t="str">
        <f t="shared" si="290"/>
        <v>USA</v>
      </c>
    </row>
    <row r="174" spans="1:15">
      <c r="A174" t="str">
        <f>Legend!A55</f>
        <v>intermediate generation</v>
      </c>
      <c r="B174" t="str">
        <f>Legend!B55</f>
        <v>gas</v>
      </c>
      <c r="C174" t="str">
        <f>Legend!C55</f>
        <v>gas_int_CC_CCS</v>
      </c>
      <c r="D174">
        <v>2020</v>
      </c>
      <c r="E174">
        <v>0.33300000000000002</v>
      </c>
      <c r="F174" s="207">
        <f>LOOKUP($D174,'Power Plant Costs'!$B$192:$H$192,'Power Plant Costs'!$B$514:$H$514)</f>
        <v>361.94683150859595</v>
      </c>
      <c r="G174" s="3">
        <f>VLOOKUP(C174,'new technologies'!$A$634:$E$697,5,FALSE)</f>
        <v>45</v>
      </c>
      <c r="H174" s="193">
        <f>LOOKUP($D174,'Power Plant Costs'!$B$192:$H$192,'Power Plant Costs'!$B$530:$H$530)</f>
        <v>4.2869148830649975</v>
      </c>
      <c r="I174" s="199">
        <f>LOOKUP($D174,'Power Plant Costs'!$B$192:$H$192,'Power Plant Costs'!$B$546:$H$546)</f>
        <v>0.82738934918439178</v>
      </c>
      <c r="J174" s="197">
        <v>0.15</v>
      </c>
      <c r="K174">
        <f>[11]Summary!$M$10</f>
        <v>0.52083333333333326</v>
      </c>
      <c r="L174" s="204">
        <f t="shared" si="256"/>
        <v>0.52083333333333326</v>
      </c>
      <c r="M174">
        <f>LOOKUP($D174,'new technologies'!$F$173:$N$173,'new technologies'!$F$186:$N$186)</f>
        <v>0.49097364917497005</v>
      </c>
      <c r="N174" t="str">
        <f>Legend!D55</f>
        <v>wholesale gas</v>
      </c>
      <c r="O174" t="str">
        <f t="shared" si="290"/>
        <v>USA</v>
      </c>
    </row>
    <row r="175" spans="1:15">
      <c r="A175" t="str">
        <f>A174</f>
        <v>intermediate generation</v>
      </c>
      <c r="B175" t="str">
        <f t="shared" ref="B175:C175" si="291">B174</f>
        <v>gas</v>
      </c>
      <c r="C175" t="str">
        <f t="shared" si="291"/>
        <v>gas_int_CC_CCS</v>
      </c>
      <c r="D175">
        <f>D174+15</f>
        <v>2035</v>
      </c>
      <c r="E175">
        <v>1</v>
      </c>
      <c r="F175" s="207">
        <f>LOOKUP($D175,'Power Plant Costs'!$B$192:$H$192,'Power Plant Costs'!$B$514:$H$514)</f>
        <v>313.31034990607236</v>
      </c>
      <c r="G175" s="3">
        <f>VLOOKUP(C175,'new technologies'!$A$634:$E$697,5,FALSE)</f>
        <v>45</v>
      </c>
      <c r="H175" s="193">
        <f>LOOKUP($D175,'Power Plant Costs'!$B$192:$H$192,'Power Plant Costs'!$B$530:$H$530)</f>
        <v>3.8951724694452263</v>
      </c>
      <c r="I175" s="199">
        <f>LOOKUP($D175,'Power Plant Costs'!$B$192:$H$192,'Power Plant Costs'!$B$546:$H$546)</f>
        <v>0.74622315507916492</v>
      </c>
      <c r="J175" s="197">
        <v>0.15</v>
      </c>
      <c r="K175">
        <f>[11]Summary!$M$10</f>
        <v>0.52083333333333326</v>
      </c>
      <c r="L175" s="204">
        <f t="shared" si="256"/>
        <v>0.52083333333333326</v>
      </c>
      <c r="M175">
        <f>LOOKUP($D175,'new technologies'!$F$173:$N$173,'new technologies'!$F$186:$N$186)</f>
        <v>0.53978271639113584</v>
      </c>
      <c r="N175" t="str">
        <f>N174</f>
        <v>wholesale gas</v>
      </c>
      <c r="O175" t="str">
        <f t="shared" si="290"/>
        <v>USA</v>
      </c>
    </row>
    <row r="176" spans="1:15">
      <c r="A176" t="str">
        <f t="shared" ref="A176:A179" si="292">A175</f>
        <v>intermediate generation</v>
      </c>
      <c r="B176" t="str">
        <f t="shared" ref="B176:B179" si="293">B175</f>
        <v>gas</v>
      </c>
      <c r="C176" t="str">
        <f t="shared" ref="C176:C179" si="294">C175</f>
        <v>gas_int_CC_CCS</v>
      </c>
      <c r="D176">
        <f t="shared" ref="D176:D179" si="295">D175+15</f>
        <v>2050</v>
      </c>
      <c r="E176">
        <v>1</v>
      </c>
      <c r="F176" s="207">
        <f>LOOKUP($D176,'Power Plant Costs'!$B$192:$H$192,'Power Plant Costs'!$B$514:$H$514)</f>
        <v>273.36834493068858</v>
      </c>
      <c r="G176" s="3">
        <f>VLOOKUP(C176,'new technologies'!$A$634:$E$697,5,FALSE)</f>
        <v>45</v>
      </c>
      <c r="H176" s="193">
        <f>LOOKUP($D176,'Power Plant Costs'!$B$192:$H$192,'Power Plant Costs'!$B$530:$H$530)</f>
        <v>3.563256148903295</v>
      </c>
      <c r="I176" s="199">
        <f>LOOKUP($D176,'Power Plant Costs'!$B$192:$H$192,'Power Plant Costs'!$B$546:$H$546)</f>
        <v>0.67884594335285853</v>
      </c>
      <c r="J176" s="197">
        <v>0.15</v>
      </c>
      <c r="K176">
        <f>[11]Summary!$M$10</f>
        <v>0.52083333333333326</v>
      </c>
      <c r="L176" s="204">
        <f t="shared" si="256"/>
        <v>0.52083333333333326</v>
      </c>
      <c r="M176">
        <f>LOOKUP($D176,'new technologies'!$F$173:$N$173,'new technologies'!$F$186:$N$186)</f>
        <v>0.58396003928869722</v>
      </c>
      <c r="N176" t="str">
        <f t="shared" ref="N176:N179" si="296">N175</f>
        <v>wholesale gas</v>
      </c>
      <c r="O176" t="str">
        <f t="shared" si="290"/>
        <v>USA</v>
      </c>
    </row>
    <row r="177" spans="1:15">
      <c r="A177" t="str">
        <f t="shared" si="292"/>
        <v>intermediate generation</v>
      </c>
      <c r="B177" t="str">
        <f t="shared" si="293"/>
        <v>gas</v>
      </c>
      <c r="C177" t="str">
        <f t="shared" si="294"/>
        <v>gas_int_CC_CCS</v>
      </c>
      <c r="D177">
        <f t="shared" si="295"/>
        <v>2065</v>
      </c>
      <c r="E177">
        <v>1</v>
      </c>
      <c r="F177" s="207">
        <f>LOOKUP($D177,'Power Plant Costs'!$B$192:$H$192,'Power Plant Costs'!$B$514:$H$514)</f>
        <v>264.65850931090256</v>
      </c>
      <c r="G177" s="3">
        <f>VLOOKUP(C177,'new technologies'!$A$634:$E$697,5,FALSE)</f>
        <v>45</v>
      </c>
      <c r="H177" s="193">
        <f>LOOKUP($D177,'Power Plant Costs'!$B$192:$H$192,'Power Plant Costs'!$B$530:$H$530)</f>
        <v>3.5031048426556848</v>
      </c>
      <c r="I177" s="199">
        <f>LOOKUP($D177,'Power Plant Costs'!$B$192:$H$192,'Power Plant Costs'!$B$546:$H$546)</f>
        <v>0.66488276132585677</v>
      </c>
      <c r="J177" s="197">
        <v>0.15</v>
      </c>
      <c r="K177">
        <f>[11]Summary!$M$10</f>
        <v>0.52083333333333326</v>
      </c>
      <c r="L177" s="204">
        <f t="shared" si="256"/>
        <v>0.52083333333333326</v>
      </c>
      <c r="M177">
        <f>LOOKUP($D177,'new technologies'!$F$173:$N$173,'new technologies'!$F$186:$N$186)</f>
        <v>0.61635640624910426</v>
      </c>
      <c r="N177" t="str">
        <f t="shared" si="296"/>
        <v>wholesale gas</v>
      </c>
      <c r="O177" t="str">
        <f t="shared" si="290"/>
        <v>USA</v>
      </c>
    </row>
    <row r="178" spans="1:15">
      <c r="A178" t="str">
        <f t="shared" si="292"/>
        <v>intermediate generation</v>
      </c>
      <c r="B178" t="str">
        <f t="shared" si="293"/>
        <v>gas</v>
      </c>
      <c r="C178" t="str">
        <f t="shared" si="294"/>
        <v>gas_int_CC_CCS</v>
      </c>
      <c r="D178">
        <f t="shared" si="295"/>
        <v>2080</v>
      </c>
      <c r="E178">
        <v>1</v>
      </c>
      <c r="F178" s="207">
        <f>LOOKUP($D178,'Power Plant Costs'!$B$192:$H$192,'Power Plant Costs'!$B$514:$H$514)</f>
        <v>253.60726424212405</v>
      </c>
      <c r="G178" s="3">
        <f>VLOOKUP(C178,'new technologies'!$A$634:$E$697,5,FALSE)</f>
        <v>45</v>
      </c>
      <c r="H178" s="193">
        <f>LOOKUP($D178,'Power Plant Costs'!$B$192:$H$192,'Power Plant Costs'!$B$530:$H$530)</f>
        <v>3.4095638226491425</v>
      </c>
      <c r="I178" s="199">
        <f>LOOKUP($D178,'Power Plant Costs'!$B$192:$H$192,'Power Plant Costs'!$B$546:$H$546)</f>
        <v>0.64621121405808224</v>
      </c>
      <c r="J178" s="197">
        <v>0.15</v>
      </c>
      <c r="K178">
        <f>[11]Summary!$M$10</f>
        <v>0.52083333333333326</v>
      </c>
      <c r="L178" s="204">
        <f t="shared" si="256"/>
        <v>0.52083333333333326</v>
      </c>
      <c r="M178">
        <f>LOOKUP($D178,'new technologies'!$F$173:$N$173,'new technologies'!$F$186:$N$186)</f>
        <v>0.63715615420431548</v>
      </c>
      <c r="N178" t="str">
        <f t="shared" si="296"/>
        <v>wholesale gas</v>
      </c>
      <c r="O178" t="str">
        <f t="shared" si="290"/>
        <v>USA</v>
      </c>
    </row>
    <row r="179" spans="1:15">
      <c r="A179" t="str">
        <f t="shared" si="292"/>
        <v>intermediate generation</v>
      </c>
      <c r="B179" t="str">
        <f t="shared" si="293"/>
        <v>gas</v>
      </c>
      <c r="C179" t="str">
        <f t="shared" si="294"/>
        <v>gas_int_CC_CCS</v>
      </c>
      <c r="D179">
        <f t="shared" si="295"/>
        <v>2095</v>
      </c>
      <c r="E179">
        <v>1</v>
      </c>
      <c r="F179" s="207">
        <f>LOOKUP($D179,'Power Plant Costs'!$B$192:$H$192,'Power Plant Costs'!$B$514:$H$514)</f>
        <v>249.93354473825232</v>
      </c>
      <c r="G179" s="3">
        <f>VLOOKUP(C179,'new technologies'!$A$634:$E$697,5,FALSE)</f>
        <v>45</v>
      </c>
      <c r="H179" s="193">
        <f>LOOKUP($D179,'Power Plant Costs'!$B$192:$H$192,'Power Plant Costs'!$B$530:$H$530)</f>
        <v>3.378333935995026</v>
      </c>
      <c r="I179" s="199">
        <f>LOOKUP($D179,'Power Plant Costs'!$B$192:$H$192,'Power Plant Costs'!$B$546:$H$546)</f>
        <v>0.63999453993956279</v>
      </c>
      <c r="J179" s="197">
        <v>0.15</v>
      </c>
      <c r="K179">
        <f>[11]Summary!$M$10</f>
        <v>0.52083333333333326</v>
      </c>
      <c r="L179" s="204">
        <f t="shared" si="256"/>
        <v>0.52083333333333326</v>
      </c>
      <c r="M179">
        <f>LOOKUP($D179,'new technologies'!$F$173:$N$173,'new technologies'!$F$186:$N$186)</f>
        <v>0.64432325890410946</v>
      </c>
      <c r="N179" t="str">
        <f t="shared" si="296"/>
        <v>wholesale gas</v>
      </c>
      <c r="O179" t="str">
        <f t="shared" si="290"/>
        <v>USA</v>
      </c>
    </row>
    <row r="180" spans="1:15">
      <c r="A180" t="str">
        <f>Legend!A56</f>
        <v>intermediate generation</v>
      </c>
      <c r="B180" t="str">
        <f>Legend!B56</f>
        <v>biomass</v>
      </c>
      <c r="C180" t="str">
        <f>Legend!C56</f>
        <v>bio_int_conv</v>
      </c>
      <c r="D180">
        <v>2005</v>
      </c>
      <c r="E180">
        <v>0</v>
      </c>
      <c r="F180" s="207">
        <f>LOOKUP($D180,'Power Plant Costs'!$B$192:$H$192,'Power Plant Costs'!$B$206:$H$206)</f>
        <v>510.9275158281115</v>
      </c>
      <c r="G180" s="3">
        <f>VLOOKUP(C180,'new technologies'!$A$634:$E$697,5,FALSE)</f>
        <v>60</v>
      </c>
      <c r="H180" s="193">
        <f>LOOKUP($D180,'Power Plant Costs'!$B$266:$H$266,'Power Plant Costs'!$B$280:$H$280)</f>
        <v>9.0942159797477657</v>
      </c>
      <c r="I180" s="199">
        <f>LOOKUP($D180,'Power Plant Costs'!$B$229:$H$229,'Power Plant Costs'!$B$243:$H$243)</f>
        <v>1.4930540695125905</v>
      </c>
      <c r="J180" s="197">
        <v>0.15</v>
      </c>
      <c r="K180">
        <f>[11]Summary!$M$10</f>
        <v>0.52083333333333326</v>
      </c>
      <c r="L180" s="204">
        <f t="shared" si="256"/>
        <v>0.52083333333333326</v>
      </c>
      <c r="M180">
        <f>LOOKUP($D180,'new technologies'!$F$32:$N$32,'new technologies'!$F$41:$N$41)</f>
        <v>0.38169501283984608</v>
      </c>
      <c r="N180" t="str">
        <f>Legend!D56</f>
        <v>regional biomass</v>
      </c>
      <c r="O180" t="str">
        <f t="shared" si="290"/>
        <v>USA</v>
      </c>
    </row>
    <row r="181" spans="1:15">
      <c r="A181" t="str">
        <f>A180</f>
        <v>intermediate generation</v>
      </c>
      <c r="B181" t="str">
        <f t="shared" ref="B181:C181" si="297">B180</f>
        <v>biomass</v>
      </c>
      <c r="C181" t="str">
        <f t="shared" si="297"/>
        <v>bio_int_conv</v>
      </c>
      <c r="D181">
        <f>D180+15</f>
        <v>2020</v>
      </c>
      <c r="E181">
        <v>1</v>
      </c>
      <c r="F181" s="207">
        <f>LOOKUP($D181,'Power Plant Costs'!$B$192:$H$192,'Power Plant Costs'!$B$206:$H$206)</f>
        <v>510.9275158281115</v>
      </c>
      <c r="G181" s="3">
        <f>VLOOKUP(C181,'new technologies'!$A$634:$E$697,5,FALSE)</f>
        <v>60</v>
      </c>
      <c r="H181" s="193">
        <f>LOOKUP($D181,'Power Plant Costs'!$B$266:$H$266,'Power Plant Costs'!$B$280:$H$280)</f>
        <v>9.0942159797477657</v>
      </c>
      <c r="I181" s="199">
        <f>LOOKUP($D181,'Power Plant Costs'!$B$229:$H$229,'Power Plant Costs'!$B$243:$H$243)</f>
        <v>1.4930540695125905</v>
      </c>
      <c r="J181" s="197">
        <v>0.15</v>
      </c>
      <c r="K181">
        <f>[11]Summary!$M$10</f>
        <v>0.52083333333333326</v>
      </c>
      <c r="L181" s="204">
        <f t="shared" si="256"/>
        <v>0.52083333333333326</v>
      </c>
      <c r="M181">
        <f>LOOKUP($D181,'new technologies'!$F$32:$N$32,'new technologies'!$F$41:$N$41)</f>
        <v>0.38169501283984619</v>
      </c>
      <c r="N181" t="str">
        <f>N180</f>
        <v>regional biomass</v>
      </c>
      <c r="O181" t="str">
        <f t="shared" si="290"/>
        <v>USA</v>
      </c>
    </row>
    <row r="182" spans="1:15">
      <c r="A182" t="str">
        <f t="shared" ref="A182:A186" si="298">A181</f>
        <v>intermediate generation</v>
      </c>
      <c r="B182" t="str">
        <f t="shared" ref="B182:B186" si="299">B181</f>
        <v>biomass</v>
      </c>
      <c r="C182" t="str">
        <f t="shared" ref="C182:C186" si="300">C181</f>
        <v>bio_int_conv</v>
      </c>
      <c r="D182">
        <f t="shared" ref="D182:D186" si="301">D181+15</f>
        <v>2035</v>
      </c>
      <c r="E182">
        <v>1</v>
      </c>
      <c r="F182" s="207">
        <f>LOOKUP($D182,'Power Plant Costs'!$B$192:$H$192,'Power Plant Costs'!$B$206:$H$206)</f>
        <v>481.11552187354795</v>
      </c>
      <c r="G182" s="3">
        <f>VLOOKUP(C182,'new technologies'!$A$634:$E$697,5,FALSE)</f>
        <v>60</v>
      </c>
      <c r="H182" s="193">
        <f>LOOKUP($D182,'Power Plant Costs'!$B$266:$H$266,'Power Plant Costs'!$B$280:$H$280)</f>
        <v>8.56357963034249</v>
      </c>
      <c r="I182" s="199">
        <f>LOOKUP($D182,'Power Plant Costs'!$B$229:$H$229,'Power Plant Costs'!$B$243:$H$243)</f>
        <v>1.4059361956161287</v>
      </c>
      <c r="J182" s="197">
        <v>0.15</v>
      </c>
      <c r="K182">
        <f>[11]Summary!$M$10</f>
        <v>0.52083333333333326</v>
      </c>
      <c r="L182" s="204">
        <f t="shared" si="256"/>
        <v>0.52083333333333326</v>
      </c>
      <c r="M182">
        <f>LOOKUP($D182,'new technologies'!$F$32:$N$32,'new technologies'!$F$41:$N$41)</f>
        <v>0.39037391486228873</v>
      </c>
      <c r="N182" t="str">
        <f t="shared" ref="N182:O197" si="302">N181</f>
        <v>regional biomass</v>
      </c>
      <c r="O182" t="str">
        <f t="shared" si="290"/>
        <v>USA</v>
      </c>
    </row>
    <row r="183" spans="1:15">
      <c r="A183" t="str">
        <f t="shared" si="298"/>
        <v>intermediate generation</v>
      </c>
      <c r="B183" t="str">
        <f t="shared" si="299"/>
        <v>biomass</v>
      </c>
      <c r="C183" t="str">
        <f t="shared" si="300"/>
        <v>bio_int_conv</v>
      </c>
      <c r="D183">
        <f t="shared" si="301"/>
        <v>2050</v>
      </c>
      <c r="E183">
        <v>1</v>
      </c>
      <c r="F183" s="207">
        <f>LOOKUP($D183,'Power Plant Costs'!$B$192:$H$192,'Power Plant Costs'!$B$206:$H$206)</f>
        <v>453.04302120524136</v>
      </c>
      <c r="G183" s="3">
        <f>VLOOKUP(C183,'new technologies'!$A$634:$E$697,5,FALSE)</f>
        <v>60</v>
      </c>
      <c r="H183" s="193">
        <f>LOOKUP($D183,'Power Plant Costs'!$B$266:$H$266,'Power Plant Costs'!$B$280:$H$280)</f>
        <v>8.0639052611603805</v>
      </c>
      <c r="I183" s="199">
        <f>LOOKUP($D183,'Power Plant Costs'!$B$229:$H$229,'Power Plant Costs'!$B$243:$H$243)</f>
        <v>1.323901542821444</v>
      </c>
      <c r="J183" s="197">
        <v>0.15</v>
      </c>
      <c r="K183">
        <f>[11]Summary!$M$10</f>
        <v>0.52083333333333326</v>
      </c>
      <c r="L183" s="204">
        <f t="shared" si="256"/>
        <v>0.52083333333333326</v>
      </c>
      <c r="M183">
        <f>LOOKUP($D183,'new technologies'!$F$32:$N$32,'new technologies'!$F$41:$N$41)</f>
        <v>0.39925015595855018</v>
      </c>
      <c r="N183" t="str">
        <f t="shared" si="302"/>
        <v>regional biomass</v>
      </c>
      <c r="O183" t="str">
        <f t="shared" si="290"/>
        <v>USA</v>
      </c>
    </row>
    <row r="184" spans="1:15">
      <c r="A184" t="str">
        <f t="shared" si="298"/>
        <v>intermediate generation</v>
      </c>
      <c r="B184" t="str">
        <f t="shared" si="299"/>
        <v>biomass</v>
      </c>
      <c r="C184" t="str">
        <f t="shared" si="300"/>
        <v>bio_int_conv</v>
      </c>
      <c r="D184">
        <f t="shared" si="301"/>
        <v>2065</v>
      </c>
      <c r="E184">
        <v>1</v>
      </c>
      <c r="F184" s="207">
        <f>LOOKUP($D184,'Power Plant Costs'!$B$192:$H$192,'Power Plant Costs'!$B$206:$H$206)</f>
        <v>426.60851652322771</v>
      </c>
      <c r="G184" s="3">
        <f>VLOOKUP(C184,'new technologies'!$A$634:$E$697,5,FALSE)</f>
        <v>60</v>
      </c>
      <c r="H184" s="193">
        <f>LOOKUP($D184,'Power Plant Costs'!$B$266:$H$266,'Power Plant Costs'!$B$280:$H$280)</f>
        <v>7.5933862786267357</v>
      </c>
      <c r="I184" s="199">
        <f>LOOKUP($D184,'Power Plant Costs'!$B$229:$H$229,'Power Plant Costs'!$B$243:$H$243)</f>
        <v>1.2466535114112345</v>
      </c>
      <c r="J184" s="197">
        <v>0.15</v>
      </c>
      <c r="K184">
        <f>[11]Summary!$M$10</f>
        <v>0.52083333333333326</v>
      </c>
      <c r="L184" s="204">
        <f t="shared" si="256"/>
        <v>0.52083333333333326</v>
      </c>
      <c r="M184">
        <f>LOOKUP($D184,'new technologies'!$F$32:$N$32,'new technologies'!$F$41:$N$41)</f>
        <v>0.40832822318355488</v>
      </c>
      <c r="N184" t="str">
        <f t="shared" si="302"/>
        <v>regional biomass</v>
      </c>
      <c r="O184" t="str">
        <f t="shared" si="290"/>
        <v>USA</v>
      </c>
    </row>
    <row r="185" spans="1:15">
      <c r="A185" t="str">
        <f t="shared" si="298"/>
        <v>intermediate generation</v>
      </c>
      <c r="B185" t="str">
        <f t="shared" si="299"/>
        <v>biomass</v>
      </c>
      <c r="C185" t="str">
        <f t="shared" si="300"/>
        <v>bio_int_conv</v>
      </c>
      <c r="D185">
        <f t="shared" si="301"/>
        <v>2080</v>
      </c>
      <c r="E185">
        <v>1</v>
      </c>
      <c r="F185" s="207">
        <f>LOOKUP($D185,'Power Plant Costs'!$B$192:$H$192,'Power Plant Costs'!$B$206:$H$206)</f>
        <v>401.7164327705209</v>
      </c>
      <c r="G185" s="3">
        <f>VLOOKUP(C185,'new technologies'!$A$634:$E$697,5,FALSE)</f>
        <v>60</v>
      </c>
      <c r="H185" s="193">
        <f>LOOKUP($D185,'Power Plant Costs'!$B$266:$H$266,'Power Plant Costs'!$B$280:$H$280)</f>
        <v>7.1503215016863528</v>
      </c>
      <c r="I185" s="199">
        <f>LOOKUP($D185,'Power Plant Costs'!$B$229:$H$229,'Power Plant Costs'!$B$243:$H$243)</f>
        <v>1.1739128078979588</v>
      </c>
      <c r="J185" s="197">
        <v>0.15</v>
      </c>
      <c r="K185">
        <f>[11]Summary!$M$10</f>
        <v>0.52083333333333326</v>
      </c>
      <c r="L185" s="204">
        <f t="shared" si="256"/>
        <v>0.52083333333333326</v>
      </c>
      <c r="M185">
        <f>LOOKUP($D185,'new technologies'!$F$32:$N$32,'new technologies'!$F$41:$N$41)</f>
        <v>0.41761270561795077</v>
      </c>
      <c r="N185" t="str">
        <f t="shared" si="302"/>
        <v>regional biomass</v>
      </c>
      <c r="O185" t="str">
        <f t="shared" si="302"/>
        <v>USA</v>
      </c>
    </row>
    <row r="186" spans="1:15">
      <c r="A186" t="str">
        <f t="shared" si="298"/>
        <v>intermediate generation</v>
      </c>
      <c r="B186" t="str">
        <f t="shared" si="299"/>
        <v>biomass</v>
      </c>
      <c r="C186" t="str">
        <f t="shared" si="300"/>
        <v>bio_int_conv</v>
      </c>
      <c r="D186">
        <f t="shared" si="301"/>
        <v>2095</v>
      </c>
      <c r="E186">
        <v>1</v>
      </c>
      <c r="F186" s="207">
        <f>LOOKUP($D186,'Power Plant Costs'!$B$192:$H$192,'Power Plant Costs'!$B$206:$H$206)</f>
        <v>378.27677157749838</v>
      </c>
      <c r="G186" s="3">
        <f>VLOOKUP(C186,'new technologies'!$A$634:$E$697,5,FALSE)</f>
        <v>60</v>
      </c>
      <c r="H186" s="193">
        <f>LOOKUP($D186,'Power Plant Costs'!$B$266:$H$266,'Power Plant Costs'!$B$280:$H$280)</f>
        <v>6.7331090111123029</v>
      </c>
      <c r="I186" s="199">
        <f>LOOKUP($D186,'Power Plant Costs'!$B$229:$H$229,'Power Plant Costs'!$B$243:$H$243)</f>
        <v>1.1054164352265516</v>
      </c>
      <c r="J186" s="197">
        <v>0.15</v>
      </c>
      <c r="K186">
        <f>[11]Summary!$M$10</f>
        <v>0.52083333333333326</v>
      </c>
      <c r="L186" s="204">
        <f t="shared" si="256"/>
        <v>0.52083333333333326</v>
      </c>
      <c r="M186">
        <f>LOOKUP($D186,'new technologies'!$F$32:$N$32,'new technologies'!$F$41:$N$41)</f>
        <v>0.42710829668795014</v>
      </c>
      <c r="N186" t="str">
        <f t="shared" si="302"/>
        <v>regional biomass</v>
      </c>
      <c r="O186" t="str">
        <f t="shared" si="302"/>
        <v>USA</v>
      </c>
    </row>
    <row r="187" spans="1:15">
      <c r="A187" t="str">
        <f>Legend!A57</f>
        <v>intermediate generation</v>
      </c>
      <c r="B187" t="str">
        <f>Legend!B57</f>
        <v>biomass</v>
      </c>
      <c r="C187" t="str">
        <f>Legend!C57</f>
        <v>bio_int_IGCC</v>
      </c>
      <c r="D187">
        <v>2005</v>
      </c>
      <c r="E187">
        <v>0</v>
      </c>
      <c r="F187" s="207">
        <f>LOOKUP($D187,'Power Plant Costs'!$B$192:$H$192,'Power Plant Costs'!$B$207:$H$207)</f>
        <v>592.2156691057146</v>
      </c>
      <c r="G187" s="3">
        <f>VLOOKUP(C187,'new technologies'!$A$634:$E$697,5,FALSE)</f>
        <v>60</v>
      </c>
      <c r="H187" s="193">
        <f>LOOKUP($D187,'Power Plant Costs'!$B$266:$H$266,'Power Plant Costs'!$B$281:$H$281)</f>
        <v>12.771475348089481</v>
      </c>
      <c r="I187" s="199">
        <f>LOOKUP($D187,'Power Plant Costs'!$B$229:$H$229,'Power Plant Costs'!$B$244:$H$244)</f>
        <v>0.95046416336660966</v>
      </c>
      <c r="J187" s="197">
        <v>0.15</v>
      </c>
      <c r="K187">
        <f>[11]Summary!$M$10</f>
        <v>0.52083333333333326</v>
      </c>
      <c r="L187" s="204">
        <f t="shared" si="256"/>
        <v>0.52083333333333326</v>
      </c>
      <c r="M187">
        <f>LOOKUP($D187,'new technologies'!$F$32:$N$32,'new technologies'!$F$42:$N$42)</f>
        <v>0.41575832720748823</v>
      </c>
      <c r="N187" t="str">
        <f>Legend!D57</f>
        <v>regional biomass</v>
      </c>
      <c r="O187" t="str">
        <f t="shared" si="302"/>
        <v>USA</v>
      </c>
    </row>
    <row r="188" spans="1:15">
      <c r="A188" t="str">
        <f>A187</f>
        <v>intermediate generation</v>
      </c>
      <c r="B188" t="str">
        <f t="shared" ref="B188:C188" si="303">B187</f>
        <v>biomass</v>
      </c>
      <c r="C188" t="str">
        <f t="shared" si="303"/>
        <v>bio_int_IGCC</v>
      </c>
      <c r="D188">
        <f>D187+15</f>
        <v>2020</v>
      </c>
      <c r="E188">
        <v>1</v>
      </c>
      <c r="F188" s="207">
        <f>LOOKUP($D188,'Power Plant Costs'!$B$192:$H$192,'Power Plant Costs'!$B$207:$H$207)</f>
        <v>592.2156691057146</v>
      </c>
      <c r="G188" s="3">
        <f>VLOOKUP(C188,'new technologies'!$A$634:$E$697,5,FALSE)</f>
        <v>60</v>
      </c>
      <c r="H188" s="193">
        <f>LOOKUP($D188,'Power Plant Costs'!$B$266:$H$266,'Power Plant Costs'!$B$281:$H$281)</f>
        <v>12.771475348089481</v>
      </c>
      <c r="I188" s="199">
        <f>LOOKUP($D188,'Power Plant Costs'!$B$229:$H$229,'Power Plant Costs'!$B$244:$H$244)</f>
        <v>0.95046416336660966</v>
      </c>
      <c r="J188" s="197">
        <v>0.15</v>
      </c>
      <c r="K188">
        <f>[11]Summary!$M$10</f>
        <v>0.52083333333333326</v>
      </c>
      <c r="L188" s="204">
        <f t="shared" si="256"/>
        <v>0.52083333333333326</v>
      </c>
      <c r="M188">
        <f>LOOKUP($D188,'new technologies'!$F$32:$N$32,'new technologies'!$F$42:$N$42)</f>
        <v>0.41575832720748823</v>
      </c>
      <c r="N188" t="str">
        <f>N187</f>
        <v>regional biomass</v>
      </c>
      <c r="O188" t="str">
        <f t="shared" si="302"/>
        <v>USA</v>
      </c>
    </row>
    <row r="189" spans="1:15">
      <c r="A189" t="str">
        <f t="shared" ref="A189:A193" si="304">A188</f>
        <v>intermediate generation</v>
      </c>
      <c r="B189" t="str">
        <f t="shared" ref="B189:B193" si="305">B188</f>
        <v>biomass</v>
      </c>
      <c r="C189" t="str">
        <f t="shared" ref="C189:C193" si="306">C188</f>
        <v>bio_int_IGCC</v>
      </c>
      <c r="D189">
        <f t="shared" ref="D189:D193" si="307">D188+15</f>
        <v>2035</v>
      </c>
      <c r="E189">
        <v>1</v>
      </c>
      <c r="F189" s="207">
        <f>LOOKUP($D189,'Power Plant Costs'!$B$192:$H$192,'Power Plant Costs'!$B$207:$H$207)</f>
        <v>532.6103870696578</v>
      </c>
      <c r="G189" s="3">
        <f>VLOOKUP(C189,'new technologies'!$A$634:$E$697,5,FALSE)</f>
        <v>60</v>
      </c>
      <c r="H189" s="193">
        <f>LOOKUP($D189,'Power Plant Costs'!$B$266:$H$266,'Power Plant Costs'!$B$281:$H$281)</f>
        <v>11.914526964978808</v>
      </c>
      <c r="I189" s="199">
        <f>LOOKUP($D189,'Power Plant Costs'!$B$229:$H$229,'Power Plant Costs'!$B$244:$H$244)</f>
        <v>0.88668932876040307</v>
      </c>
      <c r="J189" s="197">
        <v>0.15</v>
      </c>
      <c r="K189">
        <f>[11]Summary!$M$10</f>
        <v>0.52083333333333326</v>
      </c>
      <c r="L189" s="204">
        <f t="shared" si="256"/>
        <v>0.52083333333333326</v>
      </c>
      <c r="M189">
        <f>LOOKUP($D189,'new technologies'!$F$32:$N$32,'new technologies'!$F$42:$N$42)</f>
        <v>0.43798807637052573</v>
      </c>
      <c r="N189" t="str">
        <f t="shared" ref="N189:N193" si="308">N188</f>
        <v>regional biomass</v>
      </c>
      <c r="O189" t="str">
        <f t="shared" si="302"/>
        <v>USA</v>
      </c>
    </row>
    <row r="190" spans="1:15">
      <c r="A190" t="str">
        <f t="shared" si="304"/>
        <v>intermediate generation</v>
      </c>
      <c r="B190" t="str">
        <f t="shared" si="305"/>
        <v>biomass</v>
      </c>
      <c r="C190" t="str">
        <f t="shared" si="306"/>
        <v>bio_int_IGCC</v>
      </c>
      <c r="D190">
        <f t="shared" si="307"/>
        <v>2050</v>
      </c>
      <c r="E190">
        <v>1</v>
      </c>
      <c r="F190" s="207">
        <f>LOOKUP($D190,'Power Plant Costs'!$B$192:$H$192,'Power Plant Costs'!$B$207:$H$207)</f>
        <v>450.08390852034313</v>
      </c>
      <c r="G190" s="3">
        <f>VLOOKUP(C190,'new technologies'!$A$634:$E$697,5,FALSE)</f>
        <v>60</v>
      </c>
      <c r="H190" s="193">
        <f>LOOKUP($D190,'Power Plant Costs'!$B$266:$H$266,'Power Plant Costs'!$B$281:$H$281)</f>
        <v>10.728039292395165</v>
      </c>
      <c r="I190" s="199">
        <f>LOOKUP($D190,'Power Plant Costs'!$B$229:$H$229,'Power Plant Costs'!$B$244:$H$244)</f>
        <v>0.79838989722795217</v>
      </c>
      <c r="J190" s="197">
        <v>0.15</v>
      </c>
      <c r="K190">
        <f>[11]Summary!$M$10</f>
        <v>0.52083333333333326</v>
      </c>
      <c r="L190" s="204">
        <f t="shared" si="256"/>
        <v>0.52083333333333326</v>
      </c>
      <c r="M190">
        <f>LOOKUP($D190,'new technologies'!$F$32:$N$32,'new technologies'!$F$42:$N$42)</f>
        <v>0.45804182280171529</v>
      </c>
      <c r="N190" t="str">
        <f t="shared" si="308"/>
        <v>regional biomass</v>
      </c>
      <c r="O190" t="str">
        <f t="shared" si="302"/>
        <v>USA</v>
      </c>
    </row>
    <row r="191" spans="1:15">
      <c r="A191" t="str">
        <f t="shared" si="304"/>
        <v>intermediate generation</v>
      </c>
      <c r="B191" t="str">
        <f t="shared" si="305"/>
        <v>biomass</v>
      </c>
      <c r="C191" t="str">
        <f t="shared" si="306"/>
        <v>bio_int_IGCC</v>
      </c>
      <c r="D191">
        <f t="shared" si="307"/>
        <v>2065</v>
      </c>
      <c r="E191">
        <v>1</v>
      </c>
      <c r="F191" s="207">
        <f>LOOKUP($D191,'Power Plant Costs'!$B$192:$H$192,'Power Plant Costs'!$B$207:$H$207)</f>
        <v>446.33365250780957</v>
      </c>
      <c r="G191" s="3">
        <f>VLOOKUP(C191,'new technologies'!$A$634:$E$697,5,FALSE)</f>
        <v>60</v>
      </c>
      <c r="H191" s="193">
        <f>LOOKUP($D191,'Power Plant Costs'!$B$266:$H$266,'Power Plant Costs'!$B$281:$H$281)</f>
        <v>10.674121657641795</v>
      </c>
      <c r="I191" s="199">
        <f>LOOKUP($D191,'Power Plant Costs'!$B$229:$H$229,'Power Plant Costs'!$B$244:$H$244)</f>
        <v>0.79437730054590683</v>
      </c>
      <c r="J191" s="197">
        <v>0.15</v>
      </c>
      <c r="K191">
        <f>[11]Summary!$M$10</f>
        <v>0.52083333333333326</v>
      </c>
      <c r="L191" s="204">
        <f t="shared" si="256"/>
        <v>0.52083333333333326</v>
      </c>
      <c r="M191">
        <f>LOOKUP($D191,'new technologies'!$F$32:$N$32,'new technologies'!$F$42:$N$42)</f>
        <v>0.47395656607770487</v>
      </c>
      <c r="N191" t="str">
        <f t="shared" si="308"/>
        <v>regional biomass</v>
      </c>
      <c r="O191" t="str">
        <f t="shared" si="302"/>
        <v>USA</v>
      </c>
    </row>
    <row r="192" spans="1:15">
      <c r="A192" t="str">
        <f t="shared" si="304"/>
        <v>intermediate generation</v>
      </c>
      <c r="B192" t="str">
        <f t="shared" si="305"/>
        <v>biomass</v>
      </c>
      <c r="C192" t="str">
        <f t="shared" si="306"/>
        <v>bio_int_IGCC</v>
      </c>
      <c r="D192">
        <f t="shared" si="307"/>
        <v>2080</v>
      </c>
      <c r="E192">
        <v>1</v>
      </c>
      <c r="F192" s="207">
        <f>LOOKUP($D192,'Power Plant Costs'!$B$192:$H$192,'Power Plant Costs'!$B$207:$H$207)</f>
        <v>422.65191177979733</v>
      </c>
      <c r="G192" s="3">
        <f>VLOOKUP(C192,'new technologies'!$A$634:$E$697,5,FALSE)</f>
        <v>60</v>
      </c>
      <c r="H192" s="193">
        <f>LOOKUP($D192,'Power Plant Costs'!$B$266:$H$266,'Power Plant Costs'!$B$281:$H$281)</f>
        <v>10.333647982610112</v>
      </c>
      <c r="I192" s="199">
        <f>LOOKUP($D192,'Power Plant Costs'!$B$229:$H$229,'Power Plant Costs'!$B$244:$H$244)</f>
        <v>0.76903895725608851</v>
      </c>
      <c r="J192" s="197">
        <v>0.15</v>
      </c>
      <c r="K192">
        <f>[11]Summary!$M$10</f>
        <v>0.52083333333333326</v>
      </c>
      <c r="L192" s="204">
        <f t="shared" si="256"/>
        <v>0.52083333333333326</v>
      </c>
      <c r="M192">
        <f>LOOKUP($D192,'new technologies'!$F$32:$N$32,'new technologies'!$F$42:$N$42)</f>
        <v>0.48417446024210403</v>
      </c>
      <c r="N192" t="str">
        <f t="shared" si="308"/>
        <v>regional biomass</v>
      </c>
      <c r="O192" t="str">
        <f t="shared" si="302"/>
        <v>USA</v>
      </c>
    </row>
    <row r="193" spans="1:15">
      <c r="A193" t="str">
        <f t="shared" si="304"/>
        <v>intermediate generation</v>
      </c>
      <c r="B193" t="str">
        <f t="shared" si="305"/>
        <v>biomass</v>
      </c>
      <c r="C193" t="str">
        <f t="shared" si="306"/>
        <v>bio_int_IGCC</v>
      </c>
      <c r="D193">
        <f t="shared" si="307"/>
        <v>2095</v>
      </c>
      <c r="E193">
        <v>1</v>
      </c>
      <c r="F193" s="207">
        <f>LOOKUP($D193,'Power Plant Costs'!$B$192:$H$192,'Power Plant Costs'!$B$207:$H$207)</f>
        <v>414.55096837400021</v>
      </c>
      <c r="G193" s="3">
        <f>VLOOKUP(C193,'new technologies'!$A$634:$E$697,5,FALSE)</f>
        <v>60</v>
      </c>
      <c r="H193" s="193">
        <f>LOOKUP($D193,'Power Plant Costs'!$B$266:$H$266,'Power Plant Costs'!$B$281:$H$281)</f>
        <v>10.217180278471584</v>
      </c>
      <c r="I193" s="199">
        <f>LOOKUP($D193,'Power Plant Costs'!$B$229:$H$229,'Power Plant Costs'!$B$244:$H$244)</f>
        <v>0.76037133069328788</v>
      </c>
      <c r="J193" s="197">
        <v>0.15</v>
      </c>
      <c r="K193">
        <f>[11]Summary!$M$10</f>
        <v>0.52083333333333326</v>
      </c>
      <c r="L193" s="204">
        <f t="shared" si="256"/>
        <v>0.52083333333333326</v>
      </c>
      <c r="M193">
        <f>LOOKUP($D193,'new technologies'!$F$32:$N$32,'new technologies'!$F$42:$N$42)</f>
        <v>0.48769530662184657</v>
      </c>
      <c r="N193" t="str">
        <f t="shared" si="308"/>
        <v>regional biomass</v>
      </c>
      <c r="O193" t="str">
        <f t="shared" si="302"/>
        <v>USA</v>
      </c>
    </row>
    <row r="194" spans="1:15">
      <c r="A194" t="str">
        <f>Legend!A58</f>
        <v>intermediate generation</v>
      </c>
      <c r="B194" t="str">
        <f>Legend!B58</f>
        <v>biomass</v>
      </c>
      <c r="C194" t="str">
        <f>Legend!C58</f>
        <v>bio_int_IGCC_CCS</v>
      </c>
      <c r="D194">
        <v>2020</v>
      </c>
      <c r="E194">
        <v>0.33300000000000002</v>
      </c>
      <c r="F194" s="207">
        <f>LOOKUP($D194,'Power Plant Costs'!$B$192:$H$192,'Power Plant Costs'!$B$516:$H$516)</f>
        <v>762.68787113434848</v>
      </c>
      <c r="G194" s="3">
        <f>VLOOKUP(C194,'new technologies'!$A$634:$E$697,5,FALSE)</f>
        <v>60</v>
      </c>
      <c r="H194" s="193">
        <f>LOOKUP($D194,'Power Plant Costs'!$B$266:$H$266,'Power Plant Costs'!$B$532:$H$532)</f>
        <v>14.325761058484995</v>
      </c>
      <c r="I194" s="199">
        <f>LOOKUP($D194,'Power Plant Costs'!$B$229:$H$229,'Power Plant Costs'!$B$548:$H$548)</f>
        <v>1.6158261969263332</v>
      </c>
      <c r="J194" s="197">
        <v>0.15</v>
      </c>
      <c r="K194">
        <f>[11]Summary!$M$10</f>
        <v>0.52083333333333326</v>
      </c>
      <c r="L194" s="204">
        <f t="shared" si="256"/>
        <v>0.52083333333333326</v>
      </c>
      <c r="M194">
        <f>LOOKUP($D194,'new technologies'!$F$173:$N$173,'new technologies'!$F$188:$N$188)</f>
        <v>0.36355847676217229</v>
      </c>
      <c r="N194" t="str">
        <f>Legend!D58</f>
        <v>regional biomass</v>
      </c>
      <c r="O194" t="str">
        <f t="shared" si="302"/>
        <v>USA</v>
      </c>
    </row>
    <row r="195" spans="1:15">
      <c r="A195" t="str">
        <f>A194</f>
        <v>intermediate generation</v>
      </c>
      <c r="B195" t="str">
        <f t="shared" ref="B195:C195" si="309">B194</f>
        <v>biomass</v>
      </c>
      <c r="C195" t="str">
        <f t="shared" si="309"/>
        <v>bio_int_IGCC_CCS</v>
      </c>
      <c r="D195">
        <f>D194+15</f>
        <v>2035</v>
      </c>
      <c r="E195">
        <v>1</v>
      </c>
      <c r="F195" s="207">
        <f>LOOKUP($D195,'Power Plant Costs'!$B$192:$H$192,'Power Plant Costs'!$B$516:$H$516)</f>
        <v>672.9540576464085</v>
      </c>
      <c r="G195" s="3">
        <f>VLOOKUP(C195,'new technologies'!$A$634:$E$697,5,FALSE)</f>
        <v>60</v>
      </c>
      <c r="H195" s="193">
        <f>LOOKUP($D195,'Power Plant Costs'!$B$266:$H$266,'Power Plant Costs'!$B$532:$H$532)</f>
        <v>13.259710176220379</v>
      </c>
      <c r="I195" s="199">
        <f>LOOKUP($D195,'Power Plant Costs'!$B$229:$H$229,'Power Plant Costs'!$B$548:$H$548)</f>
        <v>1.4625383061754591</v>
      </c>
      <c r="J195" s="197">
        <v>0.15</v>
      </c>
      <c r="K195">
        <f>[11]Summary!$M$10</f>
        <v>0.52083333333333326</v>
      </c>
      <c r="L195" s="204">
        <f t="shared" si="256"/>
        <v>0.52083333333333326</v>
      </c>
      <c r="M195">
        <f>LOOKUP($D195,'new technologies'!$F$173:$N$173,'new technologies'!$F$188:$N$188)</f>
        <v>0.39173081274558363</v>
      </c>
      <c r="N195" t="str">
        <f>N194</f>
        <v>regional biomass</v>
      </c>
      <c r="O195" t="str">
        <f t="shared" si="302"/>
        <v>USA</v>
      </c>
    </row>
    <row r="196" spans="1:15">
      <c r="A196" t="str">
        <f t="shared" ref="A196:A199" si="310">A195</f>
        <v>intermediate generation</v>
      </c>
      <c r="B196" t="str">
        <f t="shared" ref="B196:B199" si="311">B195</f>
        <v>biomass</v>
      </c>
      <c r="C196" t="str">
        <f t="shared" ref="C196:C199" si="312">C195</f>
        <v>bio_int_IGCC_CCS</v>
      </c>
      <c r="D196">
        <f t="shared" ref="D196:D199" si="313">D195+15</f>
        <v>2050</v>
      </c>
      <c r="E196">
        <v>1</v>
      </c>
      <c r="F196" s="207">
        <f>LOOKUP($D196,'Power Plant Costs'!$B$192:$H$192,'Power Plant Costs'!$B$516:$H$516)</f>
        <v>565.28089171644524</v>
      </c>
      <c r="G196" s="3">
        <f>VLOOKUP(C196,'new technologies'!$A$634:$E$697,5,FALSE)</f>
        <v>60</v>
      </c>
      <c r="H196" s="193">
        <f>LOOKUP($D196,'Power Plant Costs'!$B$266:$H$266,'Power Plant Costs'!$B$532:$H$532)</f>
        <v>11.901923155493394</v>
      </c>
      <c r="I196" s="199">
        <f>LOOKUP($D196,'Power Plant Costs'!$B$229:$H$229,'Power Plant Costs'!$B$548:$H$548)</f>
        <v>1.3009086742391807</v>
      </c>
      <c r="J196" s="197">
        <v>0.15</v>
      </c>
      <c r="K196">
        <f>[11]Summary!$M$10</f>
        <v>0.52083333333333326</v>
      </c>
      <c r="L196" s="204">
        <f t="shared" si="256"/>
        <v>0.52083333333333326</v>
      </c>
      <c r="M196">
        <f>LOOKUP($D196,'new technologies'!$F$173:$N$173,'new technologies'!$F$188:$N$188)</f>
        <v>0.41705062417157829</v>
      </c>
      <c r="N196" t="str">
        <f t="shared" ref="N196:O211" si="314">N195</f>
        <v>regional biomass</v>
      </c>
      <c r="O196" t="str">
        <f t="shared" si="302"/>
        <v>USA</v>
      </c>
    </row>
    <row r="197" spans="1:15">
      <c r="A197" t="str">
        <f t="shared" si="310"/>
        <v>intermediate generation</v>
      </c>
      <c r="B197" t="str">
        <f t="shared" si="311"/>
        <v>biomass</v>
      </c>
      <c r="C197" t="str">
        <f t="shared" si="312"/>
        <v>bio_int_IGCC_CCS</v>
      </c>
      <c r="D197">
        <f t="shared" si="313"/>
        <v>2065</v>
      </c>
      <c r="E197">
        <v>1</v>
      </c>
      <c r="F197" s="207">
        <f>LOOKUP($D197,'Power Plant Costs'!$B$192:$H$192,'Power Plant Costs'!$B$516:$H$516)</f>
        <v>557.67617433982878</v>
      </c>
      <c r="G197" s="3">
        <f>VLOOKUP(C197,'new technologies'!$A$634:$E$697,5,FALSE)</f>
        <v>60</v>
      </c>
      <c r="H197" s="193">
        <f>LOOKUP($D197,'Power Plant Costs'!$B$266:$H$266,'Power Plant Costs'!$B$532:$H$532)</f>
        <v>11.813008374526044</v>
      </c>
      <c r="I197" s="199">
        <f>LOOKUP($D197,'Power Plant Costs'!$B$229:$H$229,'Power Plant Costs'!$B$548:$H$548)</f>
        <v>1.2819144224997805</v>
      </c>
      <c r="J197" s="197">
        <v>0.15</v>
      </c>
      <c r="K197">
        <f>[11]Summary!$M$10</f>
        <v>0.52083333333333326</v>
      </c>
      <c r="L197" s="204">
        <f t="shared" ref="L197:L262" si="315">K197</f>
        <v>0.52083333333333326</v>
      </c>
      <c r="M197">
        <f>LOOKUP($D197,'new technologies'!$F$173:$N$173,'new technologies'!$F$188:$N$188)</f>
        <v>0.43296536744756792</v>
      </c>
      <c r="N197" t="str">
        <f t="shared" si="314"/>
        <v>regional biomass</v>
      </c>
      <c r="O197" t="str">
        <f t="shared" si="302"/>
        <v>USA</v>
      </c>
    </row>
    <row r="198" spans="1:15">
      <c r="A198" t="str">
        <f t="shared" si="310"/>
        <v>intermediate generation</v>
      </c>
      <c r="B198" t="str">
        <f t="shared" si="311"/>
        <v>biomass</v>
      </c>
      <c r="C198" t="str">
        <f t="shared" si="312"/>
        <v>bio_int_IGCC_CCS</v>
      </c>
      <c r="D198">
        <f t="shared" si="313"/>
        <v>2080</v>
      </c>
      <c r="E198">
        <v>1</v>
      </c>
      <c r="F198" s="207">
        <f>LOOKUP($D198,'Power Plant Costs'!$B$192:$H$192,'Power Plant Costs'!$B$516:$H$516)</f>
        <v>529.23696819108454</v>
      </c>
      <c r="G198" s="3">
        <f>VLOOKUP(C198,'new technologies'!$A$634:$E$697,5,FALSE)</f>
        <v>60</v>
      </c>
      <c r="H198" s="193">
        <f>LOOKUP($D198,'Power Plant Costs'!$B$266:$H$266,'Power Plant Costs'!$B$532:$H$532)</f>
        <v>11.438404055900705</v>
      </c>
      <c r="I198" s="199">
        <f>LOOKUP($D198,'Power Plant Costs'!$B$229:$H$229,'Power Plant Costs'!$B$548:$H$548)</f>
        <v>1.2419653584934998</v>
      </c>
      <c r="J198" s="197">
        <v>0.15</v>
      </c>
      <c r="K198">
        <f>[11]Summary!$M$10</f>
        <v>0.52083333333333326</v>
      </c>
      <c r="L198" s="204">
        <f t="shared" si="315"/>
        <v>0.52083333333333326</v>
      </c>
      <c r="M198">
        <f>LOOKUP($D198,'new technologies'!$F$173:$N$173,'new technologies'!$F$188:$N$188)</f>
        <v>0.44318326161196697</v>
      </c>
      <c r="N198" t="str">
        <f t="shared" si="314"/>
        <v>regional biomass</v>
      </c>
      <c r="O198" t="str">
        <f t="shared" si="314"/>
        <v>USA</v>
      </c>
    </row>
    <row r="199" spans="1:15">
      <c r="A199" t="str">
        <f t="shared" si="310"/>
        <v>intermediate generation</v>
      </c>
      <c r="B199" t="str">
        <f t="shared" si="311"/>
        <v>biomass</v>
      </c>
      <c r="C199" t="str">
        <f t="shared" si="312"/>
        <v>bio_int_IGCC_CCS</v>
      </c>
      <c r="D199">
        <f t="shared" si="313"/>
        <v>2095</v>
      </c>
      <c r="E199">
        <v>1</v>
      </c>
      <c r="F199" s="207">
        <f>LOOKUP($D199,'Power Plant Costs'!$B$192:$H$192,'Power Plant Costs'!$B$516:$H$516)</f>
        <v>519.55256724015987</v>
      </c>
      <c r="G199" s="3">
        <f>VLOOKUP(C199,'new technologies'!$A$634:$E$697,5,FALSE)</f>
        <v>60</v>
      </c>
      <c r="H199" s="193">
        <f>LOOKUP($D199,'Power Plant Costs'!$B$266:$H$266,'Power Plant Costs'!$B$532:$H$532)</f>
        <v>11.310556975506646</v>
      </c>
      <c r="I199" s="199">
        <f>LOOKUP($D199,'Power Plant Costs'!$B$229:$H$229,'Power Plant Costs'!$B$548:$H$548)</f>
        <v>1.2284264236021332</v>
      </c>
      <c r="J199" s="197">
        <v>0.15</v>
      </c>
      <c r="K199">
        <f>[11]Summary!$M$10</f>
        <v>0.52083333333333326</v>
      </c>
      <c r="L199" s="204">
        <f t="shared" si="315"/>
        <v>0.52083333333333326</v>
      </c>
      <c r="M199">
        <f>LOOKUP($D199,'new technologies'!$F$173:$N$173,'new technologies'!$F$188:$N$188)</f>
        <v>0.44670410799170956</v>
      </c>
      <c r="N199" t="str">
        <f t="shared" si="314"/>
        <v>regional biomass</v>
      </c>
      <c r="O199" t="str">
        <f t="shared" si="314"/>
        <v>USA</v>
      </c>
    </row>
    <row r="200" spans="1:15">
      <c r="A200" t="str">
        <f>Legend!A59</f>
        <v>intermediate generation</v>
      </c>
      <c r="B200" t="str">
        <f>Legend!B59</f>
        <v>oil</v>
      </c>
      <c r="C200" t="str">
        <f>Legend!C59</f>
        <v>oil_int_IGCC</v>
      </c>
      <c r="D200">
        <v>2005</v>
      </c>
      <c r="E200">
        <v>0</v>
      </c>
      <c r="F200" s="208">
        <f>LOOKUP($D200,'Power Plant Costs'!$B$192:$H$192,'Power Plant Costs'!$B$204:$H$204)</f>
        <v>517.47000213120691</v>
      </c>
      <c r="G200" s="3">
        <f>VLOOKUP(C200,'new technologies'!$A$634:$E$697,5,FALSE)</f>
        <v>45</v>
      </c>
      <c r="H200" s="197">
        <f>LOOKUP($D200,'Power Plant Costs'!$B$266:$H$266,'Power Plant Costs'!$B$278:$H$278)</f>
        <v>11.159541566291781</v>
      </c>
      <c r="I200" s="199">
        <f>LOOKUP($D200,'Power Plant Costs'!$B$229:$H$229,'Power Plant Costs'!$B$241:$H$241)</f>
        <v>0.84320105383638766</v>
      </c>
      <c r="J200" s="197">
        <v>0.15</v>
      </c>
      <c r="K200">
        <f>[11]Summary!$M$10</f>
        <v>0.52083333333333326</v>
      </c>
      <c r="L200" s="204">
        <f t="shared" si="315"/>
        <v>0.52083333333333326</v>
      </c>
      <c r="M200">
        <f>LOOKUP($D200,'new technologies'!$F$32:$N$32,'new technologies'!$F$40:$N$40)</f>
        <v>0.42624802982763033</v>
      </c>
      <c r="N200" t="str">
        <f>Legend!D59</f>
        <v>refined liquids industrial</v>
      </c>
      <c r="O200" t="str">
        <f t="shared" si="314"/>
        <v>USA</v>
      </c>
    </row>
    <row r="201" spans="1:15">
      <c r="A201" t="str">
        <f>A200</f>
        <v>intermediate generation</v>
      </c>
      <c r="B201" t="str">
        <f t="shared" ref="B201:C201" si="316">B200</f>
        <v>oil</v>
      </c>
      <c r="C201" t="str">
        <f t="shared" si="316"/>
        <v>oil_int_IGCC</v>
      </c>
      <c r="D201">
        <f>D200+15</f>
        <v>2020</v>
      </c>
      <c r="E201">
        <v>1</v>
      </c>
      <c r="F201" s="208">
        <f>LOOKUP($D201,'Power Plant Costs'!$B$192:$H$192,'Power Plant Costs'!$B$204:$H$204)</f>
        <v>517.47000213120691</v>
      </c>
      <c r="G201" s="3">
        <f>VLOOKUP(C201,'new technologies'!$A$634:$E$697,5,FALSE)</f>
        <v>45</v>
      </c>
      <c r="H201" s="197">
        <f>LOOKUP($D201,'Power Plant Costs'!$B$266:$H$266,'Power Plant Costs'!$B$278:$H$278)</f>
        <v>11.159541566291781</v>
      </c>
      <c r="I201" s="199">
        <f>LOOKUP($D201,'Power Plant Costs'!$B$229:$H$229,'Power Plant Costs'!$B$241:$H$241)</f>
        <v>0.84320105383638766</v>
      </c>
      <c r="J201" s="197">
        <v>0.15</v>
      </c>
      <c r="K201">
        <f>[11]Summary!$M$10</f>
        <v>0.52083333333333326</v>
      </c>
      <c r="L201" s="204">
        <f t="shared" si="315"/>
        <v>0.52083333333333326</v>
      </c>
      <c r="M201">
        <f>LOOKUP($D201,'new technologies'!$F$32:$N$32,'new technologies'!$F$40:$N$40)</f>
        <v>0.42624802982763033</v>
      </c>
      <c r="N201" t="str">
        <f>N200</f>
        <v>refined liquids industrial</v>
      </c>
      <c r="O201" t="str">
        <f t="shared" si="314"/>
        <v>USA</v>
      </c>
    </row>
    <row r="202" spans="1:15">
      <c r="A202" t="str">
        <f t="shared" ref="A202:A206" si="317">A201</f>
        <v>intermediate generation</v>
      </c>
      <c r="B202" t="str">
        <f t="shared" ref="B202:B206" si="318">B201</f>
        <v>oil</v>
      </c>
      <c r="C202" t="str">
        <f t="shared" ref="C202:C206" si="319">C201</f>
        <v>oil_int_IGCC</v>
      </c>
      <c r="D202">
        <f t="shared" ref="D202:D206" si="320">D201+15</f>
        <v>2035</v>
      </c>
      <c r="E202">
        <v>1</v>
      </c>
      <c r="F202" s="208">
        <f>LOOKUP($D202,'Power Plant Costs'!$B$192:$H$192,'Power Plant Costs'!$B$204:$H$204)</f>
        <v>450.82098710652605</v>
      </c>
      <c r="G202" s="3">
        <f>VLOOKUP(C202,'new technologies'!$A$634:$E$697,5,FALSE)</f>
        <v>45</v>
      </c>
      <c r="H202" s="197">
        <f>LOOKUP($D202,'Power Plant Costs'!$B$266:$H$266,'Power Plant Costs'!$B$278:$H$278)</f>
        <v>10.201325050735845</v>
      </c>
      <c r="I202" s="199">
        <f>LOOKUP($D202,'Power Plant Costs'!$B$229:$H$229,'Power Plant Costs'!$B$241:$H$241)</f>
        <v>0.77079940804112246</v>
      </c>
      <c r="J202" s="197">
        <v>0.15</v>
      </c>
      <c r="K202">
        <f>[11]Summary!$M$10</f>
        <v>0.52083333333333326</v>
      </c>
      <c r="L202" s="204">
        <f t="shared" si="315"/>
        <v>0.52083333333333326</v>
      </c>
      <c r="M202">
        <f>LOOKUP($D202,'new technologies'!$F$32:$N$32,'new technologies'!$F$40:$N$40)</f>
        <v>0.44903864197952675</v>
      </c>
      <c r="N202" t="str">
        <f t="shared" ref="N202:N206" si="321">N201</f>
        <v>refined liquids industrial</v>
      </c>
      <c r="O202" t="str">
        <f t="shared" si="314"/>
        <v>USA</v>
      </c>
    </row>
    <row r="203" spans="1:15">
      <c r="A203" t="str">
        <f t="shared" si="317"/>
        <v>intermediate generation</v>
      </c>
      <c r="B203" t="str">
        <f t="shared" si="318"/>
        <v>oil</v>
      </c>
      <c r="C203" t="str">
        <f t="shared" si="319"/>
        <v>oil_int_IGCC</v>
      </c>
      <c r="D203">
        <f t="shared" si="320"/>
        <v>2050</v>
      </c>
      <c r="E203">
        <v>1</v>
      </c>
      <c r="F203" s="208">
        <f>LOOKUP($D203,'Power Plant Costs'!$B$192:$H$192,'Power Plant Costs'!$B$204:$H$204)</f>
        <v>393.27720161971723</v>
      </c>
      <c r="G203" s="3">
        <f>VLOOKUP(C203,'new technologies'!$A$634:$E$697,5,FALSE)</f>
        <v>45</v>
      </c>
      <c r="H203" s="197">
        <f>LOOKUP($D203,'Power Plant Costs'!$B$266:$H$266,'Power Plant Costs'!$B$278:$H$278)</f>
        <v>9.3740149156850965</v>
      </c>
      <c r="I203" s="199">
        <f>LOOKUP($D203,'Power Plant Costs'!$B$229:$H$229,'Power Plant Costs'!$B$241:$H$241)</f>
        <v>0.70828888522256572</v>
      </c>
      <c r="J203" s="197">
        <v>0.15</v>
      </c>
      <c r="K203">
        <f>[11]Summary!$M$10</f>
        <v>0.52083333333333326</v>
      </c>
      <c r="L203" s="204">
        <f t="shared" si="315"/>
        <v>0.52083333333333326</v>
      </c>
      <c r="M203">
        <f>LOOKUP($D203,'new technologies'!$F$32:$N$32,'new technologies'!$F$40:$N$40)</f>
        <v>0.4695983502224636</v>
      </c>
      <c r="N203" t="str">
        <f t="shared" si="321"/>
        <v>refined liquids industrial</v>
      </c>
      <c r="O203" t="str">
        <f t="shared" si="314"/>
        <v>USA</v>
      </c>
    </row>
    <row r="204" spans="1:15">
      <c r="A204" t="str">
        <f t="shared" si="317"/>
        <v>intermediate generation</v>
      </c>
      <c r="B204" t="str">
        <f t="shared" si="318"/>
        <v>oil</v>
      </c>
      <c r="C204" t="str">
        <f t="shared" si="319"/>
        <v>oil_int_IGCC</v>
      </c>
      <c r="D204">
        <f t="shared" si="320"/>
        <v>2065</v>
      </c>
      <c r="E204">
        <v>1</v>
      </c>
      <c r="F204" s="208">
        <f>LOOKUP($D204,'Power Plant Costs'!$B$192:$H$192,'Power Plant Costs'!$B$204:$H$204)</f>
        <v>384.19891588494454</v>
      </c>
      <c r="G204" s="3">
        <f>VLOOKUP(C204,'new technologies'!$A$634:$E$697,5,FALSE)</f>
        <v>45</v>
      </c>
      <c r="H204" s="197">
        <f>LOOKUP($D204,'Power Plant Costs'!$B$266:$H$266,'Power Plant Costs'!$B$278:$H$278)</f>
        <v>9.2434959077031511</v>
      </c>
      <c r="I204" s="199">
        <f>LOOKUP($D204,'Power Plant Costs'!$B$229:$H$229,'Power Plant Costs'!$B$241:$H$241)</f>
        <v>0.69842703163097353</v>
      </c>
      <c r="J204" s="197">
        <v>0.15</v>
      </c>
      <c r="K204">
        <f>[11]Summary!$M$10</f>
        <v>0.52083333333333326</v>
      </c>
      <c r="L204" s="204">
        <f t="shared" si="315"/>
        <v>0.52083333333333326</v>
      </c>
      <c r="M204">
        <f>LOOKUP($D204,'new technologies'!$F$32:$N$32,'new technologies'!$F$40:$N$40)</f>
        <v>0.48591462706571159</v>
      </c>
      <c r="N204" t="str">
        <f t="shared" si="321"/>
        <v>refined liquids industrial</v>
      </c>
      <c r="O204" t="str">
        <f t="shared" si="314"/>
        <v>USA</v>
      </c>
    </row>
    <row r="205" spans="1:15">
      <c r="A205" t="str">
        <f t="shared" si="317"/>
        <v>intermediate generation</v>
      </c>
      <c r="B205" t="str">
        <f t="shared" si="318"/>
        <v>oil</v>
      </c>
      <c r="C205" t="str">
        <f t="shared" si="319"/>
        <v>oil_int_IGCC</v>
      </c>
      <c r="D205">
        <f t="shared" si="320"/>
        <v>2080</v>
      </c>
      <c r="E205">
        <v>1</v>
      </c>
      <c r="F205" s="208">
        <f>LOOKUP($D205,'Power Plant Costs'!$B$192:$H$192,'Power Plant Costs'!$B$204:$H$204)</f>
        <v>367.73787724618762</v>
      </c>
      <c r="G205" s="3">
        <f>VLOOKUP(C205,'new technologies'!$A$634:$E$697,5,FALSE)</f>
        <v>45</v>
      </c>
      <c r="H205" s="197">
        <f>LOOKUP($D205,'Power Plant Costs'!$B$266:$H$266,'Power Plant Costs'!$B$278:$H$278)</f>
        <v>9.0068346595058575</v>
      </c>
      <c r="I205" s="199">
        <f>LOOKUP($D205,'Power Plant Costs'!$B$229:$H$229,'Power Plant Costs'!$B$241:$H$241)</f>
        <v>0.68054520264214136</v>
      </c>
      <c r="J205" s="197">
        <v>0.15</v>
      </c>
      <c r="K205">
        <f>[11]Summary!$M$10</f>
        <v>0.52083333333333326</v>
      </c>
      <c r="L205" s="204">
        <f t="shared" si="315"/>
        <v>0.52083333333333326</v>
      </c>
      <c r="M205">
        <f>LOOKUP($D205,'new technologies'!$F$32:$N$32,'new technologies'!$F$40:$N$40)</f>
        <v>0.49639032164966829</v>
      </c>
      <c r="N205" t="str">
        <f t="shared" si="321"/>
        <v>refined liquids industrial</v>
      </c>
      <c r="O205" t="str">
        <f t="shared" si="314"/>
        <v>USA</v>
      </c>
    </row>
    <row r="206" spans="1:15">
      <c r="A206" t="str">
        <f t="shared" si="317"/>
        <v>intermediate generation</v>
      </c>
      <c r="B206" t="str">
        <f t="shared" si="318"/>
        <v>oil</v>
      </c>
      <c r="C206" t="str">
        <f t="shared" si="319"/>
        <v>oil_int_IGCC</v>
      </c>
      <c r="D206">
        <f t="shared" si="320"/>
        <v>2095</v>
      </c>
      <c r="E206">
        <v>1</v>
      </c>
      <c r="F206" s="208">
        <f>LOOKUP($D206,'Power Plant Costs'!$B$192:$H$192,'Power Plant Costs'!$B$204:$H$204)</f>
        <v>362.22900149184483</v>
      </c>
      <c r="G206" s="3">
        <f>VLOOKUP(C206,'new technologies'!$A$634:$E$697,5,FALSE)</f>
        <v>45</v>
      </c>
      <c r="H206" s="197">
        <f>LOOKUP($D206,'Power Plant Costs'!$B$266:$H$266,'Power Plant Costs'!$B$278:$H$278)</f>
        <v>8.9276332530334255</v>
      </c>
      <c r="I206" s="199">
        <f>LOOKUP($D206,'Power Plant Costs'!$B$229:$H$229,'Power Plant Costs'!$B$241:$H$241)</f>
        <v>0.67456084306911024</v>
      </c>
      <c r="J206" s="197">
        <v>0.15</v>
      </c>
      <c r="K206">
        <f>[11]Summary!$M$10</f>
        <v>0.52083333333333326</v>
      </c>
      <c r="L206" s="204">
        <f t="shared" si="315"/>
        <v>0.52083333333333326</v>
      </c>
      <c r="M206">
        <f>LOOKUP($D206,'new technologies'!$F$32:$N$32,'new technologies'!$F$40:$N$40)</f>
        <v>0.5</v>
      </c>
      <c r="N206" t="str">
        <f t="shared" si="321"/>
        <v>refined liquids industrial</v>
      </c>
      <c r="O206" t="str">
        <f t="shared" si="314"/>
        <v>USA</v>
      </c>
    </row>
    <row r="207" spans="1:15">
      <c r="A207" t="str">
        <f>Legend!A60</f>
        <v>intermediate generation</v>
      </c>
      <c r="B207" t="str">
        <f>Legend!B60</f>
        <v>oil</v>
      </c>
      <c r="C207" t="str">
        <f>Legend!C60</f>
        <v>oil_int_IGCC_CCS</v>
      </c>
      <c r="D207">
        <v>2020</v>
      </c>
      <c r="E207">
        <v>0.33300000000000002</v>
      </c>
      <c r="F207" s="207">
        <f>LOOKUP($D207,'Power Plant Costs'!$B$192:$H$192,'Power Plant Costs'!$B$515:$H$515)</f>
        <v>740.81049087839733</v>
      </c>
      <c r="G207" s="3">
        <f>VLOOKUP(C207,'new technologies'!$A$634:$E$697,5,FALSE)</f>
        <v>45</v>
      </c>
      <c r="H207" s="197">
        <f>LOOKUP($D207,'Power Plant Costs'!$B$266:$H$266,'Power Plant Costs'!$B$531:$H$531)</f>
        <v>12.022019358484318</v>
      </c>
      <c r="I207" s="199">
        <f>LOOKUP($D207,'Power Plant Costs'!$B$229:$H$229,'Power Plant Costs'!$B$547:$H$547)</f>
        <v>1.2124124374804539</v>
      </c>
      <c r="J207" s="197">
        <v>0.15</v>
      </c>
      <c r="K207">
        <f>[11]Summary!$M$10</f>
        <v>0.52083333333333326</v>
      </c>
      <c r="L207" s="204">
        <f t="shared" si="315"/>
        <v>0.52083333333333326</v>
      </c>
      <c r="M207">
        <f>LOOKUP($D207,'new technologies'!$F$173:$N$173,'new technologies'!$F$187:$N$187)</f>
        <v>0.363613943149656</v>
      </c>
      <c r="N207" t="str">
        <f>Legend!D60</f>
        <v>refined liquids industrial</v>
      </c>
      <c r="O207" t="str">
        <f t="shared" si="314"/>
        <v>USA</v>
      </c>
    </row>
    <row r="208" spans="1:15">
      <c r="A208" t="str">
        <f>A207</f>
        <v>intermediate generation</v>
      </c>
      <c r="B208" t="str">
        <f t="shared" ref="B208:C208" si="322">B207</f>
        <v>oil</v>
      </c>
      <c r="C208" t="str">
        <f t="shared" si="322"/>
        <v>oil_int_IGCC_CCS</v>
      </c>
      <c r="D208">
        <f>D207+15</f>
        <v>2035</v>
      </c>
      <c r="E208">
        <v>1</v>
      </c>
      <c r="F208" s="207">
        <f>LOOKUP($D208,'Power Plant Costs'!$B$192:$H$192,'Power Plant Costs'!$B$515:$H$515)</f>
        <v>641.26673287369533</v>
      </c>
      <c r="G208" s="3">
        <f>VLOOKUP(C208,'new technologies'!$A$634:$E$697,5,FALSE)</f>
        <v>45</v>
      </c>
      <c r="H208" s="197">
        <f>LOOKUP($D208,'Power Plant Costs'!$B$266:$H$266,'Power Plant Costs'!$B$531:$H$531)</f>
        <v>10.930195717290589</v>
      </c>
      <c r="I208" s="199">
        <f>LOOKUP($D208,'Power Plant Costs'!$B$229:$H$229,'Power Plant Costs'!$B$547:$H$547)</f>
        <v>1.0828159605046264</v>
      </c>
      <c r="J208" s="197">
        <v>0.15</v>
      </c>
      <c r="K208">
        <f>[11]Summary!$M$10</f>
        <v>0.52083333333333326</v>
      </c>
      <c r="L208" s="204">
        <f t="shared" si="315"/>
        <v>0.52083333333333326</v>
      </c>
      <c r="M208">
        <f>LOOKUP($D208,'new technologies'!$F$173:$N$173,'new technologies'!$F$187:$N$187)</f>
        <v>0.3899648098206453</v>
      </c>
      <c r="N208" t="str">
        <f>N207</f>
        <v>refined liquids industrial</v>
      </c>
      <c r="O208" t="str">
        <f t="shared" si="314"/>
        <v>USA</v>
      </c>
    </row>
    <row r="209" spans="1:15">
      <c r="A209" t="str">
        <f t="shared" ref="A209:A212" si="323">A208</f>
        <v>intermediate generation</v>
      </c>
      <c r="B209" t="str">
        <f t="shared" ref="B209:B212" si="324">B208</f>
        <v>oil</v>
      </c>
      <c r="C209" t="str">
        <f t="shared" ref="C209:C212" si="325">C208</f>
        <v>oil_int_IGCC_CCS</v>
      </c>
      <c r="D209">
        <f t="shared" ref="D209:D212" si="326">D208+15</f>
        <v>2050</v>
      </c>
      <c r="E209">
        <v>1</v>
      </c>
      <c r="F209" s="207">
        <f>LOOKUP($D209,'Power Plant Costs'!$B$192:$H$192,'Power Plant Costs'!$B$515:$H$515)</f>
        <v>558.41408229129263</v>
      </c>
      <c r="G209" s="3">
        <f>VLOOKUP(C209,'new technologies'!$A$634:$E$697,5,FALSE)</f>
        <v>45</v>
      </c>
      <c r="H209" s="197">
        <f>LOOKUP($D209,'Power Plant Costs'!$B$266:$H$266,'Power Plant Costs'!$B$531:$H$531)</f>
        <v>10.01282580435309</v>
      </c>
      <c r="I209" s="199">
        <f>LOOKUP($D209,'Power Plant Costs'!$B$229:$H$229,'Power Plant Costs'!$B$547:$H$547)</f>
        <v>0.98175245057701488</v>
      </c>
      <c r="J209" s="197">
        <v>0.15</v>
      </c>
      <c r="K209">
        <f>[11]Summary!$M$10</f>
        <v>0.52083333333333326</v>
      </c>
      <c r="L209" s="204">
        <f t="shared" si="315"/>
        <v>0.52083333333333326</v>
      </c>
      <c r="M209">
        <f>LOOKUP($D209,'new technologies'!$F$173:$N$173,'new technologies'!$F$187:$N$187)</f>
        <v>0.41388240015397043</v>
      </c>
      <c r="N209" t="str">
        <f t="shared" ref="N209:O224" si="327">N208</f>
        <v>refined liquids industrial</v>
      </c>
      <c r="O209" t="str">
        <f t="shared" si="314"/>
        <v>USA</v>
      </c>
    </row>
    <row r="210" spans="1:15">
      <c r="A210" t="str">
        <f t="shared" si="323"/>
        <v>intermediate generation</v>
      </c>
      <c r="B210" t="str">
        <f t="shared" si="324"/>
        <v>oil</v>
      </c>
      <c r="C210" t="str">
        <f t="shared" si="325"/>
        <v>oil_int_IGCC_CCS</v>
      </c>
      <c r="D210">
        <f t="shared" si="326"/>
        <v>2065</v>
      </c>
      <c r="E210">
        <v>1</v>
      </c>
      <c r="F210" s="207">
        <f>LOOKUP($D210,'Power Plant Costs'!$B$192:$H$192,'Power Plant Costs'!$B$515:$H$515)</f>
        <v>543.05749129414551</v>
      </c>
      <c r="G210" s="3">
        <f>VLOOKUP(C210,'new technologies'!$A$634:$E$697,5,FALSE)</f>
        <v>45</v>
      </c>
      <c r="H210" s="197">
        <f>LOOKUP($D210,'Power Plant Costs'!$B$266:$H$266,'Power Plant Costs'!$B$531:$H$531)</f>
        <v>9.8571973137588333</v>
      </c>
      <c r="I210" s="199">
        <f>LOOKUP($D210,'Power Plant Costs'!$B$229:$H$229,'Power Plant Costs'!$B$547:$H$547)</f>
        <v>0.96114167463426281</v>
      </c>
      <c r="J210" s="197">
        <v>0.15</v>
      </c>
      <c r="K210">
        <f>[11]Summary!$M$10</f>
        <v>0.52083333333333326</v>
      </c>
      <c r="L210" s="204">
        <f t="shared" si="315"/>
        <v>0.52083333333333326</v>
      </c>
      <c r="M210">
        <f>LOOKUP($D210,'new technologies'!$F$173:$N$173,'new technologies'!$F$187:$N$187)</f>
        <v>0.43019867699721842</v>
      </c>
      <c r="N210" t="str">
        <f t="shared" si="327"/>
        <v>refined liquids industrial</v>
      </c>
      <c r="O210" t="str">
        <f t="shared" si="314"/>
        <v>USA</v>
      </c>
    </row>
    <row r="211" spans="1:15">
      <c r="A211" t="str">
        <f t="shared" si="323"/>
        <v>intermediate generation</v>
      </c>
      <c r="B211" t="str">
        <f t="shared" si="324"/>
        <v>oil</v>
      </c>
      <c r="C211" t="str">
        <f t="shared" si="325"/>
        <v>oil_int_IGCC_CCS</v>
      </c>
      <c r="D211">
        <f t="shared" si="326"/>
        <v>2080</v>
      </c>
      <c r="E211">
        <v>1</v>
      </c>
      <c r="F211" s="207">
        <f>LOOKUP($D211,'Power Plant Costs'!$B$192:$H$192,'Power Plant Costs'!$B$515:$H$515)</f>
        <v>520.7388478311284</v>
      </c>
      <c r="G211" s="3">
        <f>VLOOKUP(C211,'new technologies'!$A$634:$E$697,5,FALSE)</f>
        <v>45</v>
      </c>
      <c r="H211" s="197">
        <f>LOOKUP($D211,'Power Plant Costs'!$B$266:$H$266,'Power Plant Costs'!$B$531:$H$531)</f>
        <v>9.5984667084700099</v>
      </c>
      <c r="I211" s="199">
        <f>LOOKUP($D211,'Power Plant Costs'!$B$229:$H$229,'Power Plant Costs'!$B$547:$H$547)</f>
        <v>0.93381234689049453</v>
      </c>
      <c r="J211" s="197">
        <v>0.15</v>
      </c>
      <c r="K211">
        <f>[11]Summary!$M$10</f>
        <v>0.52083333333333326</v>
      </c>
      <c r="L211" s="204">
        <f t="shared" si="315"/>
        <v>0.52083333333333326</v>
      </c>
      <c r="M211">
        <f>LOOKUP($D211,'new technologies'!$F$173:$N$173,'new technologies'!$F$187:$N$187)</f>
        <v>0.44067437158117512</v>
      </c>
      <c r="N211" t="str">
        <f t="shared" si="327"/>
        <v>refined liquids industrial</v>
      </c>
      <c r="O211" t="str">
        <f t="shared" si="314"/>
        <v>USA</v>
      </c>
    </row>
    <row r="212" spans="1:15">
      <c r="A212" t="str">
        <f t="shared" si="323"/>
        <v>intermediate generation</v>
      </c>
      <c r="B212" t="str">
        <f t="shared" si="324"/>
        <v>oil</v>
      </c>
      <c r="C212" t="str">
        <f t="shared" si="325"/>
        <v>oil_int_IGCC_CCS</v>
      </c>
      <c r="D212">
        <f t="shared" si="326"/>
        <v>2095</v>
      </c>
      <c r="E212">
        <v>1</v>
      </c>
      <c r="F212" s="207">
        <f>LOOKUP($D212,'Power Plant Costs'!$B$192:$H$192,'Power Plant Costs'!$B$515:$H$515)</f>
        <v>513.29603693395256</v>
      </c>
      <c r="G212" s="3">
        <f>VLOOKUP(C212,'new technologies'!$A$634:$E$697,5,FALSE)</f>
        <v>45</v>
      </c>
      <c r="H212" s="197">
        <f>LOOKUP($D212,'Power Plant Costs'!$B$266:$H$266,'Power Plant Costs'!$B$531:$H$531)</f>
        <v>9.5119753783527816</v>
      </c>
      <c r="I212" s="199">
        <f>LOOKUP($D212,'Power Plant Costs'!$B$229:$H$229,'Power Plant Costs'!$B$547:$H$547)</f>
        <v>0.92470730082568409</v>
      </c>
      <c r="J212" s="197">
        <v>0.15</v>
      </c>
      <c r="K212">
        <f>[11]Summary!$M$10</f>
        <v>0.52083333333333326</v>
      </c>
      <c r="L212" s="204">
        <f t="shared" si="315"/>
        <v>0.52083333333333326</v>
      </c>
      <c r="M212">
        <f>LOOKUP($D212,'new technologies'!$F$173:$N$173,'new technologies'!$F$187:$N$187)</f>
        <v>0.44428404993150683</v>
      </c>
      <c r="N212" t="str">
        <f t="shared" si="327"/>
        <v>refined liquids industrial</v>
      </c>
      <c r="O212" t="str">
        <f t="shared" si="327"/>
        <v>USA</v>
      </c>
    </row>
    <row r="213" spans="1:15">
      <c r="A213" t="str">
        <f>Legend!A61</f>
        <v>intermediate generation</v>
      </c>
      <c r="B213" t="str">
        <f>Legend!B61</f>
        <v>coal</v>
      </c>
      <c r="C213" t="str">
        <f>Legend!C61</f>
        <v>coal_int_conv</v>
      </c>
      <c r="D213">
        <v>2005</v>
      </c>
      <c r="E213">
        <v>0</v>
      </c>
      <c r="F213" s="207">
        <f>LOOKUP($D213,'Power Plant Costs'!$B$192:$H$192,'Power Plant Costs'!$B$195:$H$195)</f>
        <v>496.04613187195287</v>
      </c>
      <c r="G213" s="3">
        <f>VLOOKUP(C213,'new technologies'!$A$634:$E$697,5,FALSE)</f>
        <v>60</v>
      </c>
      <c r="H213" s="197">
        <f>LOOKUP($D213,'Power Plant Costs'!$B$266:$H$266,'Power Plant Costs'!$B$269:$H$269)</f>
        <v>8.8293359026677347</v>
      </c>
      <c r="I213" s="199">
        <f>LOOKUP($D213,'Power Plant Costs'!$B$229:$H$229,'Power Plant Costs'!$B$232:$H$232)</f>
        <v>1.4717309399049057</v>
      </c>
      <c r="J213" s="197">
        <v>0.15</v>
      </c>
      <c r="K213">
        <f>[11]Summary!$M$10</f>
        <v>0.52083333333333326</v>
      </c>
      <c r="L213" s="204">
        <f t="shared" si="315"/>
        <v>0.52083333333333326</v>
      </c>
      <c r="M213">
        <f>LOOKUP($D213,'new technologies'!$F$32:$N$32,'new technologies'!$F$33:$N$33)</f>
        <v>0.39132528820480139</v>
      </c>
      <c r="N213" t="str">
        <f>Legend!D61</f>
        <v>regional coal</v>
      </c>
      <c r="O213" t="str">
        <f t="shared" si="327"/>
        <v>USA</v>
      </c>
    </row>
    <row r="214" spans="1:15">
      <c r="A214" t="str">
        <f>A213</f>
        <v>intermediate generation</v>
      </c>
      <c r="B214" t="str">
        <f t="shared" ref="B214:C214" si="328">B213</f>
        <v>coal</v>
      </c>
      <c r="C214" t="str">
        <f t="shared" si="328"/>
        <v>coal_int_conv</v>
      </c>
      <c r="D214">
        <f>D213+15</f>
        <v>2020</v>
      </c>
      <c r="E214">
        <v>1</v>
      </c>
      <c r="F214" s="207">
        <f>LOOKUP($D214,'Power Plant Costs'!$B$192:$H$192,'Power Plant Costs'!$B$195:$H$195)</f>
        <v>496.04613187195287</v>
      </c>
      <c r="G214" s="3">
        <f>VLOOKUP(C214,'new technologies'!$A$634:$E$697,5,FALSE)</f>
        <v>60</v>
      </c>
      <c r="H214" s="197">
        <f>LOOKUP($D214,'Power Plant Costs'!$B$266:$H$266,'Power Plant Costs'!$B$269:$H$269)</f>
        <v>8.8293359026677347</v>
      </c>
      <c r="I214" s="199">
        <f>LOOKUP($D214,'Power Plant Costs'!$B$229:$H$229,'Power Plant Costs'!$B$232:$H$232)</f>
        <v>1.4717309399049057</v>
      </c>
      <c r="J214" s="197">
        <v>0.15</v>
      </c>
      <c r="K214">
        <f>[11]Summary!$M$10</f>
        <v>0.52083333333333326</v>
      </c>
      <c r="L214" s="204">
        <f t="shared" si="315"/>
        <v>0.52083333333333326</v>
      </c>
      <c r="M214">
        <f>LOOKUP($D214,'new technologies'!$F$32:$N$32,'new technologies'!$F$33:$N$33)</f>
        <v>0.39132528820480139</v>
      </c>
      <c r="N214" t="str">
        <f>N213</f>
        <v>regional coal</v>
      </c>
      <c r="O214" t="str">
        <f t="shared" si="327"/>
        <v>USA</v>
      </c>
    </row>
    <row r="215" spans="1:15">
      <c r="A215" t="str">
        <f t="shared" ref="A215:A219" si="329">A214</f>
        <v>intermediate generation</v>
      </c>
      <c r="B215" t="str">
        <f t="shared" ref="B215:B219" si="330">B214</f>
        <v>coal</v>
      </c>
      <c r="C215" t="str">
        <f t="shared" ref="C215:C219" si="331">C214</f>
        <v>coal_int_conv</v>
      </c>
      <c r="D215">
        <f t="shared" ref="D215:D219" si="332">D214+15</f>
        <v>2035</v>
      </c>
      <c r="E215">
        <v>1</v>
      </c>
      <c r="F215" s="207">
        <f>LOOKUP($D215,'Power Plant Costs'!$B$192:$H$192,'Power Plant Costs'!$B$195:$H$195)</f>
        <v>467.10244842092033</v>
      </c>
      <c r="G215" s="3">
        <f>VLOOKUP(C215,'new technologies'!$A$634:$E$697,5,FALSE)</f>
        <v>60</v>
      </c>
      <c r="H215" s="197">
        <f>LOOKUP($D215,'Power Plant Costs'!$B$266:$H$266,'Power Plant Costs'!$B$269:$H$269)</f>
        <v>8.3141549809150384</v>
      </c>
      <c r="I215" s="199">
        <f>LOOKUP($D215,'Power Plant Costs'!$B$229:$H$229,'Power Plant Costs'!$B$232:$H$232)</f>
        <v>1.3858572444706794</v>
      </c>
      <c r="J215" s="197">
        <v>0.15</v>
      </c>
      <c r="K215">
        <f>[11]Summary!$M$10</f>
        <v>0.52083333333333326</v>
      </c>
      <c r="L215" s="204">
        <f t="shared" si="315"/>
        <v>0.52083333333333326</v>
      </c>
      <c r="M215">
        <f>LOOKUP($D215,'new technologies'!$F$32:$N$32,'new technologies'!$F$33:$N$33)</f>
        <v>0.40022316143077036</v>
      </c>
      <c r="N215" t="str">
        <f t="shared" ref="N215:N219" si="333">N214</f>
        <v>regional coal</v>
      </c>
      <c r="O215" t="str">
        <f t="shared" si="327"/>
        <v>USA</v>
      </c>
    </row>
    <row r="216" spans="1:15">
      <c r="A216" t="str">
        <f t="shared" si="329"/>
        <v>intermediate generation</v>
      </c>
      <c r="B216" t="str">
        <f t="shared" si="330"/>
        <v>coal</v>
      </c>
      <c r="C216" t="str">
        <f t="shared" si="331"/>
        <v>coal_int_conv</v>
      </c>
      <c r="D216">
        <f t="shared" si="332"/>
        <v>2050</v>
      </c>
      <c r="E216">
        <v>1</v>
      </c>
      <c r="F216" s="207">
        <f>LOOKUP($D216,'Power Plant Costs'!$B$192:$H$192,'Power Plant Costs'!$B$195:$H$195)</f>
        <v>439.84759340314696</v>
      </c>
      <c r="G216" s="3">
        <f>VLOOKUP(C216,'new technologies'!$A$634:$E$697,5,FALSE)</f>
        <v>60</v>
      </c>
      <c r="H216" s="197">
        <f>LOOKUP($D216,'Power Plant Costs'!$B$266:$H$266,'Power Plant Costs'!$B$269:$H$269)</f>
        <v>7.8290342341362917</v>
      </c>
      <c r="I216" s="199">
        <f>LOOKUP($D216,'Power Plant Costs'!$B$229:$H$229,'Power Plant Costs'!$B$232:$H$232)</f>
        <v>1.3049941738508004</v>
      </c>
      <c r="J216" s="197">
        <v>0.15</v>
      </c>
      <c r="K216">
        <f>[11]Summary!$M$10</f>
        <v>0.52083333333333326</v>
      </c>
      <c r="L216" s="204">
        <f t="shared" si="315"/>
        <v>0.52083333333333326</v>
      </c>
      <c r="M216">
        <f>LOOKUP($D216,'new technologies'!$F$32:$N$32,'new technologies'!$F$33:$N$33)</f>
        <v>0.40932335265236031</v>
      </c>
      <c r="N216" t="str">
        <f t="shared" si="333"/>
        <v>regional coal</v>
      </c>
      <c r="O216" t="str">
        <f t="shared" si="327"/>
        <v>USA</v>
      </c>
    </row>
    <row r="217" spans="1:15">
      <c r="A217" t="str">
        <f t="shared" si="329"/>
        <v>intermediate generation</v>
      </c>
      <c r="B217" t="str">
        <f t="shared" si="330"/>
        <v>coal</v>
      </c>
      <c r="C217" t="str">
        <f t="shared" si="331"/>
        <v>coal_int_conv</v>
      </c>
      <c r="D217">
        <f t="shared" si="332"/>
        <v>2065</v>
      </c>
      <c r="E217">
        <v>1</v>
      </c>
      <c r="F217" s="207">
        <f>LOOKUP($D217,'Power Plant Costs'!$B$192:$H$192,'Power Plant Costs'!$B$195:$H$195)</f>
        <v>414.18302575070646</v>
      </c>
      <c r="G217" s="3">
        <f>VLOOKUP(C217,'new technologies'!$A$634:$E$697,5,FALSE)</f>
        <v>60</v>
      </c>
      <c r="H217" s="197">
        <f>LOOKUP($D217,'Power Plant Costs'!$B$266:$H$266,'Power Plant Costs'!$B$269:$H$269)</f>
        <v>7.3722196879871218</v>
      </c>
      <c r="I217" s="199">
        <f>LOOKUP($D217,'Power Plant Costs'!$B$229:$H$229,'Power Plant Costs'!$B$232:$H$232)</f>
        <v>1.2288493642323084</v>
      </c>
      <c r="J217" s="197">
        <v>0.15</v>
      </c>
      <c r="K217">
        <f>[11]Summary!$M$10</f>
        <v>0.52083333333333326</v>
      </c>
      <c r="L217" s="204">
        <f t="shared" si="315"/>
        <v>0.52083333333333326</v>
      </c>
      <c r="M217">
        <f>LOOKUP($D217,'new technologies'!$F$32:$N$32,'new technologies'!$F$33:$N$33)</f>
        <v>0.41863046213418653</v>
      </c>
      <c r="N217" t="str">
        <f t="shared" si="333"/>
        <v>regional coal</v>
      </c>
      <c r="O217" t="str">
        <f t="shared" si="327"/>
        <v>USA</v>
      </c>
    </row>
    <row r="218" spans="1:15">
      <c r="A218" t="str">
        <f t="shared" si="329"/>
        <v>intermediate generation</v>
      </c>
      <c r="B218" t="str">
        <f t="shared" si="330"/>
        <v>coal</v>
      </c>
      <c r="C218" t="str">
        <f t="shared" si="331"/>
        <v>coal_int_conv</v>
      </c>
      <c r="D218">
        <f t="shared" si="332"/>
        <v>2080</v>
      </c>
      <c r="E218">
        <v>1</v>
      </c>
      <c r="F218" s="207">
        <f>LOOKUP($D218,'Power Plant Costs'!$B$192:$H$192,'Power Plant Costs'!$B$195:$H$195)</f>
        <v>390.01595414613683</v>
      </c>
      <c r="G218" s="3">
        <f>VLOOKUP(C218,'new technologies'!$A$634:$E$697,5,FALSE)</f>
        <v>60</v>
      </c>
      <c r="H218" s="197">
        <f>LOOKUP($D218,'Power Plant Costs'!$B$266:$H$266,'Power Plant Costs'!$B$269:$H$269)</f>
        <v>6.9420597103751005</v>
      </c>
      <c r="I218" s="199">
        <f>LOOKUP($D218,'Power Plant Costs'!$B$229:$H$229,'Power Plant Costs'!$B$232:$H$232)</f>
        <v>1.1571475108721783</v>
      </c>
      <c r="J218" s="197">
        <v>0.15</v>
      </c>
      <c r="K218">
        <f>[11]Summary!$M$10</f>
        <v>0.52083333333333326</v>
      </c>
      <c r="L218" s="204">
        <f t="shared" si="315"/>
        <v>0.52083333333333326</v>
      </c>
      <c r="M218">
        <f>LOOKUP($D218,'new technologies'!$F$32:$N$32,'new technologies'!$F$33:$N$33)</f>
        <v>0.42814919474072671</v>
      </c>
      <c r="N218" t="str">
        <f t="shared" si="333"/>
        <v>regional coal</v>
      </c>
      <c r="O218" t="str">
        <f t="shared" si="327"/>
        <v>USA</v>
      </c>
    </row>
    <row r="219" spans="1:15">
      <c r="A219" t="str">
        <f t="shared" si="329"/>
        <v>intermediate generation</v>
      </c>
      <c r="B219" t="str">
        <f t="shared" si="330"/>
        <v>coal</v>
      </c>
      <c r="C219" t="str">
        <f t="shared" si="331"/>
        <v>coal_int_conv</v>
      </c>
      <c r="D219">
        <f t="shared" si="332"/>
        <v>2095</v>
      </c>
      <c r="E219">
        <v>1</v>
      </c>
      <c r="F219" s="207">
        <f>LOOKUP($D219,'Power Plant Costs'!$B$192:$H$192,'Power Plant Costs'!$B$195:$H$195)</f>
        <v>367.25900153155186</v>
      </c>
      <c r="G219" s="3">
        <f>VLOOKUP(C219,'new technologies'!$A$634:$E$697,5,FALSE)</f>
        <v>60</v>
      </c>
      <c r="H219" s="197">
        <f>LOOKUP($D219,'Power Plant Costs'!$B$266:$H$266,'Power Plant Costs'!$B$269:$H$269)</f>
        <v>6.536999039914857</v>
      </c>
      <c r="I219" s="199">
        <f>LOOKUP($D219,'Power Plant Costs'!$B$229:$H$229,'Power Plant Costs'!$B$232:$H$232)</f>
        <v>1.0896293727215109</v>
      </c>
      <c r="J219" s="197">
        <v>0.15</v>
      </c>
      <c r="K219">
        <f>[11]Summary!$M$10</f>
        <v>0.52083333333333326</v>
      </c>
      <c r="L219" s="204">
        <f t="shared" si="315"/>
        <v>0.52083333333333326</v>
      </c>
      <c r="M219">
        <f>LOOKUP($D219,'new technologies'!$F$32:$N$32,'new technologies'!$F$33:$N$33)</f>
        <v>0.43788436231469119</v>
      </c>
      <c r="N219" t="str">
        <f t="shared" si="333"/>
        <v>regional coal</v>
      </c>
      <c r="O219" t="str">
        <f t="shared" si="327"/>
        <v>USA</v>
      </c>
    </row>
    <row r="220" spans="1:15">
      <c r="A220" t="str">
        <f>Legend!A62</f>
        <v>intermediate generation</v>
      </c>
      <c r="B220" t="str">
        <f>Legend!B62</f>
        <v>coal</v>
      </c>
      <c r="C220" t="str">
        <f>Legend!C62</f>
        <v>coal_int_IGCC</v>
      </c>
      <c r="D220">
        <v>2005</v>
      </c>
      <c r="E220">
        <v>0</v>
      </c>
      <c r="F220" s="207">
        <f>LOOKUP($D220,'Power Plant Costs'!$B$192:$H$192,'Power Plant Costs'!$B$196:$H$196)</f>
        <v>574.96666903467428</v>
      </c>
      <c r="G220" s="3">
        <f>VLOOKUP(C220,'new technologies'!$A$634:$E$697,5,FALSE)</f>
        <v>60</v>
      </c>
      <c r="H220" s="197">
        <f>LOOKUP($D220,'Power Plant Costs'!$B$266:$H$266,'Power Plant Costs'!$B$270:$H$270)</f>
        <v>12.399490629213087</v>
      </c>
      <c r="I220" s="199">
        <f>LOOKUP($D220,'Power Plant Costs'!$B$229:$H$229,'Power Plant Costs'!$B$233:$H$233)</f>
        <v>0.9368900598182085</v>
      </c>
      <c r="J220" s="197">
        <v>0.15</v>
      </c>
      <c r="K220">
        <f>[11]Summary!$M$10</f>
        <v>0.52083333333333326</v>
      </c>
      <c r="L220" s="204">
        <f t="shared" si="315"/>
        <v>0.52083333333333326</v>
      </c>
      <c r="M220">
        <f>LOOKUP($D220,'new technologies'!$F$32:$N$32,'new technologies'!$F$34:$N$34)</f>
        <v>0.42624802982763033</v>
      </c>
      <c r="N220" t="str">
        <f>Legend!D62</f>
        <v>regional coal</v>
      </c>
      <c r="O220" t="str">
        <f t="shared" si="327"/>
        <v>USA</v>
      </c>
    </row>
    <row r="221" spans="1:15">
      <c r="A221" t="str">
        <f>A220</f>
        <v>intermediate generation</v>
      </c>
      <c r="B221" t="str">
        <f t="shared" ref="B221:C221" si="334">B220</f>
        <v>coal</v>
      </c>
      <c r="C221" t="str">
        <f t="shared" si="334"/>
        <v>coal_int_IGCC</v>
      </c>
      <c r="D221">
        <f>D220+15</f>
        <v>2020</v>
      </c>
      <c r="E221">
        <v>1</v>
      </c>
      <c r="F221" s="207">
        <f>LOOKUP($D221,'Power Plant Costs'!$B$192:$H$192,'Power Plant Costs'!$B$196:$H$196)</f>
        <v>574.96666903467428</v>
      </c>
      <c r="G221" s="3">
        <f>VLOOKUP(C221,'new technologies'!$A$634:$E$697,5,FALSE)</f>
        <v>60</v>
      </c>
      <c r="H221" s="197">
        <f>LOOKUP($D221,'Power Plant Costs'!$B$266:$H$266,'Power Plant Costs'!$B$270:$H$270)</f>
        <v>12.399490629213087</v>
      </c>
      <c r="I221" s="199">
        <f>LOOKUP($D221,'Power Plant Costs'!$B$229:$H$229,'Power Plant Costs'!$B$233:$H$233)</f>
        <v>0.9368900598182085</v>
      </c>
      <c r="J221" s="197">
        <v>0.15</v>
      </c>
      <c r="K221">
        <f>[11]Summary!$M$10</f>
        <v>0.52083333333333326</v>
      </c>
      <c r="L221" s="204">
        <f t="shared" si="315"/>
        <v>0.52083333333333326</v>
      </c>
      <c r="M221">
        <f>LOOKUP($D221,'new technologies'!$F$32:$N$32,'new technologies'!$F$34:$N$34)</f>
        <v>0.42624802982763033</v>
      </c>
      <c r="N221" t="str">
        <f>N220</f>
        <v>regional coal</v>
      </c>
      <c r="O221" t="str">
        <f t="shared" si="327"/>
        <v>USA</v>
      </c>
    </row>
    <row r="222" spans="1:15">
      <c r="A222" t="str">
        <f t="shared" ref="A222:A226" si="335">A221</f>
        <v>intermediate generation</v>
      </c>
      <c r="B222" t="str">
        <f t="shared" ref="B222:B226" si="336">B221</f>
        <v>coal</v>
      </c>
      <c r="C222" t="str">
        <f t="shared" ref="C222:C226" si="337">C221</f>
        <v>coal_int_IGCC</v>
      </c>
      <c r="D222">
        <f t="shared" ref="D222:D226" si="338">D221+15</f>
        <v>2035</v>
      </c>
      <c r="E222">
        <v>1</v>
      </c>
      <c r="F222" s="207">
        <f>LOOKUP($D222,'Power Plant Costs'!$B$192:$H$192,'Power Plant Costs'!$B$196:$H$196)</f>
        <v>517.097463174425</v>
      </c>
      <c r="G222" s="3">
        <f>VLOOKUP(C222,'new technologies'!$A$634:$E$697,5,FALSE)</f>
        <v>60</v>
      </c>
      <c r="H222" s="197">
        <f>LOOKUP($D222,'Power Plant Costs'!$B$266:$H$266,'Power Plant Costs'!$B$270:$H$270)</f>
        <v>11.567501907746417</v>
      </c>
      <c r="I222" s="199">
        <f>LOOKUP($D222,'Power Plant Costs'!$B$229:$H$229,'Power Plant Costs'!$B$233:$H$233)</f>
        <v>0.87402602884047365</v>
      </c>
      <c r="J222" s="197">
        <v>0.15</v>
      </c>
      <c r="K222">
        <f>[11]Summary!$M$10</f>
        <v>0.52083333333333326</v>
      </c>
      <c r="L222" s="204">
        <f t="shared" si="315"/>
        <v>0.52083333333333326</v>
      </c>
      <c r="M222">
        <f>LOOKUP($D222,'new technologies'!$F$32:$N$32,'new technologies'!$F$34:$N$34)</f>
        <v>0.44903864197952675</v>
      </c>
      <c r="N222" t="str">
        <f t="shared" ref="N222:O237" si="339">N221</f>
        <v>regional coal</v>
      </c>
      <c r="O222" t="str">
        <f t="shared" si="327"/>
        <v>USA</v>
      </c>
    </row>
    <row r="223" spans="1:15">
      <c r="A223" t="str">
        <f t="shared" si="335"/>
        <v>intermediate generation</v>
      </c>
      <c r="B223" t="str">
        <f t="shared" si="336"/>
        <v>coal</v>
      </c>
      <c r="C223" t="str">
        <f t="shared" si="337"/>
        <v>coal_int_IGCC</v>
      </c>
      <c r="D223">
        <f t="shared" si="338"/>
        <v>2050</v>
      </c>
      <c r="E223">
        <v>1</v>
      </c>
      <c r="F223" s="207">
        <f>LOOKUP($D223,'Power Plant Costs'!$B$192:$H$192,'Power Plant Costs'!$B$196:$H$196)</f>
        <v>436.97466846635251</v>
      </c>
      <c r="G223" s="3">
        <f>VLOOKUP(C223,'new technologies'!$A$634:$E$697,5,FALSE)</f>
        <v>60</v>
      </c>
      <c r="H223" s="197">
        <f>LOOKUP($D223,'Power Plant Costs'!$B$266:$H$266,'Power Plant Costs'!$B$270:$H$270)</f>
        <v>10.415572128538994</v>
      </c>
      <c r="I223" s="199">
        <f>LOOKUP($D223,'Power Plant Costs'!$B$229:$H$229,'Power Plant Costs'!$B$233:$H$233)</f>
        <v>0.78698765024729522</v>
      </c>
      <c r="J223" s="197">
        <v>0.15</v>
      </c>
      <c r="K223">
        <f>[11]Summary!$M$10</f>
        <v>0.52083333333333326</v>
      </c>
      <c r="L223" s="204">
        <f t="shared" si="315"/>
        <v>0.52083333333333326</v>
      </c>
      <c r="M223">
        <f>LOOKUP($D223,'new technologies'!$F$32:$N$32,'new technologies'!$F$34:$N$34)</f>
        <v>0.4695983502224636</v>
      </c>
      <c r="N223" t="str">
        <f t="shared" si="339"/>
        <v>regional coal</v>
      </c>
      <c r="O223" t="str">
        <f t="shared" si="327"/>
        <v>USA</v>
      </c>
    </row>
    <row r="224" spans="1:15">
      <c r="A224" t="str">
        <f t="shared" si="335"/>
        <v>intermediate generation</v>
      </c>
      <c r="B224" t="str">
        <f t="shared" si="336"/>
        <v>coal</v>
      </c>
      <c r="C224" t="str">
        <f t="shared" si="337"/>
        <v>coal_int_IGCC</v>
      </c>
      <c r="D224">
        <f t="shared" si="338"/>
        <v>2065</v>
      </c>
      <c r="E224">
        <v>1</v>
      </c>
      <c r="F224" s="207">
        <f>LOOKUP($D224,'Power Plant Costs'!$B$192:$H$192,'Power Plant Costs'!$B$196:$H$196)</f>
        <v>433.33364321146564</v>
      </c>
      <c r="G224" s="3">
        <f>VLOOKUP(C224,'new technologies'!$A$634:$E$697,5,FALSE)</f>
        <v>60</v>
      </c>
      <c r="H224" s="197">
        <f>LOOKUP($D224,'Power Plant Costs'!$B$266:$H$266,'Power Plant Costs'!$B$270:$H$270)</f>
        <v>10.363224910331841</v>
      </c>
      <c r="I224" s="199">
        <f>LOOKUP($D224,'Power Plant Costs'!$B$229:$H$229,'Power Plant Costs'!$B$233:$H$233)</f>
        <v>0.78303235967415896</v>
      </c>
      <c r="J224" s="197">
        <v>0.15</v>
      </c>
      <c r="K224">
        <f>[11]Summary!$M$10</f>
        <v>0.52083333333333326</v>
      </c>
      <c r="L224" s="204">
        <f t="shared" si="315"/>
        <v>0.52083333333333326</v>
      </c>
      <c r="M224">
        <f>LOOKUP($D224,'new technologies'!$F$32:$N$32,'new technologies'!$F$34:$N$34)</f>
        <v>0.48591462706571159</v>
      </c>
      <c r="N224" t="str">
        <f t="shared" si="339"/>
        <v>regional coal</v>
      </c>
      <c r="O224" t="str">
        <f t="shared" si="327"/>
        <v>USA</v>
      </c>
    </row>
    <row r="225" spans="1:15">
      <c r="A225" t="str">
        <f t="shared" si="335"/>
        <v>intermediate generation</v>
      </c>
      <c r="B225" t="str">
        <f t="shared" si="336"/>
        <v>coal</v>
      </c>
      <c r="C225" t="str">
        <f t="shared" si="337"/>
        <v>coal_int_IGCC</v>
      </c>
      <c r="D225">
        <f t="shared" si="338"/>
        <v>2080</v>
      </c>
      <c r="E225">
        <v>1</v>
      </c>
      <c r="F225" s="207">
        <f>LOOKUP($D225,'Power Plant Costs'!$B$192:$H$192,'Power Plant Costs'!$B$196:$H$196)</f>
        <v>410.34166192213337</v>
      </c>
      <c r="G225" s="3">
        <f>VLOOKUP(C225,'new technologies'!$A$634:$E$697,5,FALSE)</f>
        <v>60</v>
      </c>
      <c r="H225" s="197">
        <f>LOOKUP($D225,'Power Plant Costs'!$B$266:$H$266,'Power Plant Costs'!$B$270:$H$270)</f>
        <v>10.032667944281661</v>
      </c>
      <c r="I225" s="199">
        <f>LOOKUP($D225,'Power Plant Costs'!$B$229:$H$229,'Power Plant Costs'!$B$233:$H$233)</f>
        <v>0.75805588725629713</v>
      </c>
      <c r="J225" s="197">
        <v>0.15</v>
      </c>
      <c r="K225">
        <f>[11]Summary!$M$10</f>
        <v>0.52083333333333326</v>
      </c>
      <c r="L225" s="204">
        <f t="shared" si="315"/>
        <v>0.52083333333333326</v>
      </c>
      <c r="M225">
        <f>LOOKUP($D225,'new technologies'!$F$32:$N$32,'new technologies'!$F$34:$N$34)</f>
        <v>0.49639032164966829</v>
      </c>
      <c r="N225" t="str">
        <f t="shared" si="339"/>
        <v>regional coal</v>
      </c>
      <c r="O225" t="str">
        <f t="shared" si="339"/>
        <v>USA</v>
      </c>
    </row>
    <row r="226" spans="1:15">
      <c r="A226" t="str">
        <f t="shared" si="335"/>
        <v>intermediate generation</v>
      </c>
      <c r="B226" t="str">
        <f t="shared" si="336"/>
        <v>coal</v>
      </c>
      <c r="C226" t="str">
        <f t="shared" si="337"/>
        <v>coal_int_IGCC</v>
      </c>
      <c r="D226">
        <f t="shared" si="338"/>
        <v>2095</v>
      </c>
      <c r="E226">
        <v>1</v>
      </c>
      <c r="F226" s="207">
        <f>LOOKUP($D226,'Power Plant Costs'!$B$192:$H$192,'Power Plant Costs'!$B$196:$H$196)</f>
        <v>402.476668324272</v>
      </c>
      <c r="G226" s="3">
        <f>VLOOKUP(C226,'new technologies'!$A$634:$E$697,5,FALSE)</f>
        <v>60</v>
      </c>
      <c r="H226" s="197">
        <f>LOOKUP($D226,'Power Plant Costs'!$B$266:$H$266,'Power Plant Costs'!$B$270:$H$270)</f>
        <v>9.9195925033704704</v>
      </c>
      <c r="I226" s="199">
        <f>LOOKUP($D226,'Power Plant Costs'!$B$229:$H$229,'Power Plant Costs'!$B$233:$H$233)</f>
        <v>0.74951204785456693</v>
      </c>
      <c r="J226" s="197">
        <v>0.15</v>
      </c>
      <c r="K226">
        <f>[11]Summary!$M$10</f>
        <v>0.52083333333333326</v>
      </c>
      <c r="L226" s="204">
        <f t="shared" si="315"/>
        <v>0.52083333333333326</v>
      </c>
      <c r="M226">
        <f>LOOKUP($D226,'new technologies'!$F$32:$N$32,'new technologies'!$F$34:$N$34)</f>
        <v>0.5</v>
      </c>
      <c r="N226" t="str">
        <f t="shared" si="339"/>
        <v>regional coal</v>
      </c>
      <c r="O226" t="str">
        <f t="shared" si="339"/>
        <v>USA</v>
      </c>
    </row>
    <row r="227" spans="1:15">
      <c r="A227" t="str">
        <f>Legend!A63</f>
        <v>intermediate generation</v>
      </c>
      <c r="B227" t="str">
        <f>Legend!B63</f>
        <v>coal</v>
      </c>
      <c r="C227" t="str">
        <f>Legend!C63</f>
        <v>coal_int_IGCC_CCS</v>
      </c>
      <c r="D227">
        <v>2020</v>
      </c>
      <c r="E227">
        <v>0.33300000000000002</v>
      </c>
      <c r="F227" s="207">
        <f>LOOKUP($D227,'Power Plant Costs'!$B$192:$H$192,'Power Plant Costs'!$B$513:$H$513)</f>
        <v>758.02836850812741</v>
      </c>
      <c r="G227" s="3">
        <f>VLOOKUP(C227,'new technologies'!$A$634:$E$697,5,FALSE)</f>
        <v>60</v>
      </c>
      <c r="H227" s="193">
        <f>LOOKUP($D227,'Power Plant Costs'!$B$192:$H$192,'Power Plant Costs'!$B$529:$H$529)</f>
        <v>14.224843250269114</v>
      </c>
      <c r="I227" s="199">
        <f>LOOKUP($D227,'Power Plant Costs'!$B$192:$H$192,'Power Plant Costs'!$B$545:$H$545)</f>
        <v>1.71829101061274</v>
      </c>
      <c r="J227" s="197">
        <v>0.15</v>
      </c>
      <c r="K227">
        <f>[11]Summary!$M$10</f>
        <v>0.52083333333333326</v>
      </c>
      <c r="L227" s="204">
        <f t="shared" si="315"/>
        <v>0.52083333333333326</v>
      </c>
      <c r="M227">
        <f>LOOKUP($D227,'new technologies'!$F$173:$N$173,'new technologies'!$F$185:$N$185)</f>
        <v>0.3642890769077553</v>
      </c>
      <c r="N227" t="str">
        <f>Legend!D63</f>
        <v>regional coal</v>
      </c>
      <c r="O227" t="str">
        <f t="shared" si="339"/>
        <v>USA</v>
      </c>
    </row>
    <row r="228" spans="1:15">
      <c r="A228" t="str">
        <f>A227</f>
        <v>intermediate generation</v>
      </c>
      <c r="B228" t="str">
        <f t="shared" ref="B228:C228" si="340">B227</f>
        <v>coal</v>
      </c>
      <c r="C228" t="str">
        <f t="shared" si="340"/>
        <v>coal_int_IGCC_CCS</v>
      </c>
      <c r="D228">
        <f>D227+15</f>
        <v>2035</v>
      </c>
      <c r="E228">
        <v>1</v>
      </c>
      <c r="F228" s="207">
        <f>LOOKUP($D228,'Power Plant Costs'!$B$192:$H$192,'Power Plant Costs'!$B$513:$H$513)</f>
        <v>666.11117655985277</v>
      </c>
      <c r="G228" s="3">
        <f>VLOOKUP(C228,'new technologies'!$A$634:$E$697,5,FALSE)</f>
        <v>60</v>
      </c>
      <c r="H228" s="193">
        <f>LOOKUP($D228,'Power Plant Costs'!$B$192:$H$192,'Power Plant Costs'!$B$529:$H$529)</f>
        <v>13.142357530423551</v>
      </c>
      <c r="I228" s="199">
        <f>LOOKUP($D228,'Power Plant Costs'!$B$192:$H$192,'Power Plant Costs'!$B$545:$H$545)</f>
        <v>1.548193675534453</v>
      </c>
      <c r="J228" s="197">
        <v>0.15</v>
      </c>
      <c r="K228">
        <f>[11]Summary!$M$10</f>
        <v>0.52083333333333326</v>
      </c>
      <c r="L228" s="204">
        <f t="shared" si="315"/>
        <v>0.52083333333333326</v>
      </c>
      <c r="M228">
        <f>LOOKUP($D228,'new technologies'!$F$173:$N$173,'new technologies'!$F$185:$N$185)</f>
        <v>0.39413328124209546</v>
      </c>
      <c r="N228" t="str">
        <f>N227</f>
        <v>regional coal</v>
      </c>
      <c r="O228" t="str">
        <f t="shared" si="339"/>
        <v>USA</v>
      </c>
    </row>
    <row r="229" spans="1:15">
      <c r="A229" t="str">
        <f t="shared" ref="A229:A232" si="341">A228</f>
        <v>intermediate generation</v>
      </c>
      <c r="B229" t="str">
        <f t="shared" ref="B229:B232" si="342">B228</f>
        <v>coal</v>
      </c>
      <c r="C229" t="str">
        <f t="shared" ref="C229:C232" si="343">C228</f>
        <v>coal_int_IGCC_CCS</v>
      </c>
      <c r="D229">
        <f t="shared" ref="D229:D232" si="344">D228+15</f>
        <v>2050</v>
      </c>
      <c r="E229">
        <v>1</v>
      </c>
      <c r="F229" s="207">
        <f>LOOKUP($D229,'Power Plant Costs'!$B$192:$H$192,'Power Plant Costs'!$B$513:$H$513)</f>
        <v>557.78515123710247</v>
      </c>
      <c r="G229" s="3">
        <f>VLOOKUP(C229,'new technologies'!$A$634:$E$697,5,FALSE)</f>
        <v>60</v>
      </c>
      <c r="H229" s="193">
        <f>LOOKUP($D229,'Power Plant Costs'!$B$192:$H$192,'Power Plant Costs'!$B$529:$H$529)</f>
        <v>11.787006183188362</v>
      </c>
      <c r="I229" s="199">
        <f>LOOKUP($D229,'Power Plant Costs'!$B$192:$H$192,'Power Plant Costs'!$B$545:$H$545)</f>
        <v>1.3740741462444559</v>
      </c>
      <c r="J229" s="197">
        <v>0.15</v>
      </c>
      <c r="K229">
        <f>[11]Summary!$M$10</f>
        <v>0.52083333333333326</v>
      </c>
      <c r="L229" s="204">
        <f t="shared" si="315"/>
        <v>0.52083333333333326</v>
      </c>
      <c r="M229">
        <f>LOOKUP($D229,'new technologies'!$F$173:$N$173,'new technologies'!$F$185:$N$185)</f>
        <v>0.4209435796745184</v>
      </c>
      <c r="N229" t="str">
        <f t="shared" ref="N229:N232" si="345">N228</f>
        <v>regional coal</v>
      </c>
      <c r="O229" t="str">
        <f t="shared" si="339"/>
        <v>USA</v>
      </c>
    </row>
    <row r="230" spans="1:15">
      <c r="A230" t="str">
        <f t="shared" si="341"/>
        <v>intermediate generation</v>
      </c>
      <c r="B230" t="str">
        <f t="shared" si="342"/>
        <v>coal</v>
      </c>
      <c r="C230" t="str">
        <f t="shared" si="343"/>
        <v>coal_int_IGCC_CCS</v>
      </c>
      <c r="D230">
        <f t="shared" si="344"/>
        <v>2065</v>
      </c>
      <c r="E230">
        <v>1</v>
      </c>
      <c r="F230" s="207">
        <f>LOOKUP($D230,'Power Plant Costs'!$B$192:$H$192,'Power Plant Costs'!$B$513:$H$513)</f>
        <v>549.95869509606257</v>
      </c>
      <c r="G230" s="3">
        <f>VLOOKUP(C230,'new technologies'!$A$634:$E$697,5,FALSE)</f>
        <v>60</v>
      </c>
      <c r="H230" s="193">
        <f>LOOKUP($D230,'Power Plant Costs'!$B$192:$H$192,'Power Plant Costs'!$B$529:$H$529)</f>
        <v>11.693108791147171</v>
      </c>
      <c r="I230" s="199">
        <f>LOOKUP($D230,'Power Plant Costs'!$B$192:$H$192,'Power Plant Costs'!$B$545:$H$545)</f>
        <v>1.3523319661875719</v>
      </c>
      <c r="J230" s="197">
        <v>0.15</v>
      </c>
      <c r="K230">
        <f>[11]Summary!$M$10</f>
        <v>0.52083333333333326</v>
      </c>
      <c r="L230" s="204">
        <f t="shared" si="315"/>
        <v>0.52083333333333326</v>
      </c>
      <c r="M230">
        <f>LOOKUP($D230,'new technologies'!$F$173:$N$173,'new technologies'!$F$185:$N$185)</f>
        <v>0.43725985651776633</v>
      </c>
      <c r="N230" t="str">
        <f t="shared" si="345"/>
        <v>regional coal</v>
      </c>
      <c r="O230" t="str">
        <f t="shared" si="339"/>
        <v>USA</v>
      </c>
    </row>
    <row r="231" spans="1:15">
      <c r="A231" t="str">
        <f t="shared" si="341"/>
        <v>intermediate generation</v>
      </c>
      <c r="B231" t="str">
        <f t="shared" si="342"/>
        <v>coal</v>
      </c>
      <c r="C231" t="str">
        <f t="shared" si="343"/>
        <v>coal_int_IGCC_CCS</v>
      </c>
      <c r="D231">
        <f t="shared" si="344"/>
        <v>2080</v>
      </c>
      <c r="E231">
        <v>1</v>
      </c>
      <c r="F231" s="207">
        <f>LOOKUP($D231,'Power Plant Costs'!$B$192:$H$192,'Power Plant Costs'!$B$513:$H$513)</f>
        <v>521.73952558659141</v>
      </c>
      <c r="G231" s="3">
        <f>VLOOKUP(C231,'new technologies'!$A$634:$E$697,5,FALSE)</f>
        <v>60</v>
      </c>
      <c r="H231" s="193">
        <f>LOOKUP($D231,'Power Plant Costs'!$B$192:$H$192,'Power Plant Costs'!$B$529:$H$529)</f>
        <v>11.322456168950362</v>
      </c>
      <c r="I231" s="199">
        <f>LOOKUP($D231,'Power Plant Costs'!$B$192:$H$192,'Power Plant Costs'!$B$545:$H$545)</f>
        <v>1.310191257405569</v>
      </c>
      <c r="J231" s="197">
        <v>0.15</v>
      </c>
      <c r="K231">
        <f>[11]Summary!$M$10</f>
        <v>0.52083333333333326</v>
      </c>
      <c r="L231" s="204">
        <f t="shared" si="315"/>
        <v>0.52083333333333326</v>
      </c>
      <c r="M231">
        <f>LOOKUP($D231,'new technologies'!$F$173:$N$173,'new technologies'!$F$185:$N$185)</f>
        <v>0.44773555110172308</v>
      </c>
      <c r="N231" t="str">
        <f t="shared" si="345"/>
        <v>regional coal</v>
      </c>
      <c r="O231" t="str">
        <f t="shared" si="339"/>
        <v>USA</v>
      </c>
    </row>
    <row r="232" spans="1:15">
      <c r="A232" t="str">
        <f t="shared" si="341"/>
        <v>intermediate generation</v>
      </c>
      <c r="B232" t="str">
        <f t="shared" si="342"/>
        <v>coal</v>
      </c>
      <c r="C232" t="str">
        <f t="shared" si="343"/>
        <v>coal_int_IGCC_CCS</v>
      </c>
      <c r="D232">
        <f t="shared" si="344"/>
        <v>2095</v>
      </c>
      <c r="E232">
        <v>1</v>
      </c>
      <c r="F232" s="207">
        <f>LOOKUP($D232,'Power Plant Costs'!$B$192:$H$192,'Power Plant Costs'!$B$513:$H$513)</f>
        <v>512.13577446035094</v>
      </c>
      <c r="G232" s="3">
        <f>VLOOKUP(C232,'new technologies'!$A$634:$E$697,5,FALSE)</f>
        <v>60</v>
      </c>
      <c r="H232" s="193">
        <f>LOOKUP($D232,'Power Plant Costs'!$B$192:$H$192,'Power Plant Costs'!$B$529:$H$529)</f>
        <v>11.196018150691321</v>
      </c>
      <c r="I232" s="199">
        <f>LOOKUP($D232,'Power Plant Costs'!$B$192:$H$192,'Power Plant Costs'!$B$545:$H$545)</f>
        <v>1.2959271366049316</v>
      </c>
      <c r="J232" s="197">
        <v>0.15</v>
      </c>
      <c r="K232">
        <f>[11]Summary!$M$10</f>
        <v>0.52083333333333326</v>
      </c>
      <c r="L232" s="204">
        <f t="shared" si="315"/>
        <v>0.52083333333333326</v>
      </c>
      <c r="M232">
        <f>LOOKUP($D232,'new technologies'!$F$173:$N$173,'new technologies'!$F$185:$N$185)</f>
        <v>0.4513452294520548</v>
      </c>
      <c r="N232" t="str">
        <f t="shared" si="345"/>
        <v>regional coal</v>
      </c>
      <c r="O232" t="str">
        <f t="shared" si="339"/>
        <v>USA</v>
      </c>
    </row>
    <row r="233" spans="1:15">
      <c r="A233" t="str">
        <f>Legend!A64</f>
        <v>subpeak generation</v>
      </c>
      <c r="B233" t="str">
        <f>Legend!B64</f>
        <v>gas</v>
      </c>
      <c r="C233" t="str">
        <f>Legend!C64</f>
        <v>gas_subpeak_turbine</v>
      </c>
      <c r="D233">
        <v>2005</v>
      </c>
      <c r="E233">
        <v>0</v>
      </c>
      <c r="F233" s="207">
        <f>LOOKUP(D233,'Power Plant Costs'!$B$192:$H$192,'Power Plant Costs'!$B$198:$H$198)</f>
        <v>158.11013041599193</v>
      </c>
      <c r="G233" s="3">
        <f>VLOOKUP(C233,'new technologies'!$A$634:$E$697,5,FALSE)</f>
        <v>45</v>
      </c>
      <c r="H233" s="193">
        <f>LOOKUP(D233,'Power Plant Costs'!$B$266:$H$266,'Power Plant Costs'!$B$272:$H$272)</f>
        <v>3.6302521561527397</v>
      </c>
      <c r="I233" s="199">
        <f>LOOKUP(D233,'Power Plant Costs'!$B$229:$H$229,'Power Plant Costs'!$B$235:$H$235)</f>
        <v>1.0804415619808305</v>
      </c>
      <c r="J233" s="197">
        <v>0.15</v>
      </c>
      <c r="K233">
        <f>[11]Summary!$L$10</f>
        <v>0.25</v>
      </c>
      <c r="L233" s="204">
        <f t="shared" si="315"/>
        <v>0.25</v>
      </c>
      <c r="M233">
        <f>LOOKUP(D233,'new technologies'!$F$32:$N$32,'new technologies'!$F$35:$N$35)</f>
        <v>0.38436590927267961</v>
      </c>
      <c r="N233" t="str">
        <f>Legend!D64</f>
        <v>wholesale gas</v>
      </c>
      <c r="O233" t="str">
        <f t="shared" si="339"/>
        <v>USA</v>
      </c>
    </row>
    <row r="234" spans="1:15">
      <c r="A234" t="str">
        <f>A233</f>
        <v>subpeak generation</v>
      </c>
      <c r="B234" t="str">
        <f t="shared" ref="B234:C234" si="346">B233</f>
        <v>gas</v>
      </c>
      <c r="C234" t="str">
        <f t="shared" si="346"/>
        <v>gas_subpeak_turbine</v>
      </c>
      <c r="D234">
        <f>D233+15</f>
        <v>2020</v>
      </c>
      <c r="E234">
        <v>0</v>
      </c>
      <c r="F234" s="207">
        <f>LOOKUP(D234,'Power Plant Costs'!$B$192:$H$192,'Power Plant Costs'!$B$198:$H$198)</f>
        <v>163.38644284870421</v>
      </c>
      <c r="G234" s="3">
        <f>VLOOKUP(C234,'new technologies'!$A$634:$E$697,5,FALSE)</f>
        <v>45</v>
      </c>
      <c r="H234" s="193">
        <f>LOOKUP(D234,'Power Plant Costs'!$B$266:$H$266,'Power Plant Costs'!$B$272:$H$272)</f>
        <v>3.7513977433140036</v>
      </c>
      <c r="I234" s="199">
        <f>LOOKUP(D234,'Power Plant Costs'!$B$229:$H$229,'Power Plant Costs'!$B$235:$H$235)</f>
        <v>1.1164971090308502</v>
      </c>
      <c r="J234" s="197">
        <v>0.15</v>
      </c>
      <c r="K234">
        <f>[11]Summary!$L$10</f>
        <v>0.25</v>
      </c>
      <c r="L234" s="204">
        <f t="shared" si="315"/>
        <v>0.25</v>
      </c>
      <c r="M234">
        <f>LOOKUP(D234,'new technologies'!$F$32:$N$32,'new technologies'!$F$35:$N$35)</f>
        <v>0.38436590927267961</v>
      </c>
      <c r="N234" t="str">
        <f>N233</f>
        <v>wholesale gas</v>
      </c>
      <c r="O234" t="str">
        <f t="shared" si="339"/>
        <v>USA</v>
      </c>
    </row>
    <row r="235" spans="1:15">
      <c r="A235" t="str">
        <f t="shared" ref="A235:A239" si="347">A234</f>
        <v>subpeak generation</v>
      </c>
      <c r="B235" t="str">
        <f t="shared" ref="B235:B239" si="348">B234</f>
        <v>gas</v>
      </c>
      <c r="C235" t="str">
        <f t="shared" ref="C235:C239" si="349">C234</f>
        <v>gas_subpeak_turbine</v>
      </c>
      <c r="D235">
        <f t="shared" ref="D235:D239" si="350">D234+15</f>
        <v>2035</v>
      </c>
      <c r="E235">
        <v>0</v>
      </c>
      <c r="F235" s="207">
        <f>LOOKUP(D235,'Power Plant Costs'!$B$192:$H$192,'Power Plant Costs'!$B$198:$H$198)</f>
        <v>153.85304428321788</v>
      </c>
      <c r="G235" s="3">
        <f>VLOOKUP(C235,'new technologies'!$A$634:$E$697,5,FALSE)</f>
        <v>45</v>
      </c>
      <c r="H235" s="193">
        <f>LOOKUP(D235,'Power Plant Costs'!$B$266:$H$266,'Power Plant Costs'!$B$272:$H$272)</f>
        <v>3.5325082856507666</v>
      </c>
      <c r="I235" s="199">
        <f>LOOKUP(D235,'Power Plant Costs'!$B$229:$H$229,'Power Plant Costs'!$B$235:$H$235)</f>
        <v>1.0513508719745683</v>
      </c>
      <c r="J235" s="197">
        <v>0.15</v>
      </c>
      <c r="K235">
        <f>[11]Summary!$L$10</f>
        <v>0.25</v>
      </c>
      <c r="L235" s="204">
        <f t="shared" si="315"/>
        <v>0.25</v>
      </c>
      <c r="M235">
        <f>LOOKUP(D235,'new technologies'!$F$32:$N$32,'new technologies'!$F$35:$N$35)</f>
        <v>0.39310554158415623</v>
      </c>
      <c r="N235" t="str">
        <f t="shared" ref="N235:O250" si="351">N234</f>
        <v>wholesale gas</v>
      </c>
      <c r="O235" t="str">
        <f t="shared" si="339"/>
        <v>USA</v>
      </c>
    </row>
    <row r="236" spans="1:15">
      <c r="A236" t="str">
        <f t="shared" si="347"/>
        <v>subpeak generation</v>
      </c>
      <c r="B236" t="str">
        <f t="shared" si="348"/>
        <v>gas</v>
      </c>
      <c r="C236" t="str">
        <f t="shared" si="349"/>
        <v>gas_subpeak_turbine</v>
      </c>
      <c r="D236">
        <f t="shared" si="350"/>
        <v>2050</v>
      </c>
      <c r="E236">
        <v>0</v>
      </c>
      <c r="F236" s="207">
        <f>LOOKUP(D236,'Power Plant Costs'!$B$192:$H$192,'Power Plant Costs'!$B$198:$H$198)</f>
        <v>144.87590783240759</v>
      </c>
      <c r="G236" s="3">
        <f>VLOOKUP(C236,'new technologies'!$A$634:$E$697,5,FALSE)</f>
        <v>45</v>
      </c>
      <c r="H236" s="193">
        <f>LOOKUP(D236,'Power Plant Costs'!$B$266:$H$266,'Power Plant Costs'!$B$272:$H$272)</f>
        <v>3.3263907593993611</v>
      </c>
      <c r="I236" s="199">
        <f>LOOKUP(D236,'Power Plant Costs'!$B$229:$H$229,'Power Plant Costs'!$B$235:$H$235)</f>
        <v>0.99000583795613151</v>
      </c>
      <c r="J236" s="197">
        <v>0.15</v>
      </c>
      <c r="K236">
        <f>[11]Summary!$L$10</f>
        <v>0.25</v>
      </c>
      <c r="L236" s="204">
        <f t="shared" si="315"/>
        <v>0.25</v>
      </c>
      <c r="M236">
        <f>LOOKUP(D236,'new technologies'!$F$32:$N$32,'new technologies'!$F$35:$N$35)</f>
        <v>0.40204389384216593</v>
      </c>
      <c r="N236" t="str">
        <f t="shared" si="351"/>
        <v>wholesale gas</v>
      </c>
      <c r="O236" t="str">
        <f t="shared" si="339"/>
        <v>USA</v>
      </c>
    </row>
    <row r="237" spans="1:15">
      <c r="A237" t="str">
        <f t="shared" si="347"/>
        <v>subpeak generation</v>
      </c>
      <c r="B237" t="str">
        <f t="shared" si="348"/>
        <v>gas</v>
      </c>
      <c r="C237" t="str">
        <f t="shared" si="349"/>
        <v>gas_subpeak_turbine</v>
      </c>
      <c r="D237">
        <f t="shared" si="350"/>
        <v>2065</v>
      </c>
      <c r="E237">
        <v>0</v>
      </c>
      <c r="F237" s="207">
        <f>LOOKUP(D237,'Power Plant Costs'!$B$192:$H$192,'Power Plant Costs'!$B$198:$H$198)</f>
        <v>136.42257628407373</v>
      </c>
      <c r="G237" s="3">
        <f>VLOOKUP(C237,'new technologies'!$A$634:$E$697,5,FALSE)</f>
        <v>45</v>
      </c>
      <c r="H237" s="193">
        <f>LOOKUP(D237,'Power Plant Costs'!$B$266:$H$266,'Power Plant Costs'!$B$272:$H$272)</f>
        <v>3.1322999380252159</v>
      </c>
      <c r="I237" s="199">
        <f>LOOKUP(D237,'Power Plant Costs'!$B$229:$H$229,'Power Plant Costs'!$B$235:$H$235)</f>
        <v>0.93224021144002112</v>
      </c>
      <c r="J237" s="197">
        <v>0.15</v>
      </c>
      <c r="K237">
        <f>[11]Summary!$L$10</f>
        <v>0.25</v>
      </c>
      <c r="L237" s="204">
        <f t="shared" si="315"/>
        <v>0.25</v>
      </c>
      <c r="M237">
        <f>LOOKUP(D237,'new technologies'!$F$32:$N$32,'new technologies'!$F$35:$N$35)</f>
        <v>0.41118548449963016</v>
      </c>
      <c r="N237" t="str">
        <f t="shared" si="351"/>
        <v>wholesale gas</v>
      </c>
      <c r="O237" t="str">
        <f t="shared" si="339"/>
        <v>USA</v>
      </c>
    </row>
    <row r="238" spans="1:15">
      <c r="A238" t="str">
        <f t="shared" si="347"/>
        <v>subpeak generation</v>
      </c>
      <c r="B238" t="str">
        <f t="shared" si="348"/>
        <v>gas</v>
      </c>
      <c r="C238" t="str">
        <f t="shared" si="349"/>
        <v>gas_subpeak_turbine</v>
      </c>
      <c r="D238">
        <f t="shared" si="350"/>
        <v>2080</v>
      </c>
      <c r="E238">
        <v>0</v>
      </c>
      <c r="F238" s="207">
        <f>LOOKUP(D238,'Power Plant Costs'!$B$192:$H$192,'Power Plant Costs'!$B$198:$H$198)</f>
        <v>128.46248626454337</v>
      </c>
      <c r="G238" s="3">
        <f>VLOOKUP(C238,'new technologies'!$A$634:$E$697,5,FALSE)</f>
        <v>45</v>
      </c>
      <c r="H238" s="193">
        <f>LOOKUP(D238,'Power Plant Costs'!$B$266:$H$266,'Power Plant Costs'!$B$272:$H$272)</f>
        <v>2.9495340780481176</v>
      </c>
      <c r="I238" s="199">
        <f>LOOKUP(D238,'Power Plant Costs'!$B$229:$H$229,'Power Plant Costs'!$B$235:$H$235)</f>
        <v>0.87784513838820921</v>
      </c>
      <c r="J238" s="197">
        <v>0.15</v>
      </c>
      <c r="K238">
        <f>[11]Summary!$L$10</f>
        <v>0.25</v>
      </c>
      <c r="L238" s="204">
        <f t="shared" si="315"/>
        <v>0.25</v>
      </c>
      <c r="M238">
        <f>LOOKUP(D238,'new technologies'!$F$32:$N$32,'new technologies'!$F$35:$N$35)</f>
        <v>0.42053493474911557</v>
      </c>
      <c r="N238" t="str">
        <f t="shared" si="351"/>
        <v>wholesale gas</v>
      </c>
      <c r="O238" t="str">
        <f t="shared" si="351"/>
        <v>USA</v>
      </c>
    </row>
    <row r="239" spans="1:15">
      <c r="A239" t="str">
        <f t="shared" si="347"/>
        <v>subpeak generation</v>
      </c>
      <c r="B239" t="str">
        <f t="shared" si="348"/>
        <v>gas</v>
      </c>
      <c r="C239" t="str">
        <f t="shared" si="349"/>
        <v>gas_subpeak_turbine</v>
      </c>
      <c r="D239">
        <f t="shared" si="350"/>
        <v>2095</v>
      </c>
      <c r="E239">
        <v>0</v>
      </c>
      <c r="F239" s="207">
        <f>LOOKUP(D239,'Power Plant Costs'!$B$192:$H$192,'Power Plant Costs'!$B$198:$H$198)</f>
        <v>120.96685773551503</v>
      </c>
      <c r="G239" s="3">
        <f>VLOOKUP(C239,'new technologies'!$A$634:$E$697,5,FALSE)</f>
        <v>45</v>
      </c>
      <c r="H239" s="193">
        <f>LOOKUP(D239,'Power Plant Costs'!$B$266:$H$266,'Power Plant Costs'!$B$272:$H$272)</f>
        <v>2.7774323818593141</v>
      </c>
      <c r="I239" s="199">
        <f>LOOKUP(D239,'Power Plant Costs'!$B$229:$H$229,'Power Plant Costs'!$B$235:$H$235)</f>
        <v>0.82662395113965115</v>
      </c>
      <c r="J239" s="197">
        <v>0.15</v>
      </c>
      <c r="K239">
        <f>[11]Summary!$L$10</f>
        <v>0.25</v>
      </c>
      <c r="L239" s="204">
        <f t="shared" si="315"/>
        <v>0.25</v>
      </c>
      <c r="M239">
        <f>LOOKUP(D239,'new technologies'!$F$32:$N$32,'new technologies'!$F$35:$N$35)</f>
        <v>0.43009697085890675</v>
      </c>
      <c r="N239" t="str">
        <f t="shared" si="351"/>
        <v>wholesale gas</v>
      </c>
      <c r="O239" t="str">
        <f t="shared" si="351"/>
        <v>USA</v>
      </c>
    </row>
    <row r="240" spans="1:15">
      <c r="A240" t="str">
        <f>Legend!A65</f>
        <v>subpeak generation</v>
      </c>
      <c r="B240" t="str">
        <f>Legend!B65</f>
        <v>gas</v>
      </c>
      <c r="C240" t="str">
        <f>Legend!C65</f>
        <v>gas_subpeak_CC</v>
      </c>
      <c r="D240">
        <v>2005</v>
      </c>
      <c r="E240">
        <v>0</v>
      </c>
      <c r="F240" s="207">
        <f>LOOKUP($D240,'Power Plant Costs'!$B$192:$H$192,'Power Plant Costs'!$B$200:$H$200)</f>
        <v>232.93119198562417</v>
      </c>
      <c r="G240" s="3">
        <f>VLOOKUP(C240,'new technologies'!$A$634:$E$697,5,FALSE)</f>
        <v>45</v>
      </c>
      <c r="H240" s="193">
        <f>LOOKUP($D240,'Power Plant Costs'!$B$266:$H$266,'Power Plant Costs'!$B$274:$H$274)</f>
        <v>3.8769402951524916</v>
      </c>
      <c r="I240" s="199">
        <f>LOOKUP($D240,'Power Plant Costs'!$B$229:$H$229,'Power Plant Costs'!$B$237:$H$237)</f>
        <v>0.65188652901636701</v>
      </c>
      <c r="J240" s="197">
        <v>0.15</v>
      </c>
      <c r="K240">
        <f>[11]Summary!$L$10</f>
        <v>0.25</v>
      </c>
      <c r="L240" s="204">
        <f t="shared" si="315"/>
        <v>0.25</v>
      </c>
      <c r="M240">
        <f>LOOKUP($D240,'new technologies'!$F$32:$N$32,'new technologies'!$F$37:$N$37)</f>
        <v>0.5535636583816721</v>
      </c>
      <c r="N240" t="str">
        <f>Legend!D65</f>
        <v>wholesale gas</v>
      </c>
      <c r="O240" t="str">
        <f t="shared" si="351"/>
        <v>USA</v>
      </c>
    </row>
    <row r="241" spans="1:15">
      <c r="A241" t="str">
        <f>A240</f>
        <v>subpeak generation</v>
      </c>
      <c r="B241" t="str">
        <f t="shared" ref="B241:C241" si="352">B240</f>
        <v>gas</v>
      </c>
      <c r="C241" t="str">
        <f t="shared" si="352"/>
        <v>gas_subpeak_CC</v>
      </c>
      <c r="D241">
        <f>D240+15</f>
        <v>2020</v>
      </c>
      <c r="E241">
        <v>1</v>
      </c>
      <c r="F241" s="207">
        <f>LOOKUP($D241,'Power Plant Costs'!$B$192:$H$192,'Power Plant Costs'!$B$200:$H$200)</f>
        <v>232.93119198562417</v>
      </c>
      <c r="G241" s="3">
        <f>VLOOKUP(C241,'new technologies'!$A$634:$E$697,5,FALSE)</f>
        <v>45</v>
      </c>
      <c r="H241" s="193">
        <f>LOOKUP($D241,'Power Plant Costs'!$B$266:$H$266,'Power Plant Costs'!$B$274:$H$274)</f>
        <v>3.8769402951524916</v>
      </c>
      <c r="I241" s="199">
        <f>LOOKUP($D241,'Power Plant Costs'!$B$229:$H$229,'Power Plant Costs'!$B$237:$H$237)</f>
        <v>0.65188652901636701</v>
      </c>
      <c r="J241" s="197">
        <v>0.15</v>
      </c>
      <c r="K241">
        <f>[11]Summary!$L$10</f>
        <v>0.25</v>
      </c>
      <c r="L241" s="204">
        <f t="shared" si="315"/>
        <v>0.25</v>
      </c>
      <c r="M241">
        <f>LOOKUP($D241,'new technologies'!$F$32:$N$32,'new technologies'!$F$37:$N$37)</f>
        <v>0.5535636583816721</v>
      </c>
      <c r="N241" t="str">
        <f>N240</f>
        <v>wholesale gas</v>
      </c>
      <c r="O241" t="str">
        <f t="shared" si="351"/>
        <v>USA</v>
      </c>
    </row>
    <row r="242" spans="1:15">
      <c r="A242" t="str">
        <f t="shared" ref="A242:A246" si="353">A241</f>
        <v>subpeak generation</v>
      </c>
      <c r="B242" t="str">
        <f t="shared" ref="B242:B246" si="354">B241</f>
        <v>gas</v>
      </c>
      <c r="C242" t="str">
        <f t="shared" ref="C242:C246" si="355">C241</f>
        <v>gas_subpeak_CC</v>
      </c>
      <c r="D242">
        <f t="shared" ref="D242:D246" si="356">D241+15</f>
        <v>2035</v>
      </c>
      <c r="E242">
        <v>1</v>
      </c>
      <c r="F242" s="207">
        <f>LOOKUP($D242,'Power Plant Costs'!$B$192:$H$192,'Power Plant Costs'!$B$200:$H$200)</f>
        <v>202.93015917130009</v>
      </c>
      <c r="G242" s="3">
        <f>VLOOKUP(C242,'new technologies'!$A$634:$E$697,5,FALSE)</f>
        <v>45</v>
      </c>
      <c r="H242" s="193">
        <f>LOOKUP($D242,'Power Plant Costs'!$B$266:$H$266,'Power Plant Costs'!$B$274:$H$274)</f>
        <v>3.5440459554906645</v>
      </c>
      <c r="I242" s="199">
        <f>LOOKUP($D242,'Power Plant Costs'!$B$229:$H$229,'Power Plant Costs'!$B$237:$H$237)</f>
        <v>0.5959121473931368</v>
      </c>
      <c r="J242" s="197">
        <v>0.15</v>
      </c>
      <c r="K242">
        <f>[11]Summary!$L$10</f>
        <v>0.25</v>
      </c>
      <c r="L242" s="204">
        <f t="shared" si="315"/>
        <v>0.25</v>
      </c>
      <c r="M242">
        <f>LOOKUP($D242,'new technologies'!$F$32:$N$32,'new technologies'!$F$37:$N$37)</f>
        <v>0.59881497653583082</v>
      </c>
      <c r="N242" t="str">
        <f t="shared" ref="N242:N246" si="357">N241</f>
        <v>wholesale gas</v>
      </c>
      <c r="O242" t="str">
        <f t="shared" si="351"/>
        <v>USA</v>
      </c>
    </row>
    <row r="243" spans="1:15">
      <c r="A243" t="str">
        <f t="shared" si="353"/>
        <v>subpeak generation</v>
      </c>
      <c r="B243" t="str">
        <f t="shared" si="354"/>
        <v>gas</v>
      </c>
      <c r="C243" t="str">
        <f t="shared" si="355"/>
        <v>gas_subpeak_CC</v>
      </c>
      <c r="D243">
        <f t="shared" si="356"/>
        <v>2050</v>
      </c>
      <c r="E243">
        <v>1</v>
      </c>
      <c r="F243" s="207">
        <f>LOOKUP($D243,'Power Plant Costs'!$B$192:$H$192,'Power Plant Costs'!$B$200:$H$200)</f>
        <v>177.02770590907437</v>
      </c>
      <c r="G243" s="3">
        <f>VLOOKUP(C243,'new technologies'!$A$634:$E$697,5,FALSE)</f>
        <v>45</v>
      </c>
      <c r="H243" s="193">
        <f>LOOKUP($D243,'Power Plant Costs'!$B$266:$H$266,'Power Plant Costs'!$B$274:$H$274)</f>
        <v>3.2566298479280933</v>
      </c>
      <c r="I243" s="199">
        <f>LOOKUP($D243,'Power Plant Costs'!$B$229:$H$229,'Power Plant Costs'!$B$237:$H$237)</f>
        <v>0.5475846843737483</v>
      </c>
      <c r="J243" s="197">
        <v>0.15</v>
      </c>
      <c r="K243">
        <f>[11]Summary!$L$10</f>
        <v>0.25</v>
      </c>
      <c r="L243" s="204">
        <f t="shared" si="315"/>
        <v>0.25</v>
      </c>
      <c r="M243">
        <f>LOOKUP($D243,'new technologies'!$F$32:$N$32,'new technologies'!$F$37:$N$37)</f>
        <v>0.63963678038458771</v>
      </c>
      <c r="N243" t="str">
        <f t="shared" si="357"/>
        <v>wholesale gas</v>
      </c>
      <c r="O243" t="str">
        <f t="shared" si="351"/>
        <v>USA</v>
      </c>
    </row>
    <row r="244" spans="1:15">
      <c r="A244" t="str">
        <f t="shared" si="353"/>
        <v>subpeak generation</v>
      </c>
      <c r="B244" t="str">
        <f t="shared" si="354"/>
        <v>gas</v>
      </c>
      <c r="C244" t="str">
        <f t="shared" si="355"/>
        <v>gas_subpeak_CC</v>
      </c>
      <c r="D244">
        <f t="shared" si="356"/>
        <v>2065</v>
      </c>
      <c r="E244">
        <v>1</v>
      </c>
      <c r="F244" s="207">
        <f>LOOKUP($D244,'Power Plant Costs'!$B$192:$H$192,'Power Plant Costs'!$B$200:$H$200)</f>
        <v>172.94125469706665</v>
      </c>
      <c r="G244" s="3">
        <f>VLOOKUP(C244,'new technologies'!$A$634:$E$697,5,FALSE)</f>
        <v>45</v>
      </c>
      <c r="H244" s="193">
        <f>LOOKUP($D244,'Power Plant Costs'!$B$266:$H$266,'Power Plant Costs'!$B$274:$H$274)</f>
        <v>3.2112861930545828</v>
      </c>
      <c r="I244" s="199">
        <f>LOOKUP($D244,'Power Plant Costs'!$B$229:$H$229,'Power Plant Costs'!$B$237:$H$237)</f>
        <v>0.5399603942020974</v>
      </c>
      <c r="J244" s="197">
        <v>0.15</v>
      </c>
      <c r="K244">
        <f>[11]Summary!$L$10</f>
        <v>0.25</v>
      </c>
      <c r="L244" s="204">
        <f t="shared" si="315"/>
        <v>0.25</v>
      </c>
      <c r="M244">
        <f>LOOKUP($D244,'new technologies'!$F$32:$N$32,'new technologies'!$F$37:$N$37)</f>
        <v>0.67203314734499475</v>
      </c>
      <c r="N244" t="str">
        <f t="shared" si="357"/>
        <v>wholesale gas</v>
      </c>
      <c r="O244" t="str">
        <f t="shared" si="351"/>
        <v>USA</v>
      </c>
    </row>
    <row r="245" spans="1:15">
      <c r="A245" t="str">
        <f t="shared" si="353"/>
        <v>subpeak generation</v>
      </c>
      <c r="B245" t="str">
        <f t="shared" si="354"/>
        <v>gas</v>
      </c>
      <c r="C245" t="str">
        <f t="shared" si="355"/>
        <v>gas_subpeak_CC</v>
      </c>
      <c r="D245">
        <f t="shared" si="356"/>
        <v>2080</v>
      </c>
      <c r="E245">
        <v>1</v>
      </c>
      <c r="F245" s="207">
        <f>LOOKUP($D245,'Power Plant Costs'!$B$192:$H$192,'Power Plant Costs'!$B$200:$H$200)</f>
        <v>165.53157039526081</v>
      </c>
      <c r="G245" s="3">
        <f>VLOOKUP(C245,'new technologies'!$A$634:$E$697,5,FALSE)</f>
        <v>45</v>
      </c>
      <c r="H245" s="193">
        <f>LOOKUP($D245,'Power Plant Costs'!$B$266:$H$266,'Power Plant Costs'!$B$274:$H$274)</f>
        <v>3.1290676248466718</v>
      </c>
      <c r="I245" s="199">
        <f>LOOKUP($D245,'Power Plant Costs'!$B$229:$H$229,'Power Plant Costs'!$B$237:$H$237)</f>
        <v>0.52613578691661356</v>
      </c>
      <c r="J245" s="197">
        <v>0.15</v>
      </c>
      <c r="K245">
        <f>[11]Summary!$L$10</f>
        <v>0.25</v>
      </c>
      <c r="L245" s="204">
        <f t="shared" si="315"/>
        <v>0.25</v>
      </c>
      <c r="M245">
        <f>LOOKUP($D245,'new technologies'!$F$32:$N$32,'new technologies'!$F$37:$N$37)</f>
        <v>0.69283289530020598</v>
      </c>
      <c r="N245" t="str">
        <f t="shared" si="357"/>
        <v>wholesale gas</v>
      </c>
      <c r="O245" t="str">
        <f t="shared" si="351"/>
        <v>USA</v>
      </c>
    </row>
    <row r="246" spans="1:15">
      <c r="A246" t="str">
        <f t="shared" si="353"/>
        <v>subpeak generation</v>
      </c>
      <c r="B246" t="str">
        <f t="shared" si="354"/>
        <v>gas</v>
      </c>
      <c r="C246" t="str">
        <f t="shared" si="355"/>
        <v>gas_subpeak_CC</v>
      </c>
      <c r="D246">
        <f t="shared" si="356"/>
        <v>2095</v>
      </c>
      <c r="E246">
        <v>1</v>
      </c>
      <c r="F246" s="207">
        <f>LOOKUP($D246,'Power Plant Costs'!$B$192:$H$192,'Power Plant Costs'!$B$200:$H$200)</f>
        <v>163.05183438993691</v>
      </c>
      <c r="G246" s="3">
        <f>VLOOKUP(C246,'new technologies'!$A$634:$E$697,5,FALSE)</f>
        <v>45</v>
      </c>
      <c r="H246" s="193">
        <f>LOOKUP($D246,'Power Plant Costs'!$B$266:$H$266,'Power Plant Costs'!$B$274:$H$274)</f>
        <v>3.1015522361219938</v>
      </c>
      <c r="I246" s="199">
        <f>LOOKUP($D246,'Power Plant Costs'!$B$229:$H$229,'Power Plant Costs'!$B$237:$H$237)</f>
        <v>0.52150922321309368</v>
      </c>
      <c r="J246" s="197">
        <v>0.15</v>
      </c>
      <c r="K246">
        <f>[11]Summary!$L$10</f>
        <v>0.25</v>
      </c>
      <c r="L246" s="204">
        <f t="shared" si="315"/>
        <v>0.25</v>
      </c>
      <c r="M246">
        <f>LOOKUP($D246,'new technologies'!$F$32:$N$32,'new technologies'!$F$37:$N$37)</f>
        <v>0.7</v>
      </c>
      <c r="N246" t="str">
        <f t="shared" si="357"/>
        <v>wholesale gas</v>
      </c>
      <c r="O246" t="str">
        <f t="shared" si="351"/>
        <v>USA</v>
      </c>
    </row>
    <row r="247" spans="1:15">
      <c r="A247" t="str">
        <f>Legend!A66</f>
        <v>subpeak generation</v>
      </c>
      <c r="B247" t="str">
        <f>Legend!B66</f>
        <v>gas</v>
      </c>
      <c r="C247" t="str">
        <f>Legend!C66</f>
        <v>gas_subpeak_CC_CCS</v>
      </c>
      <c r="D247">
        <v>2020</v>
      </c>
      <c r="E247">
        <v>0.33300000000000002</v>
      </c>
      <c r="F247" s="207">
        <f>LOOKUP($D247,'Power Plant Costs'!$B$192:$H$192,'Power Plant Costs'!$B$514:$H$514)</f>
        <v>361.94683150859595</v>
      </c>
      <c r="G247" s="3">
        <f>VLOOKUP(C247,'new technologies'!$A$634:$E$697,5,FALSE)</f>
        <v>45</v>
      </c>
      <c r="H247" s="193">
        <f>LOOKUP($D247,'Power Plant Costs'!$B$266:$H$266,'Power Plant Costs'!$B$530:$H$530)</f>
        <v>4.2869148830649975</v>
      </c>
      <c r="I247" s="199">
        <f>LOOKUP($D247,'Power Plant Costs'!$B$229:$H$229,'Power Plant Costs'!$B$546:$H$546)</f>
        <v>0.82738934918439178</v>
      </c>
      <c r="J247" s="197">
        <v>0.15</v>
      </c>
      <c r="K247">
        <f>[11]Summary!$L$10</f>
        <v>0.25</v>
      </c>
      <c r="L247" s="204">
        <f t="shared" si="315"/>
        <v>0.25</v>
      </c>
      <c r="M247">
        <f>LOOKUP($D247,'new technologies'!$F$173:$N$173,'new technologies'!$F$186:$N$186)</f>
        <v>0.49097364917497005</v>
      </c>
      <c r="N247" t="str">
        <f>Legend!D66</f>
        <v>wholesale gas</v>
      </c>
      <c r="O247" t="str">
        <f t="shared" si="351"/>
        <v>USA</v>
      </c>
    </row>
    <row r="248" spans="1:15">
      <c r="A248" t="str">
        <f>A247</f>
        <v>subpeak generation</v>
      </c>
      <c r="B248" t="str">
        <f t="shared" ref="B248:C248" si="358">B247</f>
        <v>gas</v>
      </c>
      <c r="C248" t="str">
        <f t="shared" si="358"/>
        <v>gas_subpeak_CC_CCS</v>
      </c>
      <c r="D248">
        <f>D247+15</f>
        <v>2035</v>
      </c>
      <c r="E248">
        <v>1</v>
      </c>
      <c r="F248" s="207">
        <f>LOOKUP($D248,'Power Plant Costs'!$B$192:$H$192,'Power Plant Costs'!$B$514:$H$514)</f>
        <v>313.31034990607236</v>
      </c>
      <c r="G248" s="3">
        <f>VLOOKUP(C248,'new technologies'!$A$634:$E$697,5,FALSE)</f>
        <v>45</v>
      </c>
      <c r="H248" s="193">
        <f>LOOKUP($D248,'Power Plant Costs'!$B$266:$H$266,'Power Plant Costs'!$B$530:$H$530)</f>
        <v>3.8951724694452263</v>
      </c>
      <c r="I248" s="199">
        <f>LOOKUP($D248,'Power Plant Costs'!$B$229:$H$229,'Power Plant Costs'!$B$546:$H$546)</f>
        <v>0.74622315507916492</v>
      </c>
      <c r="J248" s="197">
        <v>0.15</v>
      </c>
      <c r="K248">
        <f>[11]Summary!$L$10</f>
        <v>0.25</v>
      </c>
      <c r="L248" s="204">
        <f t="shared" si="315"/>
        <v>0.25</v>
      </c>
      <c r="M248">
        <f>LOOKUP($D248,'new technologies'!$F$173:$N$173,'new technologies'!$F$186:$N$186)</f>
        <v>0.53978271639113584</v>
      </c>
      <c r="N248" t="str">
        <f>N247</f>
        <v>wholesale gas</v>
      </c>
      <c r="O248" t="str">
        <f t="shared" si="351"/>
        <v>USA</v>
      </c>
    </row>
    <row r="249" spans="1:15">
      <c r="A249" t="str">
        <f t="shared" ref="A249:A252" si="359">A248</f>
        <v>subpeak generation</v>
      </c>
      <c r="B249" t="str">
        <f t="shared" ref="B249:B252" si="360">B248</f>
        <v>gas</v>
      </c>
      <c r="C249" t="str">
        <f t="shared" ref="C249:C252" si="361">C248</f>
        <v>gas_subpeak_CC_CCS</v>
      </c>
      <c r="D249">
        <f t="shared" ref="D249:D252" si="362">D248+15</f>
        <v>2050</v>
      </c>
      <c r="E249">
        <v>1</v>
      </c>
      <c r="F249" s="207">
        <f>LOOKUP($D249,'Power Plant Costs'!$B$192:$H$192,'Power Plant Costs'!$B$514:$H$514)</f>
        <v>273.36834493068858</v>
      </c>
      <c r="G249" s="3">
        <f>VLOOKUP(C249,'new technologies'!$A$634:$E$697,5,FALSE)</f>
        <v>45</v>
      </c>
      <c r="H249" s="193">
        <f>LOOKUP($D249,'Power Plant Costs'!$B$266:$H$266,'Power Plant Costs'!$B$530:$H$530)</f>
        <v>3.563256148903295</v>
      </c>
      <c r="I249" s="199">
        <f>LOOKUP($D249,'Power Plant Costs'!$B$229:$H$229,'Power Plant Costs'!$B$546:$H$546)</f>
        <v>0.67884594335285853</v>
      </c>
      <c r="J249" s="197">
        <v>0.15</v>
      </c>
      <c r="K249">
        <f>[11]Summary!$L$10</f>
        <v>0.25</v>
      </c>
      <c r="L249" s="204">
        <f t="shared" si="315"/>
        <v>0.25</v>
      </c>
      <c r="M249">
        <f>LOOKUP($D249,'new technologies'!$F$173:$N$173,'new technologies'!$F$186:$N$186)</f>
        <v>0.58396003928869722</v>
      </c>
      <c r="N249" t="str">
        <f t="shared" ref="N249:O264" si="363">N248</f>
        <v>wholesale gas</v>
      </c>
      <c r="O249" t="str">
        <f t="shared" si="351"/>
        <v>USA</v>
      </c>
    </row>
    <row r="250" spans="1:15">
      <c r="A250" t="str">
        <f t="shared" si="359"/>
        <v>subpeak generation</v>
      </c>
      <c r="B250" t="str">
        <f t="shared" si="360"/>
        <v>gas</v>
      </c>
      <c r="C250" t="str">
        <f t="shared" si="361"/>
        <v>gas_subpeak_CC_CCS</v>
      </c>
      <c r="D250">
        <f t="shared" si="362"/>
        <v>2065</v>
      </c>
      <c r="E250">
        <v>1</v>
      </c>
      <c r="F250" s="207">
        <f>LOOKUP($D250,'Power Plant Costs'!$B$192:$H$192,'Power Plant Costs'!$B$514:$H$514)</f>
        <v>264.65850931090256</v>
      </c>
      <c r="G250" s="3">
        <f>VLOOKUP(C250,'new technologies'!$A$634:$E$697,5,FALSE)</f>
        <v>45</v>
      </c>
      <c r="H250" s="193">
        <f>LOOKUP($D250,'Power Plant Costs'!$B$266:$H$266,'Power Plant Costs'!$B$530:$H$530)</f>
        <v>3.5031048426556848</v>
      </c>
      <c r="I250" s="199">
        <f>LOOKUP($D250,'Power Plant Costs'!$B$229:$H$229,'Power Plant Costs'!$B$546:$H$546)</f>
        <v>0.66488276132585677</v>
      </c>
      <c r="J250" s="197">
        <v>0.15</v>
      </c>
      <c r="K250">
        <f>[11]Summary!$L$10</f>
        <v>0.25</v>
      </c>
      <c r="L250" s="204">
        <f t="shared" si="315"/>
        <v>0.25</v>
      </c>
      <c r="M250">
        <f>LOOKUP($D250,'new technologies'!$F$173:$N$173,'new technologies'!$F$186:$N$186)</f>
        <v>0.61635640624910426</v>
      </c>
      <c r="N250" t="str">
        <f t="shared" si="363"/>
        <v>wholesale gas</v>
      </c>
      <c r="O250" t="str">
        <f t="shared" si="351"/>
        <v>USA</v>
      </c>
    </row>
    <row r="251" spans="1:15">
      <c r="A251" t="str">
        <f t="shared" si="359"/>
        <v>subpeak generation</v>
      </c>
      <c r="B251" t="str">
        <f t="shared" si="360"/>
        <v>gas</v>
      </c>
      <c r="C251" t="str">
        <f t="shared" si="361"/>
        <v>gas_subpeak_CC_CCS</v>
      </c>
      <c r="D251">
        <f t="shared" si="362"/>
        <v>2080</v>
      </c>
      <c r="E251">
        <v>1</v>
      </c>
      <c r="F251" s="207">
        <f>LOOKUP($D251,'Power Plant Costs'!$B$192:$H$192,'Power Plant Costs'!$B$514:$H$514)</f>
        <v>253.60726424212405</v>
      </c>
      <c r="G251" s="3">
        <f>VLOOKUP(C251,'new technologies'!$A$634:$E$697,5,FALSE)</f>
        <v>45</v>
      </c>
      <c r="H251" s="193">
        <f>LOOKUP($D251,'Power Plant Costs'!$B$266:$H$266,'Power Plant Costs'!$B$530:$H$530)</f>
        <v>3.4095638226491425</v>
      </c>
      <c r="I251" s="199">
        <f>LOOKUP($D251,'Power Plant Costs'!$B$229:$H$229,'Power Plant Costs'!$B$546:$H$546)</f>
        <v>0.64621121405808224</v>
      </c>
      <c r="J251" s="197">
        <v>0.15</v>
      </c>
      <c r="K251">
        <f>[11]Summary!$L$10</f>
        <v>0.25</v>
      </c>
      <c r="L251" s="204">
        <f t="shared" si="315"/>
        <v>0.25</v>
      </c>
      <c r="M251">
        <f>LOOKUP($D251,'new technologies'!$F$173:$N$173,'new technologies'!$F$186:$N$186)</f>
        <v>0.63715615420431548</v>
      </c>
      <c r="N251" t="str">
        <f t="shared" si="363"/>
        <v>wholesale gas</v>
      </c>
      <c r="O251" t="str">
        <f t="shared" si="363"/>
        <v>USA</v>
      </c>
    </row>
    <row r="252" spans="1:15">
      <c r="A252" t="str">
        <f t="shared" si="359"/>
        <v>subpeak generation</v>
      </c>
      <c r="B252" t="str">
        <f t="shared" si="360"/>
        <v>gas</v>
      </c>
      <c r="C252" t="str">
        <f t="shared" si="361"/>
        <v>gas_subpeak_CC_CCS</v>
      </c>
      <c r="D252">
        <f t="shared" si="362"/>
        <v>2095</v>
      </c>
      <c r="E252">
        <v>1</v>
      </c>
      <c r="F252" s="207">
        <f>LOOKUP($D252,'Power Plant Costs'!$B$192:$H$192,'Power Plant Costs'!$B$514:$H$514)</f>
        <v>249.93354473825232</v>
      </c>
      <c r="G252" s="3">
        <f>VLOOKUP(C252,'new technologies'!$A$634:$E$697,5,FALSE)</f>
        <v>45</v>
      </c>
      <c r="H252" s="193">
        <f>LOOKUP($D252,'Power Plant Costs'!$B$266:$H$266,'Power Plant Costs'!$B$530:$H$530)</f>
        <v>3.378333935995026</v>
      </c>
      <c r="I252" s="199">
        <f>LOOKUP($D252,'Power Plant Costs'!$B$229:$H$229,'Power Plant Costs'!$B$546:$H$546)</f>
        <v>0.63999453993956279</v>
      </c>
      <c r="J252" s="197">
        <v>0.15</v>
      </c>
      <c r="K252">
        <f>[11]Summary!$L$10</f>
        <v>0.25</v>
      </c>
      <c r="L252" s="204">
        <f t="shared" si="315"/>
        <v>0.25</v>
      </c>
      <c r="M252">
        <f>LOOKUP($D252,'new technologies'!$F$173:$N$173,'new technologies'!$F$186:$N$186)</f>
        <v>0.64432325890410946</v>
      </c>
      <c r="N252" t="str">
        <f t="shared" si="363"/>
        <v>wholesale gas</v>
      </c>
      <c r="O252" t="str">
        <f t="shared" si="363"/>
        <v>USA</v>
      </c>
    </row>
    <row r="253" spans="1:15">
      <c r="A253" t="str">
        <f>Legend!A67</f>
        <v>subpeak generation</v>
      </c>
      <c r="B253" t="str">
        <f>Legend!B67</f>
        <v>biomass</v>
      </c>
      <c r="C253" t="str">
        <f>Legend!C67</f>
        <v>bio_subpeak_conv</v>
      </c>
      <c r="D253">
        <v>2005</v>
      </c>
      <c r="E253">
        <v>0</v>
      </c>
      <c r="F253" s="207">
        <f>LOOKUP($D253,'Power Plant Costs'!$B$192:$H$192,'Power Plant Costs'!$B$206:$H$206)</f>
        <v>510.9275158281115</v>
      </c>
      <c r="G253" s="3">
        <f>VLOOKUP(C253,'new technologies'!$A$634:$E$697,5,FALSE)</f>
        <v>60</v>
      </c>
      <c r="H253" s="193">
        <f>LOOKUP($D253,'Power Plant Costs'!$B$266:$H$266,'Power Plant Costs'!$B$280:$H$280)</f>
        <v>9.0942159797477657</v>
      </c>
      <c r="I253" s="199">
        <f>LOOKUP($D253,'Power Plant Costs'!$B$229:$H$229,'Power Plant Costs'!$B$243:$H$243)</f>
        <v>1.4930540695125905</v>
      </c>
      <c r="J253" s="197">
        <v>0.15</v>
      </c>
      <c r="K253">
        <f>[11]Summary!$L$10</f>
        <v>0.25</v>
      </c>
      <c r="L253" s="204">
        <f t="shared" si="315"/>
        <v>0.25</v>
      </c>
      <c r="M253">
        <f>LOOKUP($D253,'new technologies'!$F$32:$N$32,'new technologies'!$F$41:$N$41)</f>
        <v>0.38169501283984608</v>
      </c>
      <c r="N253" t="str">
        <f>Legend!D67</f>
        <v>regional biomass</v>
      </c>
      <c r="O253" t="str">
        <f t="shared" si="363"/>
        <v>USA</v>
      </c>
    </row>
    <row r="254" spans="1:15">
      <c r="A254" t="str">
        <f>A253</f>
        <v>subpeak generation</v>
      </c>
      <c r="B254" t="str">
        <f t="shared" ref="B254:C254" si="364">B253</f>
        <v>biomass</v>
      </c>
      <c r="C254" t="str">
        <f t="shared" si="364"/>
        <v>bio_subpeak_conv</v>
      </c>
      <c r="D254">
        <f>D253+15</f>
        <v>2020</v>
      </c>
      <c r="E254">
        <v>0</v>
      </c>
      <c r="F254" s="207">
        <f>LOOKUP($D254,'Power Plant Costs'!$B$192:$H$192,'Power Plant Costs'!$B$206:$H$206)</f>
        <v>510.9275158281115</v>
      </c>
      <c r="G254" s="3">
        <f>VLOOKUP(C254,'new technologies'!$A$634:$E$697,5,FALSE)</f>
        <v>60</v>
      </c>
      <c r="H254" s="193">
        <f>LOOKUP($D254,'Power Plant Costs'!$B$266:$H$266,'Power Plant Costs'!$B$280:$H$280)</f>
        <v>9.0942159797477657</v>
      </c>
      <c r="I254" s="199">
        <f>LOOKUP($D254,'Power Plant Costs'!$B$229:$H$229,'Power Plant Costs'!$B$243:$H$243)</f>
        <v>1.4930540695125905</v>
      </c>
      <c r="J254" s="197">
        <v>0.15</v>
      </c>
      <c r="K254">
        <f>[11]Summary!$L$10</f>
        <v>0.25</v>
      </c>
      <c r="L254" s="204">
        <f t="shared" si="315"/>
        <v>0.25</v>
      </c>
      <c r="M254">
        <f>LOOKUP($D254,'new technologies'!$F$32:$N$32,'new technologies'!$F$41:$N$41)</f>
        <v>0.38169501283984619</v>
      </c>
      <c r="N254" t="str">
        <f>N253</f>
        <v>regional biomass</v>
      </c>
      <c r="O254" t="str">
        <f t="shared" si="363"/>
        <v>USA</v>
      </c>
    </row>
    <row r="255" spans="1:15">
      <c r="A255" t="str">
        <f t="shared" ref="A255:A259" si="365">A254</f>
        <v>subpeak generation</v>
      </c>
      <c r="B255" t="str">
        <f t="shared" ref="B255:B259" si="366">B254</f>
        <v>biomass</v>
      </c>
      <c r="C255" t="str">
        <f t="shared" ref="C255:C259" si="367">C254</f>
        <v>bio_subpeak_conv</v>
      </c>
      <c r="D255">
        <f t="shared" ref="D255:D259" si="368">D254+15</f>
        <v>2035</v>
      </c>
      <c r="E255">
        <v>0</v>
      </c>
      <c r="F255" s="207">
        <f>LOOKUP($D255,'Power Plant Costs'!$B$192:$H$192,'Power Plant Costs'!$B$206:$H$206)</f>
        <v>481.11552187354795</v>
      </c>
      <c r="G255" s="3">
        <f>VLOOKUP(C255,'new technologies'!$A$634:$E$697,5,FALSE)</f>
        <v>60</v>
      </c>
      <c r="H255" s="193">
        <f>LOOKUP($D255,'Power Plant Costs'!$B$266:$H$266,'Power Plant Costs'!$B$280:$H$280)</f>
        <v>8.56357963034249</v>
      </c>
      <c r="I255" s="199">
        <f>LOOKUP($D255,'Power Plant Costs'!$B$229:$H$229,'Power Plant Costs'!$B$243:$H$243)</f>
        <v>1.4059361956161287</v>
      </c>
      <c r="J255" s="197">
        <v>0.15</v>
      </c>
      <c r="K255">
        <f>[11]Summary!$L$10</f>
        <v>0.25</v>
      </c>
      <c r="L255" s="204">
        <f t="shared" si="315"/>
        <v>0.25</v>
      </c>
      <c r="M255">
        <f>LOOKUP($D255,'new technologies'!$F$32:$N$32,'new technologies'!$F$41:$N$41)</f>
        <v>0.39037391486228873</v>
      </c>
      <c r="N255" t="str">
        <f>N254</f>
        <v>regional biomass</v>
      </c>
      <c r="O255" t="str">
        <f t="shared" si="363"/>
        <v>USA</v>
      </c>
    </row>
    <row r="256" spans="1:15">
      <c r="A256" t="str">
        <f t="shared" si="365"/>
        <v>subpeak generation</v>
      </c>
      <c r="B256" t="str">
        <f t="shared" si="366"/>
        <v>biomass</v>
      </c>
      <c r="C256" t="str">
        <f t="shared" si="367"/>
        <v>bio_subpeak_conv</v>
      </c>
      <c r="D256">
        <f t="shared" si="368"/>
        <v>2050</v>
      </c>
      <c r="E256">
        <v>0</v>
      </c>
      <c r="F256" s="207">
        <f>LOOKUP($D256,'Power Plant Costs'!$B$192:$H$192,'Power Plant Costs'!$B$206:$H$206)</f>
        <v>453.04302120524136</v>
      </c>
      <c r="G256" s="3">
        <f>VLOOKUP(C256,'new technologies'!$A$634:$E$697,5,FALSE)</f>
        <v>60</v>
      </c>
      <c r="H256" s="193">
        <f>LOOKUP($D256,'Power Plant Costs'!$B$266:$H$266,'Power Plant Costs'!$B$280:$H$280)</f>
        <v>8.0639052611603805</v>
      </c>
      <c r="I256" s="199">
        <f>LOOKUP($D256,'Power Plant Costs'!$B$229:$H$229,'Power Plant Costs'!$B$243:$H$243)</f>
        <v>1.323901542821444</v>
      </c>
      <c r="J256" s="197">
        <v>0.15</v>
      </c>
      <c r="K256">
        <f>[11]Summary!$L$10</f>
        <v>0.25</v>
      </c>
      <c r="L256" s="204">
        <f t="shared" si="315"/>
        <v>0.25</v>
      </c>
      <c r="M256">
        <f>LOOKUP($D256,'new technologies'!$F$32:$N$32,'new technologies'!$F$41:$N$41)</f>
        <v>0.39925015595855018</v>
      </c>
      <c r="N256" t="str">
        <f t="shared" ref="N256:N259" si="369">N255</f>
        <v>regional biomass</v>
      </c>
      <c r="O256" t="str">
        <f t="shared" si="363"/>
        <v>USA</v>
      </c>
    </row>
    <row r="257" spans="1:15">
      <c r="A257" t="str">
        <f t="shared" si="365"/>
        <v>subpeak generation</v>
      </c>
      <c r="B257" t="str">
        <f t="shared" si="366"/>
        <v>biomass</v>
      </c>
      <c r="C257" t="str">
        <f t="shared" si="367"/>
        <v>bio_subpeak_conv</v>
      </c>
      <c r="D257">
        <f t="shared" si="368"/>
        <v>2065</v>
      </c>
      <c r="E257">
        <v>0</v>
      </c>
      <c r="F257" s="207">
        <f>LOOKUP($D257,'Power Plant Costs'!$B$192:$H$192,'Power Plant Costs'!$B$206:$H$206)</f>
        <v>426.60851652322771</v>
      </c>
      <c r="G257" s="3">
        <f>VLOOKUP(C257,'new technologies'!$A$634:$E$697,5,FALSE)</f>
        <v>60</v>
      </c>
      <c r="H257" s="193">
        <f>LOOKUP($D257,'Power Plant Costs'!$B$266:$H$266,'Power Plant Costs'!$B$280:$H$280)</f>
        <v>7.5933862786267357</v>
      </c>
      <c r="I257" s="199">
        <f>LOOKUP($D257,'Power Plant Costs'!$B$229:$H$229,'Power Plant Costs'!$B$243:$H$243)</f>
        <v>1.2466535114112345</v>
      </c>
      <c r="J257" s="197">
        <v>0.15</v>
      </c>
      <c r="K257">
        <f>[11]Summary!$L$10</f>
        <v>0.25</v>
      </c>
      <c r="L257" s="204">
        <f t="shared" si="315"/>
        <v>0.25</v>
      </c>
      <c r="M257">
        <f>LOOKUP($D257,'new technologies'!$F$32:$N$32,'new technologies'!$F$41:$N$41)</f>
        <v>0.40832822318355488</v>
      </c>
      <c r="N257" t="str">
        <f t="shared" si="369"/>
        <v>regional biomass</v>
      </c>
      <c r="O257" t="str">
        <f t="shared" si="363"/>
        <v>USA</v>
      </c>
    </row>
    <row r="258" spans="1:15">
      <c r="A258" t="str">
        <f t="shared" si="365"/>
        <v>subpeak generation</v>
      </c>
      <c r="B258" t="str">
        <f t="shared" si="366"/>
        <v>biomass</v>
      </c>
      <c r="C258" t="str">
        <f t="shared" si="367"/>
        <v>bio_subpeak_conv</v>
      </c>
      <c r="D258">
        <f t="shared" si="368"/>
        <v>2080</v>
      </c>
      <c r="E258">
        <v>0</v>
      </c>
      <c r="F258" s="207">
        <f>LOOKUP($D258,'Power Plant Costs'!$B$192:$H$192,'Power Plant Costs'!$B$206:$H$206)</f>
        <v>401.7164327705209</v>
      </c>
      <c r="G258" s="3">
        <f>VLOOKUP(C258,'new technologies'!$A$634:$E$697,5,FALSE)</f>
        <v>60</v>
      </c>
      <c r="H258" s="193">
        <f>LOOKUP($D258,'Power Plant Costs'!$B$266:$H$266,'Power Plant Costs'!$B$280:$H$280)</f>
        <v>7.1503215016863528</v>
      </c>
      <c r="I258" s="199">
        <f>LOOKUP($D258,'Power Plant Costs'!$B$229:$H$229,'Power Plant Costs'!$B$243:$H$243)</f>
        <v>1.1739128078979588</v>
      </c>
      <c r="J258" s="197">
        <v>0.15</v>
      </c>
      <c r="K258">
        <f>[11]Summary!$L$10</f>
        <v>0.25</v>
      </c>
      <c r="L258" s="204">
        <f t="shared" si="315"/>
        <v>0.25</v>
      </c>
      <c r="M258">
        <f>LOOKUP($D258,'new technologies'!$F$32:$N$32,'new technologies'!$F$41:$N$41)</f>
        <v>0.41761270561795077</v>
      </c>
      <c r="N258" t="str">
        <f t="shared" si="369"/>
        <v>regional biomass</v>
      </c>
      <c r="O258" t="str">
        <f t="shared" si="363"/>
        <v>USA</v>
      </c>
    </row>
    <row r="259" spans="1:15">
      <c r="A259" t="str">
        <f t="shared" si="365"/>
        <v>subpeak generation</v>
      </c>
      <c r="B259" t="str">
        <f t="shared" si="366"/>
        <v>biomass</v>
      </c>
      <c r="C259" t="str">
        <f t="shared" si="367"/>
        <v>bio_subpeak_conv</v>
      </c>
      <c r="D259">
        <f t="shared" si="368"/>
        <v>2095</v>
      </c>
      <c r="E259">
        <v>0</v>
      </c>
      <c r="F259" s="207">
        <f>LOOKUP($D259,'Power Plant Costs'!$B$192:$H$192,'Power Plant Costs'!$B$206:$H$206)</f>
        <v>378.27677157749838</v>
      </c>
      <c r="G259" s="3">
        <f>VLOOKUP(C259,'new technologies'!$A$634:$E$697,5,FALSE)</f>
        <v>60</v>
      </c>
      <c r="H259" s="193">
        <f>LOOKUP($D259,'Power Plant Costs'!$B$266:$H$266,'Power Plant Costs'!$B$280:$H$280)</f>
        <v>6.7331090111123029</v>
      </c>
      <c r="I259" s="199">
        <f>LOOKUP($D259,'Power Plant Costs'!$B$229:$H$229,'Power Plant Costs'!$B$243:$H$243)</f>
        <v>1.1054164352265516</v>
      </c>
      <c r="J259" s="197">
        <v>0.15</v>
      </c>
      <c r="K259">
        <f>[11]Summary!$L$10</f>
        <v>0.25</v>
      </c>
      <c r="L259" s="204">
        <f t="shared" si="315"/>
        <v>0.25</v>
      </c>
      <c r="M259">
        <f>LOOKUP($D259,'new technologies'!$F$32:$N$32,'new technologies'!$F$41:$N$41)</f>
        <v>0.42710829668795014</v>
      </c>
      <c r="N259" t="str">
        <f t="shared" si="369"/>
        <v>regional biomass</v>
      </c>
      <c r="O259" t="str">
        <f t="shared" si="363"/>
        <v>USA</v>
      </c>
    </row>
    <row r="260" spans="1:15">
      <c r="A260" t="str">
        <f>Legend!A68</f>
        <v>subpeak generation</v>
      </c>
      <c r="B260" t="str">
        <f>Legend!B68</f>
        <v>biomass</v>
      </c>
      <c r="C260" t="str">
        <f>Legend!C68</f>
        <v>bio_subpeak_IGCC</v>
      </c>
      <c r="D260">
        <v>2005</v>
      </c>
      <c r="E260">
        <v>0</v>
      </c>
      <c r="F260" s="207">
        <f>LOOKUP($D260,'Power Plant Costs'!$B$192:$H$192,'Power Plant Costs'!$B$514:$H$514)</f>
        <v>361.94683150859595</v>
      </c>
      <c r="G260" s="3">
        <f>VLOOKUP(C260,'new technologies'!$A$634:$E$697,5,FALSE)</f>
        <v>60</v>
      </c>
      <c r="H260" s="193">
        <f>LOOKUP($D260,'Power Plant Costs'!$B$266:$H$266,'Power Plant Costs'!$B$281:$H$281)</f>
        <v>12.771475348089481</v>
      </c>
      <c r="I260" s="199">
        <f>LOOKUP($D260,'Power Plant Costs'!$B$229:$H$229,'Power Plant Costs'!$B$244:$H$244)</f>
        <v>0.95046416336660966</v>
      </c>
      <c r="J260" s="197">
        <v>0.15</v>
      </c>
      <c r="K260">
        <f>[11]Summary!$L$10</f>
        <v>0.25</v>
      </c>
      <c r="L260" s="204">
        <f t="shared" si="315"/>
        <v>0.25</v>
      </c>
      <c r="M260">
        <f>LOOKUP($D260,'new technologies'!$F$32:$N$32,'new technologies'!$F$42:$N$42)</f>
        <v>0.41575832720748823</v>
      </c>
      <c r="N260" t="str">
        <f>Legend!D68</f>
        <v>regional biomass</v>
      </c>
      <c r="O260" t="str">
        <f t="shared" si="363"/>
        <v>USA</v>
      </c>
    </row>
    <row r="261" spans="1:15">
      <c r="A261" t="str">
        <f>A260</f>
        <v>subpeak generation</v>
      </c>
      <c r="B261" t="str">
        <f t="shared" ref="B261:C261" si="370">B260</f>
        <v>biomass</v>
      </c>
      <c r="C261" t="str">
        <f t="shared" si="370"/>
        <v>bio_subpeak_IGCC</v>
      </c>
      <c r="D261">
        <f>D260+15</f>
        <v>2020</v>
      </c>
      <c r="E261">
        <v>0</v>
      </c>
      <c r="F261" s="207">
        <f>LOOKUP($D261,'Power Plant Costs'!$B$192:$H$192,'Power Plant Costs'!$B$514:$H$514)</f>
        <v>361.94683150859595</v>
      </c>
      <c r="G261" s="3">
        <f>VLOOKUP(C261,'new technologies'!$A$634:$E$697,5,FALSE)</f>
        <v>60</v>
      </c>
      <c r="H261" s="193">
        <f>LOOKUP($D261,'Power Plant Costs'!$B$266:$H$266,'Power Plant Costs'!$B$281:$H$281)</f>
        <v>12.771475348089481</v>
      </c>
      <c r="I261" s="199">
        <f>LOOKUP($D261,'Power Plant Costs'!$B$229:$H$229,'Power Plant Costs'!$B$244:$H$244)</f>
        <v>0.95046416336660966</v>
      </c>
      <c r="J261" s="197">
        <v>0.15</v>
      </c>
      <c r="K261">
        <f>[11]Summary!$L$10</f>
        <v>0.25</v>
      </c>
      <c r="L261" s="204">
        <f t="shared" si="315"/>
        <v>0.25</v>
      </c>
      <c r="M261">
        <f>LOOKUP($D261,'new technologies'!$F$32:$N$32,'new technologies'!$F$42:$N$42)</f>
        <v>0.41575832720748823</v>
      </c>
      <c r="N261" t="str">
        <f>N260</f>
        <v>regional biomass</v>
      </c>
      <c r="O261" t="str">
        <f t="shared" si="363"/>
        <v>USA</v>
      </c>
    </row>
    <row r="262" spans="1:15">
      <c r="A262" t="str">
        <f t="shared" ref="A262:A266" si="371">A261</f>
        <v>subpeak generation</v>
      </c>
      <c r="B262" t="str">
        <f t="shared" ref="B262:B266" si="372">B261</f>
        <v>biomass</v>
      </c>
      <c r="C262" t="str">
        <f t="shared" ref="C262:C266" si="373">C261</f>
        <v>bio_subpeak_IGCC</v>
      </c>
      <c r="D262">
        <f t="shared" ref="D262:D266" si="374">D261+15</f>
        <v>2035</v>
      </c>
      <c r="E262">
        <v>0</v>
      </c>
      <c r="F262" s="207">
        <f>LOOKUP($D262,'Power Plant Costs'!$B$192:$H$192,'Power Plant Costs'!$B$514:$H$514)</f>
        <v>313.31034990607236</v>
      </c>
      <c r="G262" s="3">
        <f>VLOOKUP(C262,'new technologies'!$A$634:$E$697,5,FALSE)</f>
        <v>60</v>
      </c>
      <c r="H262" s="193">
        <f>LOOKUP($D262,'Power Plant Costs'!$B$266:$H$266,'Power Plant Costs'!$B$281:$H$281)</f>
        <v>11.914526964978808</v>
      </c>
      <c r="I262" s="199">
        <f>LOOKUP($D262,'Power Plant Costs'!$B$229:$H$229,'Power Plant Costs'!$B$244:$H$244)</f>
        <v>0.88668932876040307</v>
      </c>
      <c r="J262" s="197">
        <v>0.15</v>
      </c>
      <c r="K262">
        <f>[11]Summary!$L$10</f>
        <v>0.25</v>
      </c>
      <c r="L262" s="204">
        <f t="shared" si="315"/>
        <v>0.25</v>
      </c>
      <c r="M262">
        <f>LOOKUP($D262,'new technologies'!$F$32:$N$32,'new technologies'!$F$42:$N$42)</f>
        <v>0.43798807637052573</v>
      </c>
      <c r="N262" t="str">
        <f t="shared" ref="N262:O277" si="375">N261</f>
        <v>regional biomass</v>
      </c>
      <c r="O262" t="str">
        <f t="shared" si="363"/>
        <v>USA</v>
      </c>
    </row>
    <row r="263" spans="1:15">
      <c r="A263" t="str">
        <f t="shared" si="371"/>
        <v>subpeak generation</v>
      </c>
      <c r="B263" t="str">
        <f t="shared" si="372"/>
        <v>biomass</v>
      </c>
      <c r="C263" t="str">
        <f t="shared" si="373"/>
        <v>bio_subpeak_IGCC</v>
      </c>
      <c r="D263">
        <f t="shared" si="374"/>
        <v>2050</v>
      </c>
      <c r="E263">
        <v>0</v>
      </c>
      <c r="F263" s="207">
        <f>LOOKUP($D263,'Power Plant Costs'!$B$192:$H$192,'Power Plant Costs'!$B$514:$H$514)</f>
        <v>273.36834493068858</v>
      </c>
      <c r="G263" s="3">
        <f>VLOOKUP(C263,'new technologies'!$A$634:$E$697,5,FALSE)</f>
        <v>60</v>
      </c>
      <c r="H263" s="193">
        <f>LOOKUP($D263,'Power Plant Costs'!$B$266:$H$266,'Power Plant Costs'!$B$281:$H$281)</f>
        <v>10.728039292395165</v>
      </c>
      <c r="I263" s="199">
        <f>LOOKUP($D263,'Power Plant Costs'!$B$229:$H$229,'Power Plant Costs'!$B$244:$H$244)</f>
        <v>0.79838989722795217</v>
      </c>
      <c r="J263" s="197">
        <v>0.15</v>
      </c>
      <c r="K263">
        <f>[11]Summary!$L$10</f>
        <v>0.25</v>
      </c>
      <c r="L263" s="204">
        <f t="shared" ref="L263:L328" si="376">K263</f>
        <v>0.25</v>
      </c>
      <c r="M263">
        <f>LOOKUP($D263,'new technologies'!$F$32:$N$32,'new technologies'!$F$42:$N$42)</f>
        <v>0.45804182280171529</v>
      </c>
      <c r="N263" t="str">
        <f t="shared" si="375"/>
        <v>regional biomass</v>
      </c>
      <c r="O263" t="str">
        <f t="shared" si="363"/>
        <v>USA</v>
      </c>
    </row>
    <row r="264" spans="1:15">
      <c r="A264" t="str">
        <f t="shared" si="371"/>
        <v>subpeak generation</v>
      </c>
      <c r="B264" t="str">
        <f t="shared" si="372"/>
        <v>biomass</v>
      </c>
      <c r="C264" t="str">
        <f t="shared" si="373"/>
        <v>bio_subpeak_IGCC</v>
      </c>
      <c r="D264">
        <f t="shared" si="374"/>
        <v>2065</v>
      </c>
      <c r="E264">
        <v>0</v>
      </c>
      <c r="F264" s="207">
        <f>LOOKUP($D264,'Power Plant Costs'!$B$192:$H$192,'Power Plant Costs'!$B$514:$H$514)</f>
        <v>264.65850931090256</v>
      </c>
      <c r="G264" s="3">
        <f>VLOOKUP(C264,'new technologies'!$A$634:$E$697,5,FALSE)</f>
        <v>60</v>
      </c>
      <c r="H264" s="193">
        <f>LOOKUP($D264,'Power Plant Costs'!$B$266:$H$266,'Power Plant Costs'!$B$281:$H$281)</f>
        <v>10.674121657641795</v>
      </c>
      <c r="I264" s="199">
        <f>LOOKUP($D264,'Power Plant Costs'!$B$229:$H$229,'Power Plant Costs'!$B$244:$H$244)</f>
        <v>0.79437730054590683</v>
      </c>
      <c r="J264" s="197">
        <v>0.15</v>
      </c>
      <c r="K264">
        <f>[11]Summary!$L$10</f>
        <v>0.25</v>
      </c>
      <c r="L264" s="204">
        <f t="shared" si="376"/>
        <v>0.25</v>
      </c>
      <c r="M264">
        <f>LOOKUP($D264,'new technologies'!$F$32:$N$32,'new technologies'!$F$42:$N$42)</f>
        <v>0.47395656607770487</v>
      </c>
      <c r="N264" t="str">
        <f t="shared" si="375"/>
        <v>regional biomass</v>
      </c>
      <c r="O264" t="str">
        <f t="shared" si="363"/>
        <v>USA</v>
      </c>
    </row>
    <row r="265" spans="1:15">
      <c r="A265" t="str">
        <f t="shared" si="371"/>
        <v>subpeak generation</v>
      </c>
      <c r="B265" t="str">
        <f t="shared" si="372"/>
        <v>biomass</v>
      </c>
      <c r="C265" t="str">
        <f t="shared" si="373"/>
        <v>bio_subpeak_IGCC</v>
      </c>
      <c r="D265">
        <f t="shared" si="374"/>
        <v>2080</v>
      </c>
      <c r="E265">
        <v>0</v>
      </c>
      <c r="F265" s="207">
        <f>LOOKUP($D265,'Power Plant Costs'!$B$192:$H$192,'Power Plant Costs'!$B$514:$H$514)</f>
        <v>253.60726424212405</v>
      </c>
      <c r="G265" s="3">
        <f>VLOOKUP(C265,'new technologies'!$A$634:$E$697,5,FALSE)</f>
        <v>60</v>
      </c>
      <c r="H265" s="193">
        <f>LOOKUP($D265,'Power Plant Costs'!$B$266:$H$266,'Power Plant Costs'!$B$281:$H$281)</f>
        <v>10.333647982610112</v>
      </c>
      <c r="I265" s="199">
        <f>LOOKUP($D265,'Power Plant Costs'!$B$229:$H$229,'Power Plant Costs'!$B$244:$H$244)</f>
        <v>0.76903895725608851</v>
      </c>
      <c r="J265" s="197">
        <v>0.15</v>
      </c>
      <c r="K265">
        <f>[11]Summary!$L$10</f>
        <v>0.25</v>
      </c>
      <c r="L265" s="204">
        <f t="shared" si="376"/>
        <v>0.25</v>
      </c>
      <c r="M265">
        <f>LOOKUP($D265,'new technologies'!$F$32:$N$32,'new technologies'!$F$42:$N$42)</f>
        <v>0.48417446024210403</v>
      </c>
      <c r="N265" t="str">
        <f t="shared" si="375"/>
        <v>regional biomass</v>
      </c>
      <c r="O265" t="str">
        <f t="shared" si="375"/>
        <v>USA</v>
      </c>
    </row>
    <row r="266" spans="1:15">
      <c r="A266" t="str">
        <f t="shared" si="371"/>
        <v>subpeak generation</v>
      </c>
      <c r="B266" t="str">
        <f t="shared" si="372"/>
        <v>biomass</v>
      </c>
      <c r="C266" t="str">
        <f t="shared" si="373"/>
        <v>bio_subpeak_IGCC</v>
      </c>
      <c r="D266">
        <f t="shared" si="374"/>
        <v>2095</v>
      </c>
      <c r="E266">
        <v>0</v>
      </c>
      <c r="F266" s="207">
        <f>LOOKUP($D266,'Power Plant Costs'!$B$192:$H$192,'Power Plant Costs'!$B$514:$H$514)</f>
        <v>249.93354473825232</v>
      </c>
      <c r="G266" s="3">
        <f>VLOOKUP(C266,'new technologies'!$A$634:$E$697,5,FALSE)</f>
        <v>60</v>
      </c>
      <c r="H266" s="193">
        <f>LOOKUP($D266,'Power Plant Costs'!$B$266:$H$266,'Power Plant Costs'!$B$281:$H$281)</f>
        <v>10.217180278471584</v>
      </c>
      <c r="I266" s="199">
        <f>LOOKUP($D266,'Power Plant Costs'!$B$229:$H$229,'Power Plant Costs'!$B$244:$H$244)</f>
        <v>0.76037133069328788</v>
      </c>
      <c r="J266" s="197">
        <v>0.15</v>
      </c>
      <c r="K266">
        <f>[11]Summary!$L$10</f>
        <v>0.25</v>
      </c>
      <c r="L266" s="204">
        <f t="shared" si="376"/>
        <v>0.25</v>
      </c>
      <c r="M266">
        <f>LOOKUP($D266,'new technologies'!$F$32:$N$32,'new technologies'!$F$42:$N$42)</f>
        <v>0.48769530662184657</v>
      </c>
      <c r="N266" t="str">
        <f t="shared" si="375"/>
        <v>regional biomass</v>
      </c>
      <c r="O266" t="str">
        <f t="shared" si="375"/>
        <v>USA</v>
      </c>
    </row>
    <row r="267" spans="1:15">
      <c r="A267" t="str">
        <f>Legend!A69</f>
        <v>subpeak generation</v>
      </c>
      <c r="B267" t="str">
        <f>Legend!B69</f>
        <v>biomass</v>
      </c>
      <c r="C267" t="str">
        <f>Legend!C69</f>
        <v>bio_subpeak_IGCC_CCS</v>
      </c>
      <c r="D267">
        <v>2020</v>
      </c>
      <c r="E267">
        <v>0</v>
      </c>
      <c r="F267" s="207">
        <f>LOOKUP($D267,'Power Plant Costs'!$B$192:$H$192,'Power Plant Costs'!$B$516:$H$516)</f>
        <v>762.68787113434848</v>
      </c>
      <c r="G267" s="3">
        <f>VLOOKUP(C267,'new technologies'!$A$634:$E$697,5,FALSE)</f>
        <v>60</v>
      </c>
      <c r="H267" s="193">
        <f>LOOKUP($D267,'Power Plant Costs'!$B$266:$H$266,'Power Plant Costs'!$B$532:$H$532)</f>
        <v>14.325761058484995</v>
      </c>
      <c r="I267" s="199">
        <f>LOOKUP($D267,'Power Plant Costs'!$B$229:$H$229,'Power Plant Costs'!$B$548:$H$548)</f>
        <v>1.6158261969263332</v>
      </c>
      <c r="J267" s="197">
        <v>0.15</v>
      </c>
      <c r="K267">
        <f>[11]Summary!$L$10</f>
        <v>0.25</v>
      </c>
      <c r="L267" s="204">
        <f t="shared" si="376"/>
        <v>0.25</v>
      </c>
      <c r="M267">
        <f>LOOKUP($D267,'new technologies'!$F$173:$N$173,'new technologies'!$F$188:$N$188)</f>
        <v>0.36355847676217229</v>
      </c>
      <c r="N267" t="str">
        <f>Legend!D69</f>
        <v>regional biomass</v>
      </c>
      <c r="O267" t="str">
        <f t="shared" si="375"/>
        <v>USA</v>
      </c>
    </row>
    <row r="268" spans="1:15">
      <c r="A268" t="str">
        <f>A267</f>
        <v>subpeak generation</v>
      </c>
      <c r="B268" t="str">
        <f t="shared" ref="B268:C268" si="377">B267</f>
        <v>biomass</v>
      </c>
      <c r="C268" t="str">
        <f t="shared" si="377"/>
        <v>bio_subpeak_IGCC_CCS</v>
      </c>
      <c r="D268">
        <f>D267+15</f>
        <v>2035</v>
      </c>
      <c r="E268">
        <v>0</v>
      </c>
      <c r="F268" s="207">
        <f>LOOKUP($D268,'Power Plant Costs'!$B$192:$H$192,'Power Plant Costs'!$B$516:$H$516)</f>
        <v>672.9540576464085</v>
      </c>
      <c r="G268" s="3">
        <f>VLOOKUP(C268,'new technologies'!$A$634:$E$697,5,FALSE)</f>
        <v>60</v>
      </c>
      <c r="H268" s="193">
        <f>LOOKUP($D268,'Power Plant Costs'!$B$266:$H$266,'Power Plant Costs'!$B$532:$H$532)</f>
        <v>13.259710176220379</v>
      </c>
      <c r="I268" s="199">
        <f>LOOKUP($D268,'Power Plant Costs'!$B$229:$H$229,'Power Plant Costs'!$B$548:$H$548)</f>
        <v>1.4625383061754591</v>
      </c>
      <c r="J268" s="197">
        <v>0.15</v>
      </c>
      <c r="K268">
        <f>[11]Summary!$L$10</f>
        <v>0.25</v>
      </c>
      <c r="L268" s="204">
        <f t="shared" si="376"/>
        <v>0.25</v>
      </c>
      <c r="M268">
        <f>LOOKUP($D268,'new technologies'!$F$173:$N$173,'new technologies'!$F$188:$N$188)</f>
        <v>0.39173081274558363</v>
      </c>
      <c r="N268" t="str">
        <f>N267</f>
        <v>regional biomass</v>
      </c>
      <c r="O268" t="str">
        <f t="shared" si="375"/>
        <v>USA</v>
      </c>
    </row>
    <row r="269" spans="1:15">
      <c r="A269" t="str">
        <f t="shared" ref="A269:A272" si="378">A268</f>
        <v>subpeak generation</v>
      </c>
      <c r="B269" t="str">
        <f t="shared" ref="B269:B272" si="379">B268</f>
        <v>biomass</v>
      </c>
      <c r="C269" t="str">
        <f t="shared" ref="C269:C272" si="380">C268</f>
        <v>bio_subpeak_IGCC_CCS</v>
      </c>
      <c r="D269">
        <f t="shared" ref="D269:D272" si="381">D268+15</f>
        <v>2050</v>
      </c>
      <c r="E269">
        <v>0</v>
      </c>
      <c r="F269" s="207">
        <f>LOOKUP($D269,'Power Plant Costs'!$B$192:$H$192,'Power Plant Costs'!$B$516:$H$516)</f>
        <v>565.28089171644524</v>
      </c>
      <c r="G269" s="3">
        <f>VLOOKUP(C269,'new technologies'!$A$634:$E$697,5,FALSE)</f>
        <v>60</v>
      </c>
      <c r="H269" s="193">
        <f>LOOKUP($D269,'Power Plant Costs'!$B$266:$H$266,'Power Plant Costs'!$B$532:$H$532)</f>
        <v>11.901923155493394</v>
      </c>
      <c r="I269" s="199">
        <f>LOOKUP($D269,'Power Plant Costs'!$B$229:$H$229,'Power Plant Costs'!$B$548:$H$548)</f>
        <v>1.3009086742391807</v>
      </c>
      <c r="J269" s="197">
        <v>0.15</v>
      </c>
      <c r="K269">
        <f>[11]Summary!$L$10</f>
        <v>0.25</v>
      </c>
      <c r="L269" s="204">
        <f t="shared" si="376"/>
        <v>0.25</v>
      </c>
      <c r="M269">
        <f>LOOKUP($D269,'new technologies'!$F$173:$N$173,'new technologies'!$F$188:$N$188)</f>
        <v>0.41705062417157829</v>
      </c>
      <c r="N269" t="str">
        <f t="shared" ref="N269:N272" si="382">N268</f>
        <v>regional biomass</v>
      </c>
      <c r="O269" t="str">
        <f t="shared" si="375"/>
        <v>USA</v>
      </c>
    </row>
    <row r="270" spans="1:15">
      <c r="A270" t="str">
        <f t="shared" si="378"/>
        <v>subpeak generation</v>
      </c>
      <c r="B270" t="str">
        <f t="shared" si="379"/>
        <v>biomass</v>
      </c>
      <c r="C270" t="str">
        <f t="shared" si="380"/>
        <v>bio_subpeak_IGCC_CCS</v>
      </c>
      <c r="D270">
        <f t="shared" si="381"/>
        <v>2065</v>
      </c>
      <c r="E270">
        <v>0</v>
      </c>
      <c r="F270" s="207">
        <f>LOOKUP($D270,'Power Plant Costs'!$B$192:$H$192,'Power Plant Costs'!$B$516:$H$516)</f>
        <v>557.67617433982878</v>
      </c>
      <c r="G270" s="3">
        <f>VLOOKUP(C270,'new technologies'!$A$634:$E$697,5,FALSE)</f>
        <v>60</v>
      </c>
      <c r="H270" s="193">
        <f>LOOKUP($D270,'Power Plant Costs'!$B$266:$H$266,'Power Plant Costs'!$B$532:$H$532)</f>
        <v>11.813008374526044</v>
      </c>
      <c r="I270" s="199">
        <f>LOOKUP($D270,'Power Plant Costs'!$B$229:$H$229,'Power Plant Costs'!$B$548:$H$548)</f>
        <v>1.2819144224997805</v>
      </c>
      <c r="J270" s="197">
        <v>0.15</v>
      </c>
      <c r="K270">
        <f>[11]Summary!$L$10</f>
        <v>0.25</v>
      </c>
      <c r="L270" s="204">
        <f t="shared" si="376"/>
        <v>0.25</v>
      </c>
      <c r="M270">
        <f>LOOKUP($D270,'new technologies'!$F$173:$N$173,'new technologies'!$F$188:$N$188)</f>
        <v>0.43296536744756792</v>
      </c>
      <c r="N270" t="str">
        <f t="shared" si="382"/>
        <v>regional biomass</v>
      </c>
      <c r="O270" t="str">
        <f t="shared" si="375"/>
        <v>USA</v>
      </c>
    </row>
    <row r="271" spans="1:15">
      <c r="A271" t="str">
        <f t="shared" si="378"/>
        <v>subpeak generation</v>
      </c>
      <c r="B271" t="str">
        <f t="shared" si="379"/>
        <v>biomass</v>
      </c>
      <c r="C271" t="str">
        <f t="shared" si="380"/>
        <v>bio_subpeak_IGCC_CCS</v>
      </c>
      <c r="D271">
        <f t="shared" si="381"/>
        <v>2080</v>
      </c>
      <c r="E271">
        <v>0</v>
      </c>
      <c r="F271" s="207">
        <f>LOOKUP($D271,'Power Plant Costs'!$B$192:$H$192,'Power Plant Costs'!$B$516:$H$516)</f>
        <v>529.23696819108454</v>
      </c>
      <c r="G271" s="3">
        <f>VLOOKUP(C271,'new technologies'!$A$634:$E$697,5,FALSE)</f>
        <v>60</v>
      </c>
      <c r="H271" s="193">
        <f>LOOKUP($D271,'Power Plant Costs'!$B$266:$H$266,'Power Plant Costs'!$B$532:$H$532)</f>
        <v>11.438404055900705</v>
      </c>
      <c r="I271" s="199">
        <f>LOOKUP($D271,'Power Plant Costs'!$B$229:$H$229,'Power Plant Costs'!$B$548:$H$548)</f>
        <v>1.2419653584934998</v>
      </c>
      <c r="J271" s="197">
        <v>0.15</v>
      </c>
      <c r="K271">
        <f>[11]Summary!$L$10</f>
        <v>0.25</v>
      </c>
      <c r="L271" s="204">
        <f t="shared" si="376"/>
        <v>0.25</v>
      </c>
      <c r="M271">
        <f>LOOKUP($D271,'new technologies'!$F$173:$N$173,'new technologies'!$F$188:$N$188)</f>
        <v>0.44318326161196697</v>
      </c>
      <c r="N271" t="str">
        <f t="shared" si="382"/>
        <v>regional biomass</v>
      </c>
      <c r="O271" t="str">
        <f t="shared" si="375"/>
        <v>USA</v>
      </c>
    </row>
    <row r="272" spans="1:15">
      <c r="A272" t="str">
        <f t="shared" si="378"/>
        <v>subpeak generation</v>
      </c>
      <c r="B272" t="str">
        <f t="shared" si="379"/>
        <v>biomass</v>
      </c>
      <c r="C272" t="str">
        <f t="shared" si="380"/>
        <v>bio_subpeak_IGCC_CCS</v>
      </c>
      <c r="D272">
        <f t="shared" si="381"/>
        <v>2095</v>
      </c>
      <c r="E272">
        <v>0</v>
      </c>
      <c r="F272" s="207">
        <f>LOOKUP($D272,'Power Plant Costs'!$B$192:$H$192,'Power Plant Costs'!$B$516:$H$516)</f>
        <v>519.55256724015987</v>
      </c>
      <c r="G272" s="3">
        <f>VLOOKUP(C272,'new technologies'!$A$634:$E$697,5,FALSE)</f>
        <v>60</v>
      </c>
      <c r="H272" s="193">
        <f>LOOKUP($D272,'Power Plant Costs'!$B$266:$H$266,'Power Plant Costs'!$B$532:$H$532)</f>
        <v>11.310556975506646</v>
      </c>
      <c r="I272" s="199">
        <f>LOOKUP($D272,'Power Plant Costs'!$B$229:$H$229,'Power Plant Costs'!$B$548:$H$548)</f>
        <v>1.2284264236021332</v>
      </c>
      <c r="J272" s="197">
        <v>0.15</v>
      </c>
      <c r="K272">
        <f>[11]Summary!$L$10</f>
        <v>0.25</v>
      </c>
      <c r="L272" s="204">
        <f t="shared" si="376"/>
        <v>0.25</v>
      </c>
      <c r="M272">
        <f>LOOKUP($D272,'new technologies'!$F$173:$N$173,'new technologies'!$F$188:$N$188)</f>
        <v>0.44670410799170956</v>
      </c>
      <c r="N272" t="str">
        <f t="shared" si="382"/>
        <v>regional biomass</v>
      </c>
      <c r="O272" t="str">
        <f t="shared" si="375"/>
        <v>USA</v>
      </c>
    </row>
    <row r="273" spans="1:15">
      <c r="A273" t="str">
        <f>Legend!A70</f>
        <v>subpeak generation</v>
      </c>
      <c r="B273" t="str">
        <f>Legend!B70</f>
        <v>oil</v>
      </c>
      <c r="C273" t="str">
        <f>Legend!C70</f>
        <v>oil_subpeak_turbine</v>
      </c>
      <c r="D273">
        <v>2005</v>
      </c>
      <c r="E273">
        <v>0</v>
      </c>
      <c r="F273" s="207">
        <f>LOOKUP(D273,'Power Plant Costs'!$B$192:$H$192,'Power Plant Costs'!$B$202:$H$202)</f>
        <v>158.11013041599193</v>
      </c>
      <c r="G273" s="3">
        <f>VLOOKUP(C273,'new technologies'!$A$634:$E$697,5,FALSE)</f>
        <v>45</v>
      </c>
      <c r="H273" s="193">
        <f>LOOKUP(D273,'Power Plant Costs'!$B$266:$H$266,'Power Plant Costs'!$B$276:$H$276)</f>
        <v>3.6302521561527397</v>
      </c>
      <c r="I273" s="199">
        <f>LOOKUP(D273,'Power Plant Costs'!$B$229:$H$229,'Power Plant Costs'!$B$239:$H$239)</f>
        <v>1.0804415619808305</v>
      </c>
      <c r="J273" s="197">
        <v>0.15</v>
      </c>
      <c r="K273">
        <f>[11]Summary!$L$10</f>
        <v>0.25</v>
      </c>
      <c r="L273" s="204">
        <f t="shared" si="376"/>
        <v>0.25</v>
      </c>
      <c r="M273">
        <f>LOOKUP($D273,'new technologies'!$F$32:$N$32,'new technologies'!$F$38:$N$38)</f>
        <v>0.38436590927267961</v>
      </c>
      <c r="N273" t="str">
        <f>Legend!D70</f>
        <v>refined liquids industrial</v>
      </c>
      <c r="O273" t="str">
        <f t="shared" si="375"/>
        <v>USA</v>
      </c>
    </row>
    <row r="274" spans="1:15">
      <c r="A274" t="str">
        <f>A273</f>
        <v>subpeak generation</v>
      </c>
      <c r="B274" t="str">
        <f t="shared" ref="B274:C274" si="383">B273</f>
        <v>oil</v>
      </c>
      <c r="C274" t="str">
        <f t="shared" si="383"/>
        <v>oil_subpeak_turbine</v>
      </c>
      <c r="D274">
        <f>D273+15</f>
        <v>2020</v>
      </c>
      <c r="E274">
        <v>0</v>
      </c>
      <c r="F274" s="207">
        <f>LOOKUP(D274,'Power Plant Costs'!$B$192:$H$192,'Power Plant Costs'!$B$202:$H$202)</f>
        <v>163.38644284870421</v>
      </c>
      <c r="G274" s="3">
        <f>VLOOKUP(C274,'new technologies'!$A$634:$E$697,5,FALSE)</f>
        <v>45</v>
      </c>
      <c r="H274" s="193">
        <f>LOOKUP(D274,'Power Plant Costs'!$B$266:$H$266,'Power Plant Costs'!$B$276:$H$276)</f>
        <v>3.7513977433140036</v>
      </c>
      <c r="I274" s="199">
        <f>LOOKUP(D274,'Power Plant Costs'!$B$229:$H$229,'Power Plant Costs'!$B$239:$H$239)</f>
        <v>1.1164971090308502</v>
      </c>
      <c r="J274" s="197">
        <v>0.15</v>
      </c>
      <c r="K274">
        <f>[11]Summary!$L$10</f>
        <v>0.25</v>
      </c>
      <c r="L274" s="204">
        <f t="shared" si="376"/>
        <v>0.25</v>
      </c>
      <c r="M274">
        <f>LOOKUP($D274,'new technologies'!$F$32:$N$32,'new technologies'!$F$38:$N$38)</f>
        <v>0.38436590927267961</v>
      </c>
      <c r="N274" t="str">
        <f>N273</f>
        <v>refined liquids industrial</v>
      </c>
      <c r="O274" t="str">
        <f t="shared" si="375"/>
        <v>USA</v>
      </c>
    </row>
    <row r="275" spans="1:15">
      <c r="A275" t="str">
        <f t="shared" ref="A275:A279" si="384">A274</f>
        <v>subpeak generation</v>
      </c>
      <c r="B275" t="str">
        <f t="shared" ref="B275:B279" si="385">B274</f>
        <v>oil</v>
      </c>
      <c r="C275" t="str">
        <f t="shared" ref="C275:C279" si="386">C274</f>
        <v>oil_subpeak_turbine</v>
      </c>
      <c r="D275">
        <f t="shared" ref="D275:D279" si="387">D274+15</f>
        <v>2035</v>
      </c>
      <c r="E275">
        <v>0</v>
      </c>
      <c r="F275" s="207">
        <f>LOOKUP(D275,'Power Plant Costs'!$B$192:$H$192,'Power Plant Costs'!$B$202:$H$202)</f>
        <v>153.85304428321788</v>
      </c>
      <c r="G275" s="3">
        <f>VLOOKUP(C275,'new technologies'!$A$634:$E$697,5,FALSE)</f>
        <v>45</v>
      </c>
      <c r="H275" s="193">
        <f>LOOKUP(D275,'Power Plant Costs'!$B$266:$H$266,'Power Plant Costs'!$B$276:$H$276)</f>
        <v>3.5325082856507666</v>
      </c>
      <c r="I275" s="199">
        <f>LOOKUP(D275,'Power Plant Costs'!$B$229:$H$229,'Power Plant Costs'!$B$239:$H$239)</f>
        <v>1.0513508719745683</v>
      </c>
      <c r="J275" s="197">
        <v>0.15</v>
      </c>
      <c r="K275">
        <f>[11]Summary!$L$10</f>
        <v>0.25</v>
      </c>
      <c r="L275" s="204">
        <f t="shared" si="376"/>
        <v>0.25</v>
      </c>
      <c r="M275">
        <f>LOOKUP($D275,'new technologies'!$F$32:$N$32,'new technologies'!$F$38:$N$38)</f>
        <v>0.39310554158415623</v>
      </c>
      <c r="N275" t="str">
        <f t="shared" ref="N275:O290" si="388">N274</f>
        <v>refined liquids industrial</v>
      </c>
      <c r="O275" t="str">
        <f t="shared" si="375"/>
        <v>USA</v>
      </c>
    </row>
    <row r="276" spans="1:15">
      <c r="A276" t="str">
        <f t="shared" si="384"/>
        <v>subpeak generation</v>
      </c>
      <c r="B276" t="str">
        <f t="shared" si="385"/>
        <v>oil</v>
      </c>
      <c r="C276" t="str">
        <f t="shared" si="386"/>
        <v>oil_subpeak_turbine</v>
      </c>
      <c r="D276">
        <f t="shared" si="387"/>
        <v>2050</v>
      </c>
      <c r="E276">
        <v>0</v>
      </c>
      <c r="F276" s="207">
        <f>LOOKUP(D276,'Power Plant Costs'!$B$192:$H$192,'Power Plant Costs'!$B$202:$H$202)</f>
        <v>144.87590783240759</v>
      </c>
      <c r="G276" s="3">
        <f>VLOOKUP(C276,'new technologies'!$A$634:$E$697,5,FALSE)</f>
        <v>45</v>
      </c>
      <c r="H276" s="193">
        <f>LOOKUP(D276,'Power Plant Costs'!$B$266:$H$266,'Power Plant Costs'!$B$276:$H$276)</f>
        <v>3.3263907593993611</v>
      </c>
      <c r="I276" s="199">
        <f>LOOKUP(D276,'Power Plant Costs'!$B$229:$H$229,'Power Plant Costs'!$B$239:$H$239)</f>
        <v>0.99000583795613151</v>
      </c>
      <c r="J276" s="197">
        <v>0.15</v>
      </c>
      <c r="K276">
        <f>[11]Summary!$L$10</f>
        <v>0.25</v>
      </c>
      <c r="L276" s="204">
        <f t="shared" si="376"/>
        <v>0.25</v>
      </c>
      <c r="M276">
        <f>LOOKUP($D276,'new technologies'!$F$32:$N$32,'new technologies'!$F$38:$N$38)</f>
        <v>0.40204389384216593</v>
      </c>
      <c r="N276" t="str">
        <f t="shared" si="388"/>
        <v>refined liquids industrial</v>
      </c>
      <c r="O276" t="str">
        <f t="shared" si="375"/>
        <v>USA</v>
      </c>
    </row>
    <row r="277" spans="1:15">
      <c r="A277" t="str">
        <f t="shared" si="384"/>
        <v>subpeak generation</v>
      </c>
      <c r="B277" t="str">
        <f t="shared" si="385"/>
        <v>oil</v>
      </c>
      <c r="C277" t="str">
        <f t="shared" si="386"/>
        <v>oil_subpeak_turbine</v>
      </c>
      <c r="D277">
        <f t="shared" si="387"/>
        <v>2065</v>
      </c>
      <c r="E277">
        <v>0</v>
      </c>
      <c r="F277" s="207">
        <f>LOOKUP(D277,'Power Plant Costs'!$B$192:$H$192,'Power Plant Costs'!$B$202:$H$202)</f>
        <v>136.42257628407373</v>
      </c>
      <c r="G277" s="3">
        <f>VLOOKUP(C277,'new technologies'!$A$634:$E$697,5,FALSE)</f>
        <v>45</v>
      </c>
      <c r="H277" s="193">
        <f>LOOKUP(D277,'Power Plant Costs'!$B$266:$H$266,'Power Plant Costs'!$B$276:$H$276)</f>
        <v>3.1322999380252159</v>
      </c>
      <c r="I277" s="199">
        <f>LOOKUP(D277,'Power Plant Costs'!$B$229:$H$229,'Power Plant Costs'!$B$239:$H$239)</f>
        <v>0.93224021144002112</v>
      </c>
      <c r="J277" s="197">
        <v>0.15</v>
      </c>
      <c r="K277">
        <f>[11]Summary!$L$10</f>
        <v>0.25</v>
      </c>
      <c r="L277" s="204">
        <f t="shared" si="376"/>
        <v>0.25</v>
      </c>
      <c r="M277">
        <f>LOOKUP($D277,'new technologies'!$F$32:$N$32,'new technologies'!$F$38:$N$38)</f>
        <v>0.41118548449963016</v>
      </c>
      <c r="N277" t="str">
        <f t="shared" si="388"/>
        <v>refined liquids industrial</v>
      </c>
      <c r="O277" t="str">
        <f t="shared" si="375"/>
        <v>USA</v>
      </c>
    </row>
    <row r="278" spans="1:15">
      <c r="A278" t="str">
        <f t="shared" si="384"/>
        <v>subpeak generation</v>
      </c>
      <c r="B278" t="str">
        <f t="shared" si="385"/>
        <v>oil</v>
      </c>
      <c r="C278" t="str">
        <f t="shared" si="386"/>
        <v>oil_subpeak_turbine</v>
      </c>
      <c r="D278">
        <f t="shared" si="387"/>
        <v>2080</v>
      </c>
      <c r="E278">
        <v>0</v>
      </c>
      <c r="F278" s="207">
        <f>LOOKUP(D278,'Power Plant Costs'!$B$192:$H$192,'Power Plant Costs'!$B$202:$H$202)</f>
        <v>128.46248626454337</v>
      </c>
      <c r="G278" s="3">
        <f>VLOOKUP(C278,'new technologies'!$A$634:$E$697,5,FALSE)</f>
        <v>45</v>
      </c>
      <c r="H278" s="193">
        <f>LOOKUP(D278,'Power Plant Costs'!$B$266:$H$266,'Power Plant Costs'!$B$276:$H$276)</f>
        <v>2.9495340780481176</v>
      </c>
      <c r="I278" s="199">
        <f>LOOKUP(D278,'Power Plant Costs'!$B$229:$H$229,'Power Plant Costs'!$B$239:$H$239)</f>
        <v>0.87784513838820921</v>
      </c>
      <c r="J278" s="197">
        <v>0.15</v>
      </c>
      <c r="K278">
        <f>[11]Summary!$L$10</f>
        <v>0.25</v>
      </c>
      <c r="L278" s="204">
        <f t="shared" si="376"/>
        <v>0.25</v>
      </c>
      <c r="M278">
        <f>LOOKUP($D278,'new technologies'!$F$32:$N$32,'new technologies'!$F$38:$N$38)</f>
        <v>0.42053493474911557</v>
      </c>
      <c r="N278" t="str">
        <f t="shared" si="388"/>
        <v>refined liquids industrial</v>
      </c>
      <c r="O278" t="str">
        <f t="shared" si="388"/>
        <v>USA</v>
      </c>
    </row>
    <row r="279" spans="1:15">
      <c r="A279" t="str">
        <f t="shared" si="384"/>
        <v>subpeak generation</v>
      </c>
      <c r="B279" t="str">
        <f t="shared" si="385"/>
        <v>oil</v>
      </c>
      <c r="C279" t="str">
        <f t="shared" si="386"/>
        <v>oil_subpeak_turbine</v>
      </c>
      <c r="D279">
        <f t="shared" si="387"/>
        <v>2095</v>
      </c>
      <c r="E279">
        <v>0</v>
      </c>
      <c r="F279" s="207">
        <f>LOOKUP(D279,'Power Plant Costs'!$B$192:$H$192,'Power Plant Costs'!$B$202:$H$202)</f>
        <v>120.96685773551503</v>
      </c>
      <c r="G279" s="3">
        <f>VLOOKUP(C279,'new technologies'!$A$634:$E$697,5,FALSE)</f>
        <v>45</v>
      </c>
      <c r="H279" s="193">
        <f>LOOKUP(D279,'Power Plant Costs'!$B$266:$H$266,'Power Plant Costs'!$B$276:$H$276)</f>
        <v>2.7774323818593141</v>
      </c>
      <c r="I279" s="199">
        <f>LOOKUP(D279,'Power Plant Costs'!$B$229:$H$229,'Power Plant Costs'!$B$239:$H$239)</f>
        <v>0.82662395113965115</v>
      </c>
      <c r="J279" s="197">
        <v>0.15</v>
      </c>
      <c r="K279">
        <f>[11]Summary!$L$10</f>
        <v>0.25</v>
      </c>
      <c r="L279" s="204">
        <f t="shared" si="376"/>
        <v>0.25</v>
      </c>
      <c r="M279">
        <f>LOOKUP($D279,'new technologies'!$F$32:$N$32,'new technologies'!$F$38:$N$38)</f>
        <v>0.43009697085890675</v>
      </c>
      <c r="N279" t="str">
        <f t="shared" si="388"/>
        <v>refined liquids industrial</v>
      </c>
      <c r="O279" t="str">
        <f t="shared" si="388"/>
        <v>USA</v>
      </c>
    </row>
    <row r="280" spans="1:15">
      <c r="A280" t="str">
        <f>Legend!A71</f>
        <v>subpeak generation</v>
      </c>
      <c r="B280" t="str">
        <f>Legend!B71</f>
        <v>oil</v>
      </c>
      <c r="C280" t="str">
        <f>Legend!C71</f>
        <v>oil_subpeak_IGCC</v>
      </c>
      <c r="D280">
        <v>2005</v>
      </c>
      <c r="E280">
        <v>0</v>
      </c>
      <c r="F280" s="208">
        <f>LOOKUP($D280,'Power Plant Costs'!$B$192:$H$192,'Power Plant Costs'!$B$204:$H$204)</f>
        <v>517.47000213120691</v>
      </c>
      <c r="G280" s="3">
        <f>VLOOKUP(C280,'new technologies'!$A$634:$E$697,5,FALSE)</f>
        <v>45</v>
      </c>
      <c r="H280" s="197">
        <f>LOOKUP($D280,'Power Plant Costs'!$B$266:$H$266,'Power Plant Costs'!$B$278:$H$278)</f>
        <v>11.159541566291781</v>
      </c>
      <c r="I280" s="199">
        <f>LOOKUP($D280,'Power Plant Costs'!$B$229:$H$229,'Power Plant Costs'!$B$241:$H$241)</f>
        <v>0.84320105383638766</v>
      </c>
      <c r="J280" s="197">
        <v>0.15</v>
      </c>
      <c r="K280">
        <f>[11]Summary!$L$10</f>
        <v>0.25</v>
      </c>
      <c r="L280" s="204">
        <f t="shared" si="376"/>
        <v>0.25</v>
      </c>
      <c r="M280">
        <f>LOOKUP($D280,'new technologies'!$F$32:$N$32,'new technologies'!$F$40:$N$40)</f>
        <v>0.42624802982763033</v>
      </c>
      <c r="N280" t="str">
        <f>Legend!D71</f>
        <v>refined liquids industrial</v>
      </c>
      <c r="O280" t="str">
        <f t="shared" si="388"/>
        <v>USA</v>
      </c>
    </row>
    <row r="281" spans="1:15">
      <c r="A281" t="str">
        <f>A280</f>
        <v>subpeak generation</v>
      </c>
      <c r="B281" t="str">
        <f t="shared" ref="B281:C281" si="389">B280</f>
        <v>oil</v>
      </c>
      <c r="C281" t="str">
        <f t="shared" si="389"/>
        <v>oil_subpeak_IGCC</v>
      </c>
      <c r="D281">
        <f>D280+15</f>
        <v>2020</v>
      </c>
      <c r="E281">
        <v>1</v>
      </c>
      <c r="F281" s="208">
        <f>LOOKUP($D281,'Power Plant Costs'!$B$192:$H$192,'Power Plant Costs'!$B$204:$H$204)</f>
        <v>517.47000213120691</v>
      </c>
      <c r="G281" s="3">
        <f>VLOOKUP(C281,'new technologies'!$A$634:$E$697,5,FALSE)</f>
        <v>45</v>
      </c>
      <c r="H281" s="197">
        <f>LOOKUP($D281,'Power Plant Costs'!$B$266:$H$266,'Power Plant Costs'!$B$278:$H$278)</f>
        <v>11.159541566291781</v>
      </c>
      <c r="I281" s="199">
        <f>LOOKUP($D281,'Power Plant Costs'!$B$229:$H$229,'Power Plant Costs'!$B$241:$H$241)</f>
        <v>0.84320105383638766</v>
      </c>
      <c r="J281" s="197">
        <v>0.15</v>
      </c>
      <c r="K281">
        <f>[11]Summary!$L$10</f>
        <v>0.25</v>
      </c>
      <c r="L281" s="204">
        <f t="shared" si="376"/>
        <v>0.25</v>
      </c>
      <c r="M281">
        <f>LOOKUP($D281,'new technologies'!$F$32:$N$32,'new technologies'!$F$40:$N$40)</f>
        <v>0.42624802982763033</v>
      </c>
      <c r="N281" t="str">
        <f>N280</f>
        <v>refined liquids industrial</v>
      </c>
      <c r="O281" t="str">
        <f t="shared" si="388"/>
        <v>USA</v>
      </c>
    </row>
    <row r="282" spans="1:15">
      <c r="A282" t="str">
        <f t="shared" ref="A282:A286" si="390">A281</f>
        <v>subpeak generation</v>
      </c>
      <c r="B282" t="str">
        <f t="shared" ref="B282:B286" si="391">B281</f>
        <v>oil</v>
      </c>
      <c r="C282" t="str">
        <f t="shared" ref="C282:C286" si="392">C281</f>
        <v>oil_subpeak_IGCC</v>
      </c>
      <c r="D282">
        <f t="shared" ref="D282:D286" si="393">D281+15</f>
        <v>2035</v>
      </c>
      <c r="E282">
        <v>1</v>
      </c>
      <c r="F282" s="208">
        <f>LOOKUP($D282,'Power Plant Costs'!$B$192:$H$192,'Power Plant Costs'!$B$204:$H$204)</f>
        <v>450.82098710652605</v>
      </c>
      <c r="G282" s="3">
        <f>VLOOKUP(C282,'new technologies'!$A$634:$E$697,5,FALSE)</f>
        <v>45</v>
      </c>
      <c r="H282" s="197">
        <f>LOOKUP($D282,'Power Plant Costs'!$B$266:$H$266,'Power Plant Costs'!$B$278:$H$278)</f>
        <v>10.201325050735845</v>
      </c>
      <c r="I282" s="199">
        <f>LOOKUP($D282,'Power Plant Costs'!$B$229:$H$229,'Power Plant Costs'!$B$241:$H$241)</f>
        <v>0.77079940804112246</v>
      </c>
      <c r="J282" s="197">
        <v>0.15</v>
      </c>
      <c r="K282">
        <f>[11]Summary!$L$10</f>
        <v>0.25</v>
      </c>
      <c r="L282" s="204">
        <f t="shared" si="376"/>
        <v>0.25</v>
      </c>
      <c r="M282">
        <f>LOOKUP($D282,'new technologies'!$F$32:$N$32,'new technologies'!$F$40:$N$40)</f>
        <v>0.44903864197952675</v>
      </c>
      <c r="N282" t="str">
        <f t="shared" ref="N282:N286" si="394">N281</f>
        <v>refined liquids industrial</v>
      </c>
      <c r="O282" t="str">
        <f t="shared" si="388"/>
        <v>USA</v>
      </c>
    </row>
    <row r="283" spans="1:15">
      <c r="A283" t="str">
        <f t="shared" si="390"/>
        <v>subpeak generation</v>
      </c>
      <c r="B283" t="str">
        <f t="shared" si="391"/>
        <v>oil</v>
      </c>
      <c r="C283" t="str">
        <f t="shared" si="392"/>
        <v>oil_subpeak_IGCC</v>
      </c>
      <c r="D283">
        <f t="shared" si="393"/>
        <v>2050</v>
      </c>
      <c r="E283">
        <v>1</v>
      </c>
      <c r="F283" s="208">
        <f>LOOKUP($D283,'Power Plant Costs'!$B$192:$H$192,'Power Plant Costs'!$B$204:$H$204)</f>
        <v>393.27720161971723</v>
      </c>
      <c r="G283" s="3">
        <f>VLOOKUP(C283,'new technologies'!$A$634:$E$697,5,FALSE)</f>
        <v>45</v>
      </c>
      <c r="H283" s="197">
        <f>LOOKUP($D283,'Power Plant Costs'!$B$266:$H$266,'Power Plant Costs'!$B$278:$H$278)</f>
        <v>9.3740149156850965</v>
      </c>
      <c r="I283" s="199">
        <f>LOOKUP($D283,'Power Plant Costs'!$B$229:$H$229,'Power Plant Costs'!$B$241:$H$241)</f>
        <v>0.70828888522256572</v>
      </c>
      <c r="J283" s="197">
        <v>0.15</v>
      </c>
      <c r="K283">
        <f>[11]Summary!$L$10</f>
        <v>0.25</v>
      </c>
      <c r="L283" s="204">
        <f t="shared" si="376"/>
        <v>0.25</v>
      </c>
      <c r="M283">
        <f>LOOKUP($D283,'new technologies'!$F$32:$N$32,'new technologies'!$F$40:$N$40)</f>
        <v>0.4695983502224636</v>
      </c>
      <c r="N283" t="str">
        <f t="shared" si="394"/>
        <v>refined liquids industrial</v>
      </c>
      <c r="O283" t="str">
        <f t="shared" si="388"/>
        <v>USA</v>
      </c>
    </row>
    <row r="284" spans="1:15">
      <c r="A284" t="str">
        <f t="shared" si="390"/>
        <v>subpeak generation</v>
      </c>
      <c r="B284" t="str">
        <f t="shared" si="391"/>
        <v>oil</v>
      </c>
      <c r="C284" t="str">
        <f t="shared" si="392"/>
        <v>oil_subpeak_IGCC</v>
      </c>
      <c r="D284">
        <f t="shared" si="393"/>
        <v>2065</v>
      </c>
      <c r="E284">
        <v>1</v>
      </c>
      <c r="F284" s="208">
        <f>LOOKUP($D284,'Power Plant Costs'!$B$192:$H$192,'Power Plant Costs'!$B$204:$H$204)</f>
        <v>384.19891588494454</v>
      </c>
      <c r="G284" s="3">
        <f>VLOOKUP(C284,'new technologies'!$A$634:$E$697,5,FALSE)</f>
        <v>45</v>
      </c>
      <c r="H284" s="197">
        <f>LOOKUP($D284,'Power Plant Costs'!$B$266:$H$266,'Power Plant Costs'!$B$278:$H$278)</f>
        <v>9.2434959077031511</v>
      </c>
      <c r="I284" s="199">
        <f>LOOKUP($D284,'Power Plant Costs'!$B$229:$H$229,'Power Plant Costs'!$B$241:$H$241)</f>
        <v>0.69842703163097353</v>
      </c>
      <c r="J284" s="197">
        <v>0.15</v>
      </c>
      <c r="K284">
        <f>[11]Summary!$L$10</f>
        <v>0.25</v>
      </c>
      <c r="L284" s="204">
        <f t="shared" si="376"/>
        <v>0.25</v>
      </c>
      <c r="M284">
        <f>LOOKUP($D284,'new technologies'!$F$32:$N$32,'new technologies'!$F$40:$N$40)</f>
        <v>0.48591462706571159</v>
      </c>
      <c r="N284" t="str">
        <f t="shared" si="394"/>
        <v>refined liquids industrial</v>
      </c>
      <c r="O284" t="str">
        <f t="shared" si="388"/>
        <v>USA</v>
      </c>
    </row>
    <row r="285" spans="1:15">
      <c r="A285" t="str">
        <f t="shared" si="390"/>
        <v>subpeak generation</v>
      </c>
      <c r="B285" t="str">
        <f t="shared" si="391"/>
        <v>oil</v>
      </c>
      <c r="C285" t="str">
        <f t="shared" si="392"/>
        <v>oil_subpeak_IGCC</v>
      </c>
      <c r="D285">
        <f t="shared" si="393"/>
        <v>2080</v>
      </c>
      <c r="E285">
        <v>1</v>
      </c>
      <c r="F285" s="208">
        <f>LOOKUP($D285,'Power Plant Costs'!$B$192:$H$192,'Power Plant Costs'!$B$204:$H$204)</f>
        <v>367.73787724618762</v>
      </c>
      <c r="G285" s="3">
        <f>VLOOKUP(C285,'new technologies'!$A$634:$E$697,5,FALSE)</f>
        <v>45</v>
      </c>
      <c r="H285" s="197">
        <f>LOOKUP($D285,'Power Plant Costs'!$B$266:$H$266,'Power Plant Costs'!$B$278:$H$278)</f>
        <v>9.0068346595058575</v>
      </c>
      <c r="I285" s="199">
        <f>LOOKUP($D285,'Power Plant Costs'!$B$229:$H$229,'Power Plant Costs'!$B$241:$H$241)</f>
        <v>0.68054520264214136</v>
      </c>
      <c r="J285" s="197">
        <v>0.15</v>
      </c>
      <c r="K285">
        <f>[11]Summary!$L$10</f>
        <v>0.25</v>
      </c>
      <c r="L285" s="204">
        <f t="shared" si="376"/>
        <v>0.25</v>
      </c>
      <c r="M285">
        <f>LOOKUP($D285,'new technologies'!$F$32:$N$32,'new technologies'!$F$40:$N$40)</f>
        <v>0.49639032164966829</v>
      </c>
      <c r="N285" t="str">
        <f t="shared" si="394"/>
        <v>refined liquids industrial</v>
      </c>
      <c r="O285" t="str">
        <f t="shared" si="388"/>
        <v>USA</v>
      </c>
    </row>
    <row r="286" spans="1:15">
      <c r="A286" t="str">
        <f t="shared" si="390"/>
        <v>subpeak generation</v>
      </c>
      <c r="B286" t="str">
        <f t="shared" si="391"/>
        <v>oil</v>
      </c>
      <c r="C286" t="str">
        <f t="shared" si="392"/>
        <v>oil_subpeak_IGCC</v>
      </c>
      <c r="D286">
        <f t="shared" si="393"/>
        <v>2095</v>
      </c>
      <c r="E286">
        <v>1</v>
      </c>
      <c r="F286" s="208">
        <f>LOOKUP($D286,'Power Plant Costs'!$B$192:$H$192,'Power Plant Costs'!$B$204:$H$204)</f>
        <v>362.22900149184483</v>
      </c>
      <c r="G286" s="3">
        <f>VLOOKUP(C286,'new technologies'!$A$634:$E$697,5,FALSE)</f>
        <v>45</v>
      </c>
      <c r="H286" s="197">
        <f>LOOKUP($D286,'Power Plant Costs'!$B$266:$H$266,'Power Plant Costs'!$B$278:$H$278)</f>
        <v>8.9276332530334255</v>
      </c>
      <c r="I286" s="199">
        <f>LOOKUP($D286,'Power Plant Costs'!$B$229:$H$229,'Power Plant Costs'!$B$241:$H$241)</f>
        <v>0.67456084306911024</v>
      </c>
      <c r="J286" s="197">
        <v>0.15</v>
      </c>
      <c r="K286">
        <f>[11]Summary!$L$10</f>
        <v>0.25</v>
      </c>
      <c r="L286" s="204">
        <f t="shared" si="376"/>
        <v>0.25</v>
      </c>
      <c r="M286">
        <f>LOOKUP($D286,'new technologies'!$F$32:$N$32,'new technologies'!$F$40:$N$40)</f>
        <v>0.5</v>
      </c>
      <c r="N286" t="str">
        <f t="shared" si="394"/>
        <v>refined liquids industrial</v>
      </c>
      <c r="O286" t="str">
        <f t="shared" si="388"/>
        <v>USA</v>
      </c>
    </row>
    <row r="287" spans="1:15">
      <c r="A287" t="str">
        <f>Legend!A72</f>
        <v>subpeak generation</v>
      </c>
      <c r="B287" t="str">
        <f>Legend!B72</f>
        <v>oil</v>
      </c>
      <c r="C287" t="str">
        <f>Legend!C72</f>
        <v>oil_subpeak_IGCC_CCS</v>
      </c>
      <c r="D287">
        <v>2020</v>
      </c>
      <c r="E287">
        <v>0.33300000000000002</v>
      </c>
      <c r="F287" s="207">
        <f>LOOKUP($D287,'Power Plant Costs'!$B$192:$H$192,'Power Plant Costs'!$B$515:$H$515)</f>
        <v>740.81049087839733</v>
      </c>
      <c r="G287" s="3">
        <f>VLOOKUP(C287,'new technologies'!$A$634:$E$697,5,FALSE)</f>
        <v>45</v>
      </c>
      <c r="H287" s="197">
        <f>LOOKUP($D287,'Power Plant Costs'!$B$266:$H$266,'Power Plant Costs'!$B$531:$H$531)</f>
        <v>12.022019358484318</v>
      </c>
      <c r="I287" s="199">
        <f>LOOKUP($D287,'Power Plant Costs'!$B$229:$H$229,'Power Plant Costs'!$B$547:$H$547)</f>
        <v>1.2124124374804539</v>
      </c>
      <c r="J287" s="197">
        <v>0.15</v>
      </c>
      <c r="K287">
        <f>[11]Summary!$L$10</f>
        <v>0.25</v>
      </c>
      <c r="L287" s="204">
        <f t="shared" si="376"/>
        <v>0.25</v>
      </c>
      <c r="M287">
        <f>LOOKUP($D287,'new technologies'!$F$173:$N$173,'new technologies'!$F$187:$N$187)</f>
        <v>0.363613943149656</v>
      </c>
      <c r="N287" t="str">
        <f>Legend!D72</f>
        <v>refined liquids industrial</v>
      </c>
      <c r="O287" t="str">
        <f t="shared" si="388"/>
        <v>USA</v>
      </c>
    </row>
    <row r="288" spans="1:15">
      <c r="A288" t="str">
        <f>A287</f>
        <v>subpeak generation</v>
      </c>
      <c r="B288" t="str">
        <f t="shared" ref="B288:C288" si="395">B287</f>
        <v>oil</v>
      </c>
      <c r="C288" t="str">
        <f t="shared" si="395"/>
        <v>oil_subpeak_IGCC_CCS</v>
      </c>
      <c r="D288">
        <f>D287+15</f>
        <v>2035</v>
      </c>
      <c r="E288">
        <v>1</v>
      </c>
      <c r="F288" s="207">
        <f>LOOKUP($D288,'Power Plant Costs'!$B$192:$H$192,'Power Plant Costs'!$B$515:$H$515)</f>
        <v>641.26673287369533</v>
      </c>
      <c r="G288" s="3">
        <f>VLOOKUP(C288,'new technologies'!$A$634:$E$697,5,FALSE)</f>
        <v>45</v>
      </c>
      <c r="H288" s="197">
        <f>LOOKUP($D288,'Power Plant Costs'!$B$266:$H$266,'Power Plant Costs'!$B$531:$H$531)</f>
        <v>10.930195717290589</v>
      </c>
      <c r="I288" s="199">
        <f>LOOKUP($D288,'Power Plant Costs'!$B$229:$H$229,'Power Plant Costs'!$B$547:$H$547)</f>
        <v>1.0828159605046264</v>
      </c>
      <c r="J288" s="197">
        <v>0.15</v>
      </c>
      <c r="K288">
        <f>[11]Summary!$L$10</f>
        <v>0.25</v>
      </c>
      <c r="L288" s="204">
        <f t="shared" si="376"/>
        <v>0.25</v>
      </c>
      <c r="M288">
        <f>LOOKUP($D288,'new technologies'!$F$173:$N$173,'new technologies'!$F$187:$N$187)</f>
        <v>0.3899648098206453</v>
      </c>
      <c r="N288" t="str">
        <f>N287</f>
        <v>refined liquids industrial</v>
      </c>
      <c r="O288" t="str">
        <f t="shared" si="388"/>
        <v>USA</v>
      </c>
    </row>
    <row r="289" spans="1:15">
      <c r="A289" t="str">
        <f t="shared" ref="A289:A292" si="396">A288</f>
        <v>subpeak generation</v>
      </c>
      <c r="B289" t="str">
        <f t="shared" ref="B289:B292" si="397">B288</f>
        <v>oil</v>
      </c>
      <c r="C289" t="str">
        <f t="shared" ref="C289:C292" si="398">C288</f>
        <v>oil_subpeak_IGCC_CCS</v>
      </c>
      <c r="D289">
        <f t="shared" ref="D289:D292" si="399">D288+15</f>
        <v>2050</v>
      </c>
      <c r="E289">
        <v>1</v>
      </c>
      <c r="F289" s="207">
        <f>LOOKUP($D289,'Power Plant Costs'!$B$192:$H$192,'Power Plant Costs'!$B$515:$H$515)</f>
        <v>558.41408229129263</v>
      </c>
      <c r="G289" s="3">
        <f>VLOOKUP(C289,'new technologies'!$A$634:$E$697,5,FALSE)</f>
        <v>45</v>
      </c>
      <c r="H289" s="197">
        <f>LOOKUP($D289,'Power Plant Costs'!$B$266:$H$266,'Power Plant Costs'!$B$531:$H$531)</f>
        <v>10.01282580435309</v>
      </c>
      <c r="I289" s="199">
        <f>LOOKUP($D289,'Power Plant Costs'!$B$229:$H$229,'Power Plant Costs'!$B$547:$H$547)</f>
        <v>0.98175245057701488</v>
      </c>
      <c r="J289" s="197">
        <v>0.15</v>
      </c>
      <c r="K289">
        <f>[11]Summary!$L$10</f>
        <v>0.25</v>
      </c>
      <c r="L289" s="204">
        <f t="shared" si="376"/>
        <v>0.25</v>
      </c>
      <c r="M289">
        <f>LOOKUP($D289,'new technologies'!$F$173:$N$173,'new technologies'!$F$187:$N$187)</f>
        <v>0.41388240015397043</v>
      </c>
      <c r="N289" t="str">
        <f t="shared" ref="N289:O304" si="400">N288</f>
        <v>refined liquids industrial</v>
      </c>
      <c r="O289" t="str">
        <f t="shared" si="388"/>
        <v>USA</v>
      </c>
    </row>
    <row r="290" spans="1:15">
      <c r="A290" t="str">
        <f t="shared" si="396"/>
        <v>subpeak generation</v>
      </c>
      <c r="B290" t="str">
        <f t="shared" si="397"/>
        <v>oil</v>
      </c>
      <c r="C290" t="str">
        <f t="shared" si="398"/>
        <v>oil_subpeak_IGCC_CCS</v>
      </c>
      <c r="D290">
        <f t="shared" si="399"/>
        <v>2065</v>
      </c>
      <c r="E290">
        <v>1</v>
      </c>
      <c r="F290" s="207">
        <f>LOOKUP($D290,'Power Plant Costs'!$B$192:$H$192,'Power Plant Costs'!$B$515:$H$515)</f>
        <v>543.05749129414551</v>
      </c>
      <c r="G290" s="3">
        <f>VLOOKUP(C290,'new technologies'!$A$634:$E$697,5,FALSE)</f>
        <v>45</v>
      </c>
      <c r="H290" s="197">
        <f>LOOKUP($D290,'Power Plant Costs'!$B$266:$H$266,'Power Plant Costs'!$B$531:$H$531)</f>
        <v>9.8571973137588333</v>
      </c>
      <c r="I290" s="199">
        <f>LOOKUP($D290,'Power Plant Costs'!$B$229:$H$229,'Power Plant Costs'!$B$547:$H$547)</f>
        <v>0.96114167463426281</v>
      </c>
      <c r="J290" s="197">
        <v>0.15</v>
      </c>
      <c r="K290">
        <f>[11]Summary!$L$10</f>
        <v>0.25</v>
      </c>
      <c r="L290" s="204">
        <f t="shared" si="376"/>
        <v>0.25</v>
      </c>
      <c r="M290">
        <f>LOOKUP($D290,'new technologies'!$F$173:$N$173,'new technologies'!$F$187:$N$187)</f>
        <v>0.43019867699721842</v>
      </c>
      <c r="N290" t="str">
        <f t="shared" si="400"/>
        <v>refined liquids industrial</v>
      </c>
      <c r="O290" t="str">
        <f t="shared" si="388"/>
        <v>USA</v>
      </c>
    </row>
    <row r="291" spans="1:15">
      <c r="A291" t="str">
        <f t="shared" si="396"/>
        <v>subpeak generation</v>
      </c>
      <c r="B291" t="str">
        <f t="shared" si="397"/>
        <v>oil</v>
      </c>
      <c r="C291" t="str">
        <f t="shared" si="398"/>
        <v>oil_subpeak_IGCC_CCS</v>
      </c>
      <c r="D291">
        <f t="shared" si="399"/>
        <v>2080</v>
      </c>
      <c r="E291">
        <v>1</v>
      </c>
      <c r="F291" s="207">
        <f>LOOKUP($D291,'Power Plant Costs'!$B$192:$H$192,'Power Plant Costs'!$B$515:$H$515)</f>
        <v>520.7388478311284</v>
      </c>
      <c r="G291" s="3">
        <f>VLOOKUP(C291,'new technologies'!$A$634:$E$697,5,FALSE)</f>
        <v>45</v>
      </c>
      <c r="H291" s="197">
        <f>LOOKUP($D291,'Power Plant Costs'!$B$266:$H$266,'Power Plant Costs'!$B$531:$H$531)</f>
        <v>9.5984667084700099</v>
      </c>
      <c r="I291" s="199">
        <f>LOOKUP($D291,'Power Plant Costs'!$B$229:$H$229,'Power Plant Costs'!$B$547:$H$547)</f>
        <v>0.93381234689049453</v>
      </c>
      <c r="J291" s="197">
        <v>0.15</v>
      </c>
      <c r="K291">
        <f>[11]Summary!$L$10</f>
        <v>0.25</v>
      </c>
      <c r="L291" s="204">
        <f t="shared" si="376"/>
        <v>0.25</v>
      </c>
      <c r="M291">
        <f>LOOKUP($D291,'new technologies'!$F$173:$N$173,'new technologies'!$F$187:$N$187)</f>
        <v>0.44067437158117512</v>
      </c>
      <c r="N291" t="str">
        <f t="shared" si="400"/>
        <v>refined liquids industrial</v>
      </c>
      <c r="O291" t="str">
        <f t="shared" si="400"/>
        <v>USA</v>
      </c>
    </row>
    <row r="292" spans="1:15">
      <c r="A292" t="str">
        <f t="shared" si="396"/>
        <v>subpeak generation</v>
      </c>
      <c r="B292" t="str">
        <f t="shared" si="397"/>
        <v>oil</v>
      </c>
      <c r="C292" t="str">
        <f t="shared" si="398"/>
        <v>oil_subpeak_IGCC_CCS</v>
      </c>
      <c r="D292">
        <f t="shared" si="399"/>
        <v>2095</v>
      </c>
      <c r="E292">
        <v>1</v>
      </c>
      <c r="F292" s="207">
        <f>LOOKUP($D292,'Power Plant Costs'!$B$192:$H$192,'Power Plant Costs'!$B$515:$H$515)</f>
        <v>513.29603693395256</v>
      </c>
      <c r="G292" s="3">
        <f>VLOOKUP(C292,'new technologies'!$A$634:$E$697,5,FALSE)</f>
        <v>45</v>
      </c>
      <c r="H292" s="197">
        <f>LOOKUP($D292,'Power Plant Costs'!$B$266:$H$266,'Power Plant Costs'!$B$531:$H$531)</f>
        <v>9.5119753783527816</v>
      </c>
      <c r="I292" s="199">
        <f>LOOKUP($D292,'Power Plant Costs'!$B$229:$H$229,'Power Plant Costs'!$B$547:$H$547)</f>
        <v>0.92470730082568409</v>
      </c>
      <c r="J292" s="197">
        <v>0.15</v>
      </c>
      <c r="K292">
        <f>[11]Summary!$L$10</f>
        <v>0.25</v>
      </c>
      <c r="L292" s="204">
        <f t="shared" si="376"/>
        <v>0.25</v>
      </c>
      <c r="M292">
        <f>LOOKUP($D292,'new technologies'!$F$173:$N$173,'new technologies'!$F$187:$N$187)</f>
        <v>0.44428404993150683</v>
      </c>
      <c r="N292" t="str">
        <f t="shared" si="400"/>
        <v>refined liquids industrial</v>
      </c>
      <c r="O292" t="str">
        <f t="shared" si="400"/>
        <v>USA</v>
      </c>
    </row>
    <row r="293" spans="1:15">
      <c r="A293" t="str">
        <f>Legend!A73</f>
        <v>subpeak generation</v>
      </c>
      <c r="B293" t="str">
        <f>Legend!B73</f>
        <v>coal</v>
      </c>
      <c r="C293" t="str">
        <f>Legend!C73</f>
        <v>coal_subpeak_IGCC</v>
      </c>
      <c r="D293">
        <v>2005</v>
      </c>
      <c r="E293">
        <v>0</v>
      </c>
      <c r="F293" s="208">
        <f>LOOKUP($D220,'Power Plant Costs'!$B$192:$H$192,'Power Plant Costs'!$B$196:$H$196)</f>
        <v>574.96666903467428</v>
      </c>
      <c r="G293" s="3">
        <f>VLOOKUP(C293,'new technologies'!$A$634:$E$697,5,FALSE)</f>
        <v>60</v>
      </c>
      <c r="H293" s="197">
        <f>LOOKUP($D220,'Power Plant Costs'!$B$266:$H$266,'Power Plant Costs'!$B$270:$H$270)</f>
        <v>12.399490629213087</v>
      </c>
      <c r="I293" s="199">
        <f>LOOKUP($D293,'Power Plant Costs'!$B$229:$H$229,'Power Plant Costs'!$B$233:$H$233)</f>
        <v>0.9368900598182085</v>
      </c>
      <c r="J293" s="197">
        <v>0.15</v>
      </c>
      <c r="K293">
        <f>[11]Summary!$L$10</f>
        <v>0.25</v>
      </c>
      <c r="L293" s="204">
        <f t="shared" si="376"/>
        <v>0.25</v>
      </c>
      <c r="M293">
        <f>LOOKUP($D293,'new technologies'!$F$32:$N$32,'new technologies'!$F$34:$N$34)</f>
        <v>0.42624802982763033</v>
      </c>
      <c r="N293" t="str">
        <f>Legend!D73</f>
        <v>regional coal</v>
      </c>
      <c r="O293" t="str">
        <f t="shared" si="400"/>
        <v>USA</v>
      </c>
    </row>
    <row r="294" spans="1:15">
      <c r="A294" t="str">
        <f>A293</f>
        <v>subpeak generation</v>
      </c>
      <c r="B294" t="str">
        <f t="shared" ref="B294:C294" si="401">B293</f>
        <v>coal</v>
      </c>
      <c r="C294" t="str">
        <f t="shared" si="401"/>
        <v>coal_subpeak_IGCC</v>
      </c>
      <c r="D294">
        <f>D293+15</f>
        <v>2020</v>
      </c>
      <c r="E294">
        <v>0</v>
      </c>
      <c r="F294" s="208">
        <f>LOOKUP($D221,'Power Plant Costs'!$B$192:$H$192,'Power Plant Costs'!$B$196:$H$196)</f>
        <v>574.96666903467428</v>
      </c>
      <c r="G294" s="3">
        <f>VLOOKUP(C294,'new technologies'!$A$634:$E$697,5,FALSE)</f>
        <v>60</v>
      </c>
      <c r="H294" s="197">
        <f>LOOKUP($D221,'Power Plant Costs'!$B$266:$H$266,'Power Plant Costs'!$B$270:$H$270)</f>
        <v>12.399490629213087</v>
      </c>
      <c r="I294" s="199">
        <f>LOOKUP($D294,'Power Plant Costs'!$B$229:$H$229,'Power Plant Costs'!$B$233:$H$233)</f>
        <v>0.9368900598182085</v>
      </c>
      <c r="J294" s="197">
        <v>0.15</v>
      </c>
      <c r="K294">
        <f>[11]Summary!$L$10</f>
        <v>0.25</v>
      </c>
      <c r="L294" s="204">
        <f t="shared" si="376"/>
        <v>0.25</v>
      </c>
      <c r="M294">
        <f>LOOKUP($D294,'new technologies'!$F$32:$N$32,'new technologies'!$F$34:$N$34)</f>
        <v>0.42624802982763033</v>
      </c>
      <c r="N294" t="str">
        <f>N293</f>
        <v>regional coal</v>
      </c>
      <c r="O294" t="str">
        <f t="shared" si="400"/>
        <v>USA</v>
      </c>
    </row>
    <row r="295" spans="1:15">
      <c r="A295" t="str">
        <f t="shared" ref="A295:A299" si="402">A294</f>
        <v>subpeak generation</v>
      </c>
      <c r="B295" t="str">
        <f t="shared" ref="B295:B299" si="403">B294</f>
        <v>coal</v>
      </c>
      <c r="C295" t="str">
        <f t="shared" ref="C295:C299" si="404">C294</f>
        <v>coal_subpeak_IGCC</v>
      </c>
      <c r="D295">
        <f t="shared" ref="D295:D299" si="405">D294+15</f>
        <v>2035</v>
      </c>
      <c r="E295">
        <v>0</v>
      </c>
      <c r="F295" s="208">
        <f>LOOKUP($D222,'Power Plant Costs'!$B$192:$H$192,'Power Plant Costs'!$B$196:$H$196)</f>
        <v>517.097463174425</v>
      </c>
      <c r="G295" s="3">
        <f>VLOOKUP(C295,'new technologies'!$A$634:$E$697,5,FALSE)</f>
        <v>60</v>
      </c>
      <c r="H295" s="197">
        <f>LOOKUP($D222,'Power Plant Costs'!$B$266:$H$266,'Power Plant Costs'!$B$270:$H$270)</f>
        <v>11.567501907746417</v>
      </c>
      <c r="I295" s="199">
        <f>LOOKUP($D295,'Power Plant Costs'!$B$229:$H$229,'Power Plant Costs'!$B$233:$H$233)</f>
        <v>0.87402602884047365</v>
      </c>
      <c r="J295" s="197">
        <v>0.15</v>
      </c>
      <c r="K295">
        <f>[11]Summary!$L$10</f>
        <v>0.25</v>
      </c>
      <c r="L295" s="204">
        <f t="shared" si="376"/>
        <v>0.25</v>
      </c>
      <c r="M295">
        <f>LOOKUP($D295,'new technologies'!$F$32:$N$32,'new technologies'!$F$34:$N$34)</f>
        <v>0.44903864197952675</v>
      </c>
      <c r="N295" t="str">
        <f t="shared" ref="N295:N299" si="406">N294</f>
        <v>regional coal</v>
      </c>
      <c r="O295" t="str">
        <f t="shared" si="400"/>
        <v>USA</v>
      </c>
    </row>
    <row r="296" spans="1:15">
      <c r="A296" t="str">
        <f t="shared" si="402"/>
        <v>subpeak generation</v>
      </c>
      <c r="B296" t="str">
        <f t="shared" si="403"/>
        <v>coal</v>
      </c>
      <c r="C296" t="str">
        <f t="shared" si="404"/>
        <v>coal_subpeak_IGCC</v>
      </c>
      <c r="D296">
        <f t="shared" si="405"/>
        <v>2050</v>
      </c>
      <c r="E296">
        <v>0</v>
      </c>
      <c r="F296" s="208">
        <f>LOOKUP($D223,'Power Plant Costs'!$B$192:$H$192,'Power Plant Costs'!$B$196:$H$196)</f>
        <v>436.97466846635251</v>
      </c>
      <c r="G296" s="3">
        <f>VLOOKUP(C296,'new technologies'!$A$634:$E$697,5,FALSE)</f>
        <v>60</v>
      </c>
      <c r="H296" s="197">
        <f>LOOKUP($D223,'Power Plant Costs'!$B$266:$H$266,'Power Plant Costs'!$B$270:$H$270)</f>
        <v>10.415572128538994</v>
      </c>
      <c r="I296" s="199">
        <f>LOOKUP($D296,'Power Plant Costs'!$B$229:$H$229,'Power Plant Costs'!$B$233:$H$233)</f>
        <v>0.78698765024729522</v>
      </c>
      <c r="J296" s="197">
        <v>0.15</v>
      </c>
      <c r="K296">
        <f>[11]Summary!$L$10</f>
        <v>0.25</v>
      </c>
      <c r="L296" s="204">
        <f t="shared" si="376"/>
        <v>0.25</v>
      </c>
      <c r="M296">
        <f>LOOKUP($D296,'new technologies'!$F$32:$N$32,'new technologies'!$F$34:$N$34)</f>
        <v>0.4695983502224636</v>
      </c>
      <c r="N296" t="str">
        <f t="shared" si="406"/>
        <v>regional coal</v>
      </c>
      <c r="O296" t="str">
        <f t="shared" si="400"/>
        <v>USA</v>
      </c>
    </row>
    <row r="297" spans="1:15">
      <c r="A297" t="str">
        <f t="shared" si="402"/>
        <v>subpeak generation</v>
      </c>
      <c r="B297" t="str">
        <f t="shared" si="403"/>
        <v>coal</v>
      </c>
      <c r="C297" t="str">
        <f t="shared" si="404"/>
        <v>coal_subpeak_IGCC</v>
      </c>
      <c r="D297">
        <f t="shared" si="405"/>
        <v>2065</v>
      </c>
      <c r="E297">
        <v>0</v>
      </c>
      <c r="F297" s="208">
        <f>LOOKUP($D224,'Power Plant Costs'!$B$192:$H$192,'Power Plant Costs'!$B$196:$H$196)</f>
        <v>433.33364321146564</v>
      </c>
      <c r="G297" s="3">
        <f>VLOOKUP(C297,'new technologies'!$A$634:$E$697,5,FALSE)</f>
        <v>60</v>
      </c>
      <c r="H297" s="197">
        <f>LOOKUP($D224,'Power Plant Costs'!$B$266:$H$266,'Power Plant Costs'!$B$270:$H$270)</f>
        <v>10.363224910331841</v>
      </c>
      <c r="I297" s="199">
        <f>LOOKUP($D297,'Power Plant Costs'!$B$229:$H$229,'Power Plant Costs'!$B$233:$H$233)</f>
        <v>0.78303235967415896</v>
      </c>
      <c r="J297" s="197">
        <v>0.15</v>
      </c>
      <c r="K297">
        <f>[11]Summary!$L$10</f>
        <v>0.25</v>
      </c>
      <c r="L297" s="204">
        <f t="shared" si="376"/>
        <v>0.25</v>
      </c>
      <c r="M297">
        <f>LOOKUP($D297,'new technologies'!$F$32:$N$32,'new technologies'!$F$34:$N$34)</f>
        <v>0.48591462706571159</v>
      </c>
      <c r="N297" t="str">
        <f t="shared" si="406"/>
        <v>regional coal</v>
      </c>
      <c r="O297" t="str">
        <f t="shared" si="400"/>
        <v>USA</v>
      </c>
    </row>
    <row r="298" spans="1:15">
      <c r="A298" t="str">
        <f t="shared" si="402"/>
        <v>subpeak generation</v>
      </c>
      <c r="B298" t="str">
        <f t="shared" si="403"/>
        <v>coal</v>
      </c>
      <c r="C298" t="str">
        <f t="shared" si="404"/>
        <v>coal_subpeak_IGCC</v>
      </c>
      <c r="D298">
        <f t="shared" si="405"/>
        <v>2080</v>
      </c>
      <c r="E298">
        <v>0</v>
      </c>
      <c r="F298" s="208">
        <f>LOOKUP($D225,'Power Plant Costs'!$B$192:$H$192,'Power Plant Costs'!$B$196:$H$196)</f>
        <v>410.34166192213337</v>
      </c>
      <c r="G298" s="3">
        <f>VLOOKUP(C298,'new technologies'!$A$634:$E$697,5,FALSE)</f>
        <v>60</v>
      </c>
      <c r="H298" s="197">
        <f>LOOKUP($D225,'Power Plant Costs'!$B$266:$H$266,'Power Plant Costs'!$B$270:$H$270)</f>
        <v>10.032667944281661</v>
      </c>
      <c r="I298" s="199">
        <f>LOOKUP($D298,'Power Plant Costs'!$B$229:$H$229,'Power Plant Costs'!$B$233:$H$233)</f>
        <v>0.75805588725629713</v>
      </c>
      <c r="J298" s="197">
        <v>0.15</v>
      </c>
      <c r="K298">
        <f>[11]Summary!$L$10</f>
        <v>0.25</v>
      </c>
      <c r="L298" s="204">
        <f t="shared" si="376"/>
        <v>0.25</v>
      </c>
      <c r="M298">
        <f>LOOKUP($D298,'new technologies'!$F$32:$N$32,'new technologies'!$F$34:$N$34)</f>
        <v>0.49639032164966829</v>
      </c>
      <c r="N298" t="str">
        <f t="shared" si="406"/>
        <v>regional coal</v>
      </c>
      <c r="O298" t="str">
        <f t="shared" si="400"/>
        <v>USA</v>
      </c>
    </row>
    <row r="299" spans="1:15">
      <c r="A299" t="str">
        <f t="shared" si="402"/>
        <v>subpeak generation</v>
      </c>
      <c r="B299" t="str">
        <f t="shared" si="403"/>
        <v>coal</v>
      </c>
      <c r="C299" t="str">
        <f t="shared" si="404"/>
        <v>coal_subpeak_IGCC</v>
      </c>
      <c r="D299">
        <f t="shared" si="405"/>
        <v>2095</v>
      </c>
      <c r="E299">
        <v>0</v>
      </c>
      <c r="F299" s="208">
        <f>LOOKUP($D226,'Power Plant Costs'!$B$192:$H$192,'Power Plant Costs'!$B$196:$H$196)</f>
        <v>402.476668324272</v>
      </c>
      <c r="G299" s="3">
        <f>VLOOKUP(C299,'new technologies'!$A$634:$E$697,5,FALSE)</f>
        <v>60</v>
      </c>
      <c r="H299" s="197">
        <f>LOOKUP($D226,'Power Plant Costs'!$B$266:$H$266,'Power Plant Costs'!$B$270:$H$270)</f>
        <v>9.9195925033704704</v>
      </c>
      <c r="I299" s="199">
        <f>LOOKUP($D299,'Power Plant Costs'!$B$229:$H$229,'Power Plant Costs'!$B$233:$H$233)</f>
        <v>0.74951204785456693</v>
      </c>
      <c r="J299" s="197">
        <v>0.15</v>
      </c>
      <c r="K299">
        <f>[11]Summary!$L$10</f>
        <v>0.25</v>
      </c>
      <c r="L299" s="204">
        <f t="shared" si="376"/>
        <v>0.25</v>
      </c>
      <c r="M299">
        <f>LOOKUP($D299,'new technologies'!$F$32:$N$32,'new technologies'!$F$34:$N$34)</f>
        <v>0.5</v>
      </c>
      <c r="N299" t="str">
        <f t="shared" si="406"/>
        <v>regional coal</v>
      </c>
      <c r="O299" t="str">
        <f t="shared" si="400"/>
        <v>USA</v>
      </c>
    </row>
    <row r="300" spans="1:15">
      <c r="A300" t="str">
        <f>Legend!A74</f>
        <v>subpeak generation</v>
      </c>
      <c r="B300" t="str">
        <f>Legend!B74</f>
        <v>coal</v>
      </c>
      <c r="C300" t="str">
        <f>Legend!C74</f>
        <v>coal_subpeak_IGCC_CCS</v>
      </c>
      <c r="D300">
        <v>2020</v>
      </c>
      <c r="E300">
        <v>0</v>
      </c>
      <c r="F300" s="207">
        <f>LOOKUP($D300,'Power Plant Costs'!$B$192:$H$192,'Power Plant Costs'!$B$513:$H$513)</f>
        <v>758.02836850812741</v>
      </c>
      <c r="G300" s="3">
        <f>VLOOKUP(C300,'new technologies'!$A$634:$E$697,5,FALSE)</f>
        <v>60</v>
      </c>
      <c r="H300" s="193">
        <f>LOOKUP($D300,'Power Plant Costs'!$B$192:$H$192,'Power Plant Costs'!$B$529:$H$529)</f>
        <v>14.224843250269114</v>
      </c>
      <c r="I300" s="199">
        <f>LOOKUP($D300,'Power Plant Costs'!$B$192:$H$192,'Power Plant Costs'!$B$545:$H$545)</f>
        <v>1.71829101061274</v>
      </c>
      <c r="J300" s="197">
        <v>0.15</v>
      </c>
      <c r="K300">
        <f>[11]Summary!$L$10</f>
        <v>0.25</v>
      </c>
      <c r="L300" s="204">
        <f t="shared" si="376"/>
        <v>0.25</v>
      </c>
      <c r="M300">
        <f>LOOKUP($D300,'new technologies'!$F$173:$N$173,'new technologies'!$F$185:$N$185)</f>
        <v>0.3642890769077553</v>
      </c>
      <c r="N300" t="str">
        <f>Legend!D74</f>
        <v>regional coal</v>
      </c>
      <c r="O300" t="str">
        <f t="shared" si="400"/>
        <v>USA</v>
      </c>
    </row>
    <row r="301" spans="1:15">
      <c r="A301" t="str">
        <f>A300</f>
        <v>subpeak generation</v>
      </c>
      <c r="B301" t="str">
        <f t="shared" ref="B301:C301" si="407">B300</f>
        <v>coal</v>
      </c>
      <c r="C301" t="str">
        <f t="shared" si="407"/>
        <v>coal_subpeak_IGCC_CCS</v>
      </c>
      <c r="D301">
        <f>D300+15</f>
        <v>2035</v>
      </c>
      <c r="E301">
        <v>0</v>
      </c>
      <c r="F301" s="207">
        <f>LOOKUP($D301,'Power Plant Costs'!$B$192:$H$192,'Power Plant Costs'!$B$513:$H$513)</f>
        <v>666.11117655985277</v>
      </c>
      <c r="G301" s="3">
        <f>VLOOKUP(C301,'new technologies'!$A$634:$E$697,5,FALSE)</f>
        <v>60</v>
      </c>
      <c r="H301" s="193">
        <f>LOOKUP($D301,'Power Plant Costs'!$B$192:$H$192,'Power Plant Costs'!$B$529:$H$529)</f>
        <v>13.142357530423551</v>
      </c>
      <c r="I301" s="199">
        <f>LOOKUP($D301,'Power Plant Costs'!$B$192:$H$192,'Power Plant Costs'!$B$545:$H$545)</f>
        <v>1.548193675534453</v>
      </c>
      <c r="J301" s="197">
        <v>0.15</v>
      </c>
      <c r="K301">
        <f>[11]Summary!$L$10</f>
        <v>0.25</v>
      </c>
      <c r="L301" s="204">
        <f t="shared" si="376"/>
        <v>0.25</v>
      </c>
      <c r="M301">
        <f>LOOKUP($D301,'new technologies'!$F$173:$N$173,'new technologies'!$F$185:$N$185)</f>
        <v>0.39413328124209546</v>
      </c>
      <c r="N301" t="str">
        <f>N300</f>
        <v>regional coal</v>
      </c>
      <c r="O301" t="str">
        <f t="shared" si="400"/>
        <v>USA</v>
      </c>
    </row>
    <row r="302" spans="1:15">
      <c r="A302" t="str">
        <f t="shared" ref="A302:A305" si="408">A301</f>
        <v>subpeak generation</v>
      </c>
      <c r="B302" t="str">
        <f t="shared" ref="B302:B305" si="409">B301</f>
        <v>coal</v>
      </c>
      <c r="C302" t="str">
        <f t="shared" ref="C302:C305" si="410">C301</f>
        <v>coal_subpeak_IGCC_CCS</v>
      </c>
      <c r="D302">
        <f t="shared" ref="D302:D305" si="411">D301+15</f>
        <v>2050</v>
      </c>
      <c r="E302">
        <v>0</v>
      </c>
      <c r="F302" s="207">
        <f>LOOKUP($D302,'Power Plant Costs'!$B$192:$H$192,'Power Plant Costs'!$B$513:$H$513)</f>
        <v>557.78515123710247</v>
      </c>
      <c r="G302" s="3">
        <f>VLOOKUP(C302,'new technologies'!$A$634:$E$697,5,FALSE)</f>
        <v>60</v>
      </c>
      <c r="H302" s="193">
        <f>LOOKUP($D302,'Power Plant Costs'!$B$192:$H$192,'Power Plant Costs'!$B$529:$H$529)</f>
        <v>11.787006183188362</v>
      </c>
      <c r="I302" s="199">
        <f>LOOKUP($D302,'Power Plant Costs'!$B$192:$H$192,'Power Plant Costs'!$B$545:$H$545)</f>
        <v>1.3740741462444559</v>
      </c>
      <c r="J302" s="197">
        <v>0.15</v>
      </c>
      <c r="K302">
        <f>[11]Summary!$L$10</f>
        <v>0.25</v>
      </c>
      <c r="L302" s="204">
        <f t="shared" si="376"/>
        <v>0.25</v>
      </c>
      <c r="M302">
        <f>LOOKUP($D302,'new technologies'!$F$173:$N$173,'new technologies'!$F$185:$N$185)</f>
        <v>0.4209435796745184</v>
      </c>
      <c r="N302" t="str">
        <f t="shared" ref="N302:O317" si="412">N301</f>
        <v>regional coal</v>
      </c>
      <c r="O302" t="str">
        <f t="shared" si="400"/>
        <v>USA</v>
      </c>
    </row>
    <row r="303" spans="1:15">
      <c r="A303" t="str">
        <f t="shared" si="408"/>
        <v>subpeak generation</v>
      </c>
      <c r="B303" t="str">
        <f t="shared" si="409"/>
        <v>coal</v>
      </c>
      <c r="C303" t="str">
        <f t="shared" si="410"/>
        <v>coal_subpeak_IGCC_CCS</v>
      </c>
      <c r="D303">
        <f t="shared" si="411"/>
        <v>2065</v>
      </c>
      <c r="E303">
        <v>0</v>
      </c>
      <c r="F303" s="207">
        <f>LOOKUP($D303,'Power Plant Costs'!$B$192:$H$192,'Power Plant Costs'!$B$513:$H$513)</f>
        <v>549.95869509606257</v>
      </c>
      <c r="G303" s="3">
        <f>VLOOKUP(C303,'new technologies'!$A$634:$E$697,5,FALSE)</f>
        <v>60</v>
      </c>
      <c r="H303" s="193">
        <f>LOOKUP($D303,'Power Plant Costs'!$B$192:$H$192,'Power Plant Costs'!$B$529:$H$529)</f>
        <v>11.693108791147171</v>
      </c>
      <c r="I303" s="199">
        <f>LOOKUP($D303,'Power Plant Costs'!$B$192:$H$192,'Power Plant Costs'!$B$545:$H$545)</f>
        <v>1.3523319661875719</v>
      </c>
      <c r="J303" s="197">
        <v>0.15</v>
      </c>
      <c r="K303">
        <f>[11]Summary!$L$10</f>
        <v>0.25</v>
      </c>
      <c r="L303" s="204">
        <f t="shared" si="376"/>
        <v>0.25</v>
      </c>
      <c r="M303">
        <f>LOOKUP($D303,'new technologies'!$F$173:$N$173,'new technologies'!$F$185:$N$185)</f>
        <v>0.43725985651776633</v>
      </c>
      <c r="N303" t="str">
        <f t="shared" si="412"/>
        <v>regional coal</v>
      </c>
      <c r="O303" t="str">
        <f t="shared" si="400"/>
        <v>USA</v>
      </c>
    </row>
    <row r="304" spans="1:15">
      <c r="A304" t="str">
        <f t="shared" si="408"/>
        <v>subpeak generation</v>
      </c>
      <c r="B304" t="str">
        <f t="shared" si="409"/>
        <v>coal</v>
      </c>
      <c r="C304" t="str">
        <f t="shared" si="410"/>
        <v>coal_subpeak_IGCC_CCS</v>
      </c>
      <c r="D304">
        <f t="shared" si="411"/>
        <v>2080</v>
      </c>
      <c r="E304">
        <v>0</v>
      </c>
      <c r="F304" s="207">
        <f>LOOKUP($D304,'Power Plant Costs'!$B$192:$H$192,'Power Plant Costs'!$B$513:$H$513)</f>
        <v>521.73952558659141</v>
      </c>
      <c r="G304" s="3">
        <f>VLOOKUP(C304,'new technologies'!$A$634:$E$697,5,FALSE)</f>
        <v>60</v>
      </c>
      <c r="H304" s="193">
        <f>LOOKUP($D304,'Power Plant Costs'!$B$192:$H$192,'Power Plant Costs'!$B$529:$H$529)</f>
        <v>11.322456168950362</v>
      </c>
      <c r="I304" s="199">
        <f>LOOKUP($D304,'Power Plant Costs'!$B$192:$H$192,'Power Plant Costs'!$B$545:$H$545)</f>
        <v>1.310191257405569</v>
      </c>
      <c r="J304" s="197">
        <v>0.15</v>
      </c>
      <c r="K304">
        <f>[11]Summary!$L$10</f>
        <v>0.25</v>
      </c>
      <c r="L304" s="204">
        <f t="shared" si="376"/>
        <v>0.25</v>
      </c>
      <c r="M304">
        <f>LOOKUP($D304,'new technologies'!$F$173:$N$173,'new technologies'!$F$185:$N$185)</f>
        <v>0.44773555110172308</v>
      </c>
      <c r="N304" t="str">
        <f t="shared" si="412"/>
        <v>regional coal</v>
      </c>
      <c r="O304" t="str">
        <f t="shared" si="400"/>
        <v>USA</v>
      </c>
    </row>
    <row r="305" spans="1:15">
      <c r="A305" t="str">
        <f t="shared" si="408"/>
        <v>subpeak generation</v>
      </c>
      <c r="B305" t="str">
        <f t="shared" si="409"/>
        <v>coal</v>
      </c>
      <c r="C305" t="str">
        <f t="shared" si="410"/>
        <v>coal_subpeak_IGCC_CCS</v>
      </c>
      <c r="D305">
        <f t="shared" si="411"/>
        <v>2095</v>
      </c>
      <c r="E305">
        <v>0</v>
      </c>
      <c r="F305" s="207">
        <f>LOOKUP($D305,'Power Plant Costs'!$B$192:$H$192,'Power Plant Costs'!$B$513:$H$513)</f>
        <v>512.13577446035094</v>
      </c>
      <c r="G305" s="3">
        <f>VLOOKUP(C305,'new technologies'!$A$634:$E$697,5,FALSE)</f>
        <v>60</v>
      </c>
      <c r="H305" s="193">
        <f>LOOKUP($D305,'Power Plant Costs'!$B$192:$H$192,'Power Plant Costs'!$B$529:$H$529)</f>
        <v>11.196018150691321</v>
      </c>
      <c r="I305" s="199">
        <f>LOOKUP($D305,'Power Plant Costs'!$B$192:$H$192,'Power Plant Costs'!$B$545:$H$545)</f>
        <v>1.2959271366049316</v>
      </c>
      <c r="J305" s="197">
        <v>0.15</v>
      </c>
      <c r="K305">
        <f>[11]Summary!$L$10</f>
        <v>0.25</v>
      </c>
      <c r="L305" s="204">
        <f t="shared" si="376"/>
        <v>0.25</v>
      </c>
      <c r="M305">
        <f>LOOKUP($D305,'new technologies'!$F$173:$N$173,'new technologies'!$F$185:$N$185)</f>
        <v>0.4513452294520548</v>
      </c>
      <c r="N305" t="str">
        <f t="shared" si="412"/>
        <v>regional coal</v>
      </c>
      <c r="O305" t="str">
        <f t="shared" si="412"/>
        <v>USA</v>
      </c>
    </row>
    <row r="306" spans="1:15">
      <c r="A306" t="str">
        <f>Legend!A75</f>
        <v>peak generation</v>
      </c>
      <c r="B306" t="str">
        <f>Legend!B75</f>
        <v>gas</v>
      </c>
      <c r="C306" t="str">
        <f>Legend!C75</f>
        <v>gas_peak_turbine</v>
      </c>
      <c r="D306">
        <v>2005</v>
      </c>
      <c r="E306">
        <v>0</v>
      </c>
      <c r="F306" s="207">
        <f>LOOKUP(D306,'Power Plant Costs'!$B$192:$H$192,'Power Plant Costs'!$B$198:$H$198)</f>
        <v>158.11013041599193</v>
      </c>
      <c r="G306" s="3">
        <f>VLOOKUP(C306,'new technologies'!$A$634:$E$697,5,FALSE)</f>
        <v>45</v>
      </c>
      <c r="H306" s="193">
        <f>LOOKUP(D306,'Power Plant Costs'!$B$266:$H$266,'Power Plant Costs'!$B$272:$H$272)</f>
        <v>3.6302521561527397</v>
      </c>
      <c r="I306" s="199">
        <f>LOOKUP(D306,'Power Plant Costs'!$B$229:$H$229,'Power Plant Costs'!$B$235:$H$235)</f>
        <v>1.0804415619808305</v>
      </c>
      <c r="J306" s="197">
        <v>0.15</v>
      </c>
      <c r="K306">
        <f>[11]Summary!$K$10</f>
        <v>6.25E-2</v>
      </c>
      <c r="L306" s="204">
        <f t="shared" si="376"/>
        <v>6.25E-2</v>
      </c>
      <c r="M306">
        <f>LOOKUP($D306,'new technologies'!$F$32:$N$32,'new technologies'!$F$35:$N$35)</f>
        <v>0.38436590927267961</v>
      </c>
      <c r="N306" t="str">
        <f>Legend!D75</f>
        <v>wholesale gas</v>
      </c>
      <c r="O306" t="str">
        <f t="shared" si="412"/>
        <v>USA</v>
      </c>
    </row>
    <row r="307" spans="1:15">
      <c r="A307" t="str">
        <f>A306</f>
        <v>peak generation</v>
      </c>
      <c r="B307" t="str">
        <f t="shared" ref="B307:C307" si="413">B306</f>
        <v>gas</v>
      </c>
      <c r="C307" t="str">
        <f t="shared" si="413"/>
        <v>gas_peak_turbine</v>
      </c>
      <c r="D307">
        <f>D306+15</f>
        <v>2020</v>
      </c>
      <c r="E307">
        <v>1</v>
      </c>
      <c r="F307" s="207">
        <f>LOOKUP(D307,'Power Plant Costs'!$B$192:$H$192,'Power Plant Costs'!$B$198:$H$198)</f>
        <v>163.38644284870421</v>
      </c>
      <c r="G307" s="3">
        <f>VLOOKUP(C307,'new technologies'!$A$634:$E$697,5,FALSE)</f>
        <v>45</v>
      </c>
      <c r="H307" s="193">
        <f>LOOKUP(D307,'Power Plant Costs'!$B$266:$H$266,'Power Plant Costs'!$B$272:$H$272)</f>
        <v>3.7513977433140036</v>
      </c>
      <c r="I307" s="199">
        <f>LOOKUP(D307,'Power Plant Costs'!$B$229:$H$229,'Power Plant Costs'!$B$235:$H$235)</f>
        <v>1.1164971090308502</v>
      </c>
      <c r="J307" s="197">
        <v>0.15</v>
      </c>
      <c r="K307">
        <f>[11]Summary!$K$10</f>
        <v>6.25E-2</v>
      </c>
      <c r="L307" s="204">
        <f t="shared" si="376"/>
        <v>6.25E-2</v>
      </c>
      <c r="M307">
        <f>LOOKUP($D307,'new technologies'!$F$32:$N$32,'new technologies'!$F$35:$N$35)</f>
        <v>0.38436590927267961</v>
      </c>
      <c r="N307" t="str">
        <f>N306</f>
        <v>wholesale gas</v>
      </c>
      <c r="O307" t="str">
        <f t="shared" si="412"/>
        <v>USA</v>
      </c>
    </row>
    <row r="308" spans="1:15">
      <c r="A308" t="str">
        <f t="shared" ref="A308:A312" si="414">A307</f>
        <v>peak generation</v>
      </c>
      <c r="B308" t="str">
        <f t="shared" ref="B308:B312" si="415">B307</f>
        <v>gas</v>
      </c>
      <c r="C308" t="str">
        <f t="shared" ref="C308:C312" si="416">C307</f>
        <v>gas_peak_turbine</v>
      </c>
      <c r="D308">
        <f t="shared" ref="D308:D312" si="417">D307+15</f>
        <v>2035</v>
      </c>
      <c r="E308">
        <v>1</v>
      </c>
      <c r="F308" s="207">
        <f>LOOKUP(D308,'Power Plant Costs'!$B$192:$H$192,'Power Plant Costs'!$B$198:$H$198)</f>
        <v>153.85304428321788</v>
      </c>
      <c r="G308" s="3">
        <f>VLOOKUP(C308,'new technologies'!$A$634:$E$697,5,FALSE)</f>
        <v>45</v>
      </c>
      <c r="H308" s="193">
        <f>LOOKUP(D308,'Power Plant Costs'!$B$266:$H$266,'Power Plant Costs'!$B$272:$H$272)</f>
        <v>3.5325082856507666</v>
      </c>
      <c r="I308" s="199">
        <f>LOOKUP(D308,'Power Plant Costs'!$B$229:$H$229,'Power Plant Costs'!$B$235:$H$235)</f>
        <v>1.0513508719745683</v>
      </c>
      <c r="J308" s="197">
        <v>0.15</v>
      </c>
      <c r="K308">
        <f>[11]Summary!$K$10</f>
        <v>6.25E-2</v>
      </c>
      <c r="L308" s="204">
        <f t="shared" si="376"/>
        <v>6.25E-2</v>
      </c>
      <c r="M308">
        <f>LOOKUP($D308,'new technologies'!$F$32:$N$32,'new technologies'!$F$35:$N$35)</f>
        <v>0.39310554158415623</v>
      </c>
      <c r="N308" t="str">
        <f t="shared" ref="N308:N312" si="418">N307</f>
        <v>wholesale gas</v>
      </c>
      <c r="O308" t="str">
        <f t="shared" si="412"/>
        <v>USA</v>
      </c>
    </row>
    <row r="309" spans="1:15">
      <c r="A309" t="str">
        <f t="shared" si="414"/>
        <v>peak generation</v>
      </c>
      <c r="B309" t="str">
        <f t="shared" si="415"/>
        <v>gas</v>
      </c>
      <c r="C309" t="str">
        <f t="shared" si="416"/>
        <v>gas_peak_turbine</v>
      </c>
      <c r="D309">
        <f t="shared" si="417"/>
        <v>2050</v>
      </c>
      <c r="E309">
        <v>1</v>
      </c>
      <c r="F309" s="207">
        <f>LOOKUP(D309,'Power Plant Costs'!$B$192:$H$192,'Power Plant Costs'!$B$198:$H$198)</f>
        <v>144.87590783240759</v>
      </c>
      <c r="G309" s="3">
        <f>VLOOKUP(C309,'new technologies'!$A$634:$E$697,5,FALSE)</f>
        <v>45</v>
      </c>
      <c r="H309" s="193">
        <f>LOOKUP(D309,'Power Plant Costs'!$B$266:$H$266,'Power Plant Costs'!$B$272:$H$272)</f>
        <v>3.3263907593993611</v>
      </c>
      <c r="I309" s="199">
        <f>LOOKUP(D309,'Power Plant Costs'!$B$229:$H$229,'Power Plant Costs'!$B$235:$H$235)</f>
        <v>0.99000583795613151</v>
      </c>
      <c r="J309" s="197">
        <v>0.15</v>
      </c>
      <c r="K309">
        <f>[11]Summary!$K$10</f>
        <v>6.25E-2</v>
      </c>
      <c r="L309" s="204">
        <f t="shared" si="376"/>
        <v>6.25E-2</v>
      </c>
      <c r="M309">
        <f>LOOKUP($D309,'new technologies'!$F$32:$N$32,'new technologies'!$F$35:$N$35)</f>
        <v>0.40204389384216593</v>
      </c>
      <c r="N309" t="str">
        <f t="shared" si="418"/>
        <v>wholesale gas</v>
      </c>
      <c r="O309" t="str">
        <f t="shared" si="412"/>
        <v>USA</v>
      </c>
    </row>
    <row r="310" spans="1:15">
      <c r="A310" t="str">
        <f t="shared" si="414"/>
        <v>peak generation</v>
      </c>
      <c r="B310" t="str">
        <f t="shared" si="415"/>
        <v>gas</v>
      </c>
      <c r="C310" t="str">
        <f t="shared" si="416"/>
        <v>gas_peak_turbine</v>
      </c>
      <c r="D310">
        <f t="shared" si="417"/>
        <v>2065</v>
      </c>
      <c r="E310">
        <v>1</v>
      </c>
      <c r="F310" s="207">
        <f>LOOKUP(D310,'Power Plant Costs'!$B$192:$H$192,'Power Plant Costs'!$B$198:$H$198)</f>
        <v>136.42257628407373</v>
      </c>
      <c r="G310" s="3">
        <f>VLOOKUP(C310,'new technologies'!$A$634:$E$697,5,FALSE)</f>
        <v>45</v>
      </c>
      <c r="H310" s="193">
        <f>LOOKUP(D310,'Power Plant Costs'!$B$266:$H$266,'Power Plant Costs'!$B$272:$H$272)</f>
        <v>3.1322999380252159</v>
      </c>
      <c r="I310" s="199">
        <f>LOOKUP(D310,'Power Plant Costs'!$B$229:$H$229,'Power Plant Costs'!$B$235:$H$235)</f>
        <v>0.93224021144002112</v>
      </c>
      <c r="J310" s="197">
        <v>0.15</v>
      </c>
      <c r="K310">
        <f>[11]Summary!$K$10</f>
        <v>6.25E-2</v>
      </c>
      <c r="L310" s="204">
        <f t="shared" si="376"/>
        <v>6.25E-2</v>
      </c>
      <c r="M310">
        <f>LOOKUP($D310,'new technologies'!$F$32:$N$32,'new technologies'!$F$35:$N$35)</f>
        <v>0.41118548449963016</v>
      </c>
      <c r="N310" t="str">
        <f t="shared" si="418"/>
        <v>wholesale gas</v>
      </c>
      <c r="O310" t="str">
        <f t="shared" si="412"/>
        <v>USA</v>
      </c>
    </row>
    <row r="311" spans="1:15">
      <c r="A311" t="str">
        <f t="shared" si="414"/>
        <v>peak generation</v>
      </c>
      <c r="B311" t="str">
        <f t="shared" si="415"/>
        <v>gas</v>
      </c>
      <c r="C311" t="str">
        <f t="shared" si="416"/>
        <v>gas_peak_turbine</v>
      </c>
      <c r="D311">
        <f t="shared" si="417"/>
        <v>2080</v>
      </c>
      <c r="E311">
        <v>1</v>
      </c>
      <c r="F311" s="207">
        <f>LOOKUP(D311,'Power Plant Costs'!$B$192:$H$192,'Power Plant Costs'!$B$198:$H$198)</f>
        <v>128.46248626454337</v>
      </c>
      <c r="G311" s="3">
        <f>VLOOKUP(C311,'new technologies'!$A$634:$E$697,5,FALSE)</f>
        <v>45</v>
      </c>
      <c r="H311" s="193">
        <f>LOOKUP(D311,'Power Plant Costs'!$B$266:$H$266,'Power Plant Costs'!$B$272:$H$272)</f>
        <v>2.9495340780481176</v>
      </c>
      <c r="I311" s="199">
        <f>LOOKUP(D311,'Power Plant Costs'!$B$229:$H$229,'Power Plant Costs'!$B$235:$H$235)</f>
        <v>0.87784513838820921</v>
      </c>
      <c r="J311" s="197">
        <v>0.15</v>
      </c>
      <c r="K311">
        <f>[11]Summary!$K$10</f>
        <v>6.25E-2</v>
      </c>
      <c r="L311" s="204">
        <f t="shared" si="376"/>
        <v>6.25E-2</v>
      </c>
      <c r="M311">
        <f>LOOKUP($D311,'new technologies'!$F$32:$N$32,'new technologies'!$F$35:$N$35)</f>
        <v>0.42053493474911557</v>
      </c>
      <c r="N311" t="str">
        <f t="shared" si="418"/>
        <v>wholesale gas</v>
      </c>
      <c r="O311" t="str">
        <f t="shared" si="412"/>
        <v>USA</v>
      </c>
    </row>
    <row r="312" spans="1:15">
      <c r="A312" t="str">
        <f t="shared" si="414"/>
        <v>peak generation</v>
      </c>
      <c r="B312" t="str">
        <f t="shared" si="415"/>
        <v>gas</v>
      </c>
      <c r="C312" t="str">
        <f t="shared" si="416"/>
        <v>gas_peak_turbine</v>
      </c>
      <c r="D312">
        <f t="shared" si="417"/>
        <v>2095</v>
      </c>
      <c r="E312">
        <v>1</v>
      </c>
      <c r="F312" s="207">
        <f>LOOKUP(D312,'Power Plant Costs'!$B$192:$H$192,'Power Plant Costs'!$B$198:$H$198)</f>
        <v>120.96685773551503</v>
      </c>
      <c r="G312" s="3">
        <f>VLOOKUP(C312,'new technologies'!$A$634:$E$697,5,FALSE)</f>
        <v>45</v>
      </c>
      <c r="H312" s="193">
        <f>LOOKUP(D312,'Power Plant Costs'!$B$266:$H$266,'Power Plant Costs'!$B$272:$H$272)</f>
        <v>2.7774323818593141</v>
      </c>
      <c r="I312" s="199">
        <f>LOOKUP(D312,'Power Plant Costs'!$B$229:$H$229,'Power Plant Costs'!$B$235:$H$235)</f>
        <v>0.82662395113965115</v>
      </c>
      <c r="J312" s="197">
        <v>0.15</v>
      </c>
      <c r="K312">
        <f>[11]Summary!$K$10</f>
        <v>6.25E-2</v>
      </c>
      <c r="L312" s="204">
        <f t="shared" si="376"/>
        <v>6.25E-2</v>
      </c>
      <c r="M312">
        <f>LOOKUP($D312,'new technologies'!$F$32:$N$32,'new technologies'!$F$35:$N$35)</f>
        <v>0.43009697085890675</v>
      </c>
      <c r="N312" t="str">
        <f t="shared" si="418"/>
        <v>wholesale gas</v>
      </c>
      <c r="O312" t="str">
        <f t="shared" si="412"/>
        <v>USA</v>
      </c>
    </row>
    <row r="313" spans="1:15">
      <c r="A313" t="str">
        <f>Legend!A76</f>
        <v>peak generation</v>
      </c>
      <c r="B313" t="str">
        <f>Legend!B76</f>
        <v>gas</v>
      </c>
      <c r="C313" t="str">
        <f>Legend!C76</f>
        <v>gas_peak_CC</v>
      </c>
      <c r="D313">
        <v>2005</v>
      </c>
      <c r="E313">
        <v>0</v>
      </c>
      <c r="F313" s="207">
        <f>LOOKUP($D313,'Power Plant Costs'!$B$192:$H$192,'Power Plant Costs'!$B$200:$H$200)</f>
        <v>232.93119198562417</v>
      </c>
      <c r="G313" s="3">
        <f>VLOOKUP(C313,'new technologies'!$A$634:$E$697,5,FALSE)</f>
        <v>45</v>
      </c>
      <c r="H313" s="193">
        <f>LOOKUP($D313,'Power Plant Costs'!$B$266:$H$266,'Power Plant Costs'!$B$274:$H$274)</f>
        <v>3.8769402951524916</v>
      </c>
      <c r="I313" s="199">
        <f>LOOKUP($D313,'Power Plant Costs'!$B$229:$H$229,'Power Plant Costs'!$B$237:$H$237)</f>
        <v>0.65188652901636701</v>
      </c>
      <c r="J313" s="197">
        <v>0.15</v>
      </c>
      <c r="K313">
        <f>[11]Summary!$K$10</f>
        <v>6.25E-2</v>
      </c>
      <c r="L313" s="204">
        <f t="shared" si="376"/>
        <v>6.25E-2</v>
      </c>
      <c r="M313">
        <f>LOOKUP($D313,'new technologies'!$F$32:$N$32,'new technologies'!$F$37:$N$37)</f>
        <v>0.5535636583816721</v>
      </c>
      <c r="N313" t="str">
        <f>Legend!D76</f>
        <v>wholesale gas</v>
      </c>
      <c r="O313" t="str">
        <f t="shared" si="412"/>
        <v>USA</v>
      </c>
    </row>
    <row r="314" spans="1:15">
      <c r="A314" t="str">
        <f>A313</f>
        <v>peak generation</v>
      </c>
      <c r="B314" t="str">
        <f t="shared" ref="B314:C314" si="419">B313</f>
        <v>gas</v>
      </c>
      <c r="C314" t="str">
        <f t="shared" si="419"/>
        <v>gas_peak_CC</v>
      </c>
      <c r="D314">
        <f>D313+15</f>
        <v>2020</v>
      </c>
      <c r="E314">
        <v>1</v>
      </c>
      <c r="F314" s="207">
        <f>LOOKUP($D314,'Power Plant Costs'!$B$192:$H$192,'Power Plant Costs'!$B$200:$H$200)</f>
        <v>232.93119198562417</v>
      </c>
      <c r="G314" s="3">
        <f>VLOOKUP(C314,'new technologies'!$A$634:$E$697,5,FALSE)</f>
        <v>45</v>
      </c>
      <c r="H314" s="193">
        <f>LOOKUP($D314,'Power Plant Costs'!$B$266:$H$266,'Power Plant Costs'!$B$274:$H$274)</f>
        <v>3.8769402951524916</v>
      </c>
      <c r="I314" s="199">
        <f>LOOKUP($D314,'Power Plant Costs'!$B$229:$H$229,'Power Plant Costs'!$B$237:$H$237)</f>
        <v>0.65188652901636701</v>
      </c>
      <c r="J314" s="197">
        <v>0.15</v>
      </c>
      <c r="K314">
        <f>[11]Summary!$K$10</f>
        <v>6.25E-2</v>
      </c>
      <c r="L314" s="204">
        <f t="shared" si="376"/>
        <v>6.25E-2</v>
      </c>
      <c r="M314">
        <f>LOOKUP($D314,'new technologies'!$F$32:$N$32,'new technologies'!$F$37:$N$37)</f>
        <v>0.5535636583816721</v>
      </c>
      <c r="N314" t="str">
        <f>N313</f>
        <v>wholesale gas</v>
      </c>
      <c r="O314" t="str">
        <f t="shared" si="412"/>
        <v>USA</v>
      </c>
    </row>
    <row r="315" spans="1:15">
      <c r="A315" t="str">
        <f t="shared" ref="A315:A319" si="420">A314</f>
        <v>peak generation</v>
      </c>
      <c r="B315" t="str">
        <f t="shared" ref="B315:B319" si="421">B314</f>
        <v>gas</v>
      </c>
      <c r="C315" t="str">
        <f t="shared" ref="C315:C319" si="422">C314</f>
        <v>gas_peak_CC</v>
      </c>
      <c r="D315">
        <f t="shared" ref="D315:D319" si="423">D314+15</f>
        <v>2035</v>
      </c>
      <c r="E315">
        <v>1</v>
      </c>
      <c r="F315" s="207">
        <f>LOOKUP($D315,'Power Plant Costs'!$B$192:$H$192,'Power Plant Costs'!$B$200:$H$200)</f>
        <v>202.93015917130009</v>
      </c>
      <c r="G315" s="3">
        <f>VLOOKUP(C315,'new technologies'!$A$634:$E$697,5,FALSE)</f>
        <v>45</v>
      </c>
      <c r="H315" s="193">
        <f>LOOKUP($D315,'Power Plant Costs'!$B$266:$H$266,'Power Plant Costs'!$B$274:$H$274)</f>
        <v>3.5440459554906645</v>
      </c>
      <c r="I315" s="199">
        <f>LOOKUP($D315,'Power Plant Costs'!$B$229:$H$229,'Power Plant Costs'!$B$237:$H$237)</f>
        <v>0.5959121473931368</v>
      </c>
      <c r="J315" s="197">
        <v>0.15</v>
      </c>
      <c r="K315">
        <f>[11]Summary!$K$10</f>
        <v>6.25E-2</v>
      </c>
      <c r="L315" s="204">
        <f t="shared" si="376"/>
        <v>6.25E-2</v>
      </c>
      <c r="M315">
        <f>LOOKUP($D315,'new technologies'!$F$32:$N$32,'new technologies'!$F$37:$N$37)</f>
        <v>0.59881497653583082</v>
      </c>
      <c r="N315" t="str">
        <f t="shared" ref="N315:O330" si="424">N314</f>
        <v>wholesale gas</v>
      </c>
      <c r="O315" t="str">
        <f t="shared" si="412"/>
        <v>USA</v>
      </c>
    </row>
    <row r="316" spans="1:15">
      <c r="A316" t="str">
        <f t="shared" si="420"/>
        <v>peak generation</v>
      </c>
      <c r="B316" t="str">
        <f t="shared" si="421"/>
        <v>gas</v>
      </c>
      <c r="C316" t="str">
        <f t="shared" si="422"/>
        <v>gas_peak_CC</v>
      </c>
      <c r="D316">
        <f t="shared" si="423"/>
        <v>2050</v>
      </c>
      <c r="E316">
        <v>1</v>
      </c>
      <c r="F316" s="207">
        <f>LOOKUP($D316,'Power Plant Costs'!$B$192:$H$192,'Power Plant Costs'!$B$200:$H$200)</f>
        <v>177.02770590907437</v>
      </c>
      <c r="G316" s="3">
        <f>VLOOKUP(C316,'new technologies'!$A$634:$E$697,5,FALSE)</f>
        <v>45</v>
      </c>
      <c r="H316" s="193">
        <f>LOOKUP($D316,'Power Plant Costs'!$B$266:$H$266,'Power Plant Costs'!$B$274:$H$274)</f>
        <v>3.2566298479280933</v>
      </c>
      <c r="I316" s="199">
        <f>LOOKUP($D316,'Power Plant Costs'!$B$229:$H$229,'Power Plant Costs'!$B$237:$H$237)</f>
        <v>0.5475846843737483</v>
      </c>
      <c r="J316" s="197">
        <v>0.15</v>
      </c>
      <c r="K316">
        <f>[11]Summary!$K$10</f>
        <v>6.25E-2</v>
      </c>
      <c r="L316" s="204">
        <f t="shared" si="376"/>
        <v>6.25E-2</v>
      </c>
      <c r="M316">
        <f>LOOKUP($D316,'new technologies'!$F$32:$N$32,'new technologies'!$F$37:$N$37)</f>
        <v>0.63963678038458771</v>
      </c>
      <c r="N316" t="str">
        <f t="shared" si="424"/>
        <v>wholesale gas</v>
      </c>
      <c r="O316" t="str">
        <f t="shared" si="412"/>
        <v>USA</v>
      </c>
    </row>
    <row r="317" spans="1:15">
      <c r="A317" t="str">
        <f t="shared" si="420"/>
        <v>peak generation</v>
      </c>
      <c r="B317" t="str">
        <f t="shared" si="421"/>
        <v>gas</v>
      </c>
      <c r="C317" t="str">
        <f t="shared" si="422"/>
        <v>gas_peak_CC</v>
      </c>
      <c r="D317">
        <f t="shared" si="423"/>
        <v>2065</v>
      </c>
      <c r="E317">
        <v>1</v>
      </c>
      <c r="F317" s="207">
        <f>LOOKUP($D317,'Power Plant Costs'!$B$192:$H$192,'Power Plant Costs'!$B$200:$H$200)</f>
        <v>172.94125469706665</v>
      </c>
      <c r="G317" s="3">
        <f>VLOOKUP(C317,'new technologies'!$A$634:$E$697,5,FALSE)</f>
        <v>45</v>
      </c>
      <c r="H317" s="193">
        <f>LOOKUP($D317,'Power Plant Costs'!$B$266:$H$266,'Power Plant Costs'!$B$274:$H$274)</f>
        <v>3.2112861930545828</v>
      </c>
      <c r="I317" s="199">
        <f>LOOKUP($D317,'Power Plant Costs'!$B$229:$H$229,'Power Plant Costs'!$B$237:$H$237)</f>
        <v>0.5399603942020974</v>
      </c>
      <c r="J317" s="197">
        <v>0.15</v>
      </c>
      <c r="K317">
        <f>[11]Summary!$K$10</f>
        <v>6.25E-2</v>
      </c>
      <c r="L317" s="204">
        <f t="shared" si="376"/>
        <v>6.25E-2</v>
      </c>
      <c r="M317">
        <f>LOOKUP($D317,'new technologies'!$F$32:$N$32,'new technologies'!$F$37:$N$37)</f>
        <v>0.67203314734499475</v>
      </c>
      <c r="N317" t="str">
        <f t="shared" si="424"/>
        <v>wholesale gas</v>
      </c>
      <c r="O317" t="str">
        <f t="shared" si="412"/>
        <v>USA</v>
      </c>
    </row>
    <row r="318" spans="1:15">
      <c r="A318" t="str">
        <f t="shared" si="420"/>
        <v>peak generation</v>
      </c>
      <c r="B318" t="str">
        <f t="shared" si="421"/>
        <v>gas</v>
      </c>
      <c r="C318" t="str">
        <f t="shared" si="422"/>
        <v>gas_peak_CC</v>
      </c>
      <c r="D318">
        <f t="shared" si="423"/>
        <v>2080</v>
      </c>
      <c r="E318">
        <v>1</v>
      </c>
      <c r="F318" s="207">
        <f>LOOKUP($D318,'Power Plant Costs'!$B$192:$H$192,'Power Plant Costs'!$B$200:$H$200)</f>
        <v>165.53157039526081</v>
      </c>
      <c r="G318" s="3">
        <f>VLOOKUP(C318,'new technologies'!$A$634:$E$697,5,FALSE)</f>
        <v>45</v>
      </c>
      <c r="H318" s="193">
        <f>LOOKUP($D318,'Power Plant Costs'!$B$266:$H$266,'Power Plant Costs'!$B$274:$H$274)</f>
        <v>3.1290676248466718</v>
      </c>
      <c r="I318" s="199">
        <f>LOOKUP($D318,'Power Plant Costs'!$B$229:$H$229,'Power Plant Costs'!$B$237:$H$237)</f>
        <v>0.52613578691661356</v>
      </c>
      <c r="J318" s="197">
        <v>0.15</v>
      </c>
      <c r="K318">
        <f>[11]Summary!$K$10</f>
        <v>6.25E-2</v>
      </c>
      <c r="L318" s="204">
        <f t="shared" si="376"/>
        <v>6.25E-2</v>
      </c>
      <c r="M318">
        <f>LOOKUP($D318,'new technologies'!$F$32:$N$32,'new technologies'!$F$37:$N$37)</f>
        <v>0.69283289530020598</v>
      </c>
      <c r="N318" t="str">
        <f t="shared" si="424"/>
        <v>wholesale gas</v>
      </c>
      <c r="O318" t="str">
        <f t="shared" si="424"/>
        <v>USA</v>
      </c>
    </row>
    <row r="319" spans="1:15">
      <c r="A319" t="str">
        <f t="shared" si="420"/>
        <v>peak generation</v>
      </c>
      <c r="B319" t="str">
        <f t="shared" si="421"/>
        <v>gas</v>
      </c>
      <c r="C319" t="str">
        <f t="shared" si="422"/>
        <v>gas_peak_CC</v>
      </c>
      <c r="D319">
        <f t="shared" si="423"/>
        <v>2095</v>
      </c>
      <c r="E319">
        <v>1</v>
      </c>
      <c r="F319" s="207">
        <f>LOOKUP($D319,'Power Plant Costs'!$B$192:$H$192,'Power Plant Costs'!$B$200:$H$200)</f>
        <v>163.05183438993691</v>
      </c>
      <c r="G319" s="3">
        <f>VLOOKUP(C319,'new technologies'!$A$634:$E$697,5,FALSE)</f>
        <v>45</v>
      </c>
      <c r="H319" s="193">
        <f>LOOKUP($D319,'Power Plant Costs'!$B$266:$H$266,'Power Plant Costs'!$B$274:$H$274)</f>
        <v>3.1015522361219938</v>
      </c>
      <c r="I319" s="199">
        <f>LOOKUP($D319,'Power Plant Costs'!$B$229:$H$229,'Power Plant Costs'!$B$237:$H$237)</f>
        <v>0.52150922321309368</v>
      </c>
      <c r="J319" s="197">
        <v>0.15</v>
      </c>
      <c r="K319">
        <f>[11]Summary!$K$10</f>
        <v>6.25E-2</v>
      </c>
      <c r="L319" s="204">
        <f t="shared" si="376"/>
        <v>6.25E-2</v>
      </c>
      <c r="M319">
        <f>LOOKUP($D319,'new technologies'!$F$32:$N$32,'new technologies'!$F$37:$N$37)</f>
        <v>0.7</v>
      </c>
      <c r="N319" t="str">
        <f t="shared" si="424"/>
        <v>wholesale gas</v>
      </c>
      <c r="O319" t="str">
        <f t="shared" si="424"/>
        <v>USA</v>
      </c>
    </row>
    <row r="320" spans="1:15">
      <c r="A320" t="str">
        <f>Legend!A77</f>
        <v>peak generation</v>
      </c>
      <c r="B320" t="str">
        <f>Legend!B77</f>
        <v>gas</v>
      </c>
      <c r="C320" t="str">
        <f>Legend!C77</f>
        <v>gas_peak_CC_CCS</v>
      </c>
      <c r="D320">
        <v>2020</v>
      </c>
      <c r="E320">
        <v>0.33300000000000002</v>
      </c>
      <c r="F320" s="207">
        <f>LOOKUP($D320,'Power Plant Costs'!$B$192:$H$192,'Power Plant Costs'!$B$514:$H$514)</f>
        <v>361.94683150859595</v>
      </c>
      <c r="G320" s="3">
        <f>VLOOKUP(C320,'new technologies'!$A$634:$E$697,5,FALSE)</f>
        <v>45</v>
      </c>
      <c r="H320" s="193">
        <f>LOOKUP($D320,'Power Plant Costs'!$B$266:$H$266,'Power Plant Costs'!$B$530:$H$530)</f>
        <v>4.2869148830649975</v>
      </c>
      <c r="I320" s="199">
        <f>LOOKUP($D320,'Power Plant Costs'!$B$229:$H$229,'Power Plant Costs'!$B$546:$H$546)</f>
        <v>0.82738934918439178</v>
      </c>
      <c r="J320" s="197">
        <v>0.15</v>
      </c>
      <c r="K320">
        <f>[11]Summary!$K$10</f>
        <v>6.25E-2</v>
      </c>
      <c r="L320" s="204">
        <f t="shared" si="376"/>
        <v>6.25E-2</v>
      </c>
      <c r="M320">
        <f>LOOKUP($D320,'new technologies'!$F$173:$N$173,'new technologies'!$F$186:$N$186)</f>
        <v>0.49097364917497005</v>
      </c>
      <c r="N320" t="str">
        <f>Legend!D77</f>
        <v>wholesale gas</v>
      </c>
      <c r="O320" t="str">
        <f t="shared" si="424"/>
        <v>USA</v>
      </c>
    </row>
    <row r="321" spans="1:15">
      <c r="A321" t="str">
        <f>A320</f>
        <v>peak generation</v>
      </c>
      <c r="B321" t="str">
        <f t="shared" ref="B321:C321" si="425">B320</f>
        <v>gas</v>
      </c>
      <c r="C321" t="str">
        <f t="shared" si="425"/>
        <v>gas_peak_CC_CCS</v>
      </c>
      <c r="D321">
        <f>D320+15</f>
        <v>2035</v>
      </c>
      <c r="E321">
        <v>1</v>
      </c>
      <c r="F321" s="207">
        <f>LOOKUP($D321,'Power Plant Costs'!$B$192:$H$192,'Power Plant Costs'!$B$514:$H$514)</f>
        <v>313.31034990607236</v>
      </c>
      <c r="G321" s="3">
        <f>VLOOKUP(C321,'new technologies'!$A$634:$E$697,5,FALSE)</f>
        <v>45</v>
      </c>
      <c r="H321" s="193">
        <f>LOOKUP($D321,'Power Plant Costs'!$B$266:$H$266,'Power Plant Costs'!$B$530:$H$530)</f>
        <v>3.8951724694452263</v>
      </c>
      <c r="I321" s="199">
        <f>LOOKUP($D321,'Power Plant Costs'!$B$229:$H$229,'Power Plant Costs'!$B$546:$H$546)</f>
        <v>0.74622315507916492</v>
      </c>
      <c r="J321" s="197">
        <v>0.15</v>
      </c>
      <c r="K321">
        <f>[11]Summary!$K$10</f>
        <v>6.25E-2</v>
      </c>
      <c r="L321" s="204">
        <f t="shared" si="376"/>
        <v>6.25E-2</v>
      </c>
      <c r="M321">
        <f>LOOKUP($D321,'new technologies'!$F$173:$N$173,'new technologies'!$F$186:$N$186)</f>
        <v>0.53978271639113584</v>
      </c>
      <c r="N321" t="str">
        <f>N320</f>
        <v>wholesale gas</v>
      </c>
      <c r="O321" t="str">
        <f t="shared" si="424"/>
        <v>USA</v>
      </c>
    </row>
    <row r="322" spans="1:15">
      <c r="A322" t="str">
        <f t="shared" ref="A322:A325" si="426">A321</f>
        <v>peak generation</v>
      </c>
      <c r="B322" t="str">
        <f t="shared" ref="B322:B325" si="427">B321</f>
        <v>gas</v>
      </c>
      <c r="C322" t="str">
        <f t="shared" ref="C322:C325" si="428">C321</f>
        <v>gas_peak_CC_CCS</v>
      </c>
      <c r="D322">
        <f t="shared" ref="D322:D325" si="429">D321+15</f>
        <v>2050</v>
      </c>
      <c r="E322">
        <v>1</v>
      </c>
      <c r="F322" s="207">
        <f>LOOKUP($D322,'Power Plant Costs'!$B$192:$H$192,'Power Plant Costs'!$B$514:$H$514)</f>
        <v>273.36834493068858</v>
      </c>
      <c r="G322" s="3">
        <f>VLOOKUP(C322,'new technologies'!$A$634:$E$697,5,FALSE)</f>
        <v>45</v>
      </c>
      <c r="H322" s="193">
        <f>LOOKUP($D322,'Power Plant Costs'!$B$266:$H$266,'Power Plant Costs'!$B$530:$H$530)</f>
        <v>3.563256148903295</v>
      </c>
      <c r="I322" s="199">
        <f>LOOKUP($D322,'Power Plant Costs'!$B$229:$H$229,'Power Plant Costs'!$B$546:$H$546)</f>
        <v>0.67884594335285853</v>
      </c>
      <c r="J322" s="197">
        <v>0.15</v>
      </c>
      <c r="K322">
        <f>[11]Summary!$K$10</f>
        <v>6.25E-2</v>
      </c>
      <c r="L322" s="204">
        <f t="shared" si="376"/>
        <v>6.25E-2</v>
      </c>
      <c r="M322">
        <f>LOOKUP($D322,'new technologies'!$F$173:$N$173,'new technologies'!$F$186:$N$186)</f>
        <v>0.58396003928869722</v>
      </c>
      <c r="N322" t="str">
        <f t="shared" ref="N322:N325" si="430">N321</f>
        <v>wholesale gas</v>
      </c>
      <c r="O322" t="str">
        <f t="shared" si="424"/>
        <v>USA</v>
      </c>
    </row>
    <row r="323" spans="1:15">
      <c r="A323" t="str">
        <f t="shared" si="426"/>
        <v>peak generation</v>
      </c>
      <c r="B323" t="str">
        <f t="shared" si="427"/>
        <v>gas</v>
      </c>
      <c r="C323" t="str">
        <f t="shared" si="428"/>
        <v>gas_peak_CC_CCS</v>
      </c>
      <c r="D323">
        <f t="shared" si="429"/>
        <v>2065</v>
      </c>
      <c r="E323">
        <v>1</v>
      </c>
      <c r="F323" s="207">
        <f>LOOKUP($D323,'Power Plant Costs'!$B$192:$H$192,'Power Plant Costs'!$B$514:$H$514)</f>
        <v>264.65850931090256</v>
      </c>
      <c r="G323" s="3">
        <f>VLOOKUP(C323,'new technologies'!$A$634:$E$697,5,FALSE)</f>
        <v>45</v>
      </c>
      <c r="H323" s="193">
        <f>LOOKUP($D323,'Power Plant Costs'!$B$266:$H$266,'Power Plant Costs'!$B$530:$H$530)</f>
        <v>3.5031048426556848</v>
      </c>
      <c r="I323" s="199">
        <f>LOOKUP($D323,'Power Plant Costs'!$B$229:$H$229,'Power Plant Costs'!$B$546:$H$546)</f>
        <v>0.66488276132585677</v>
      </c>
      <c r="J323" s="197">
        <v>0.15</v>
      </c>
      <c r="K323">
        <f>[11]Summary!$K$10</f>
        <v>6.25E-2</v>
      </c>
      <c r="L323" s="204">
        <f t="shared" si="376"/>
        <v>6.25E-2</v>
      </c>
      <c r="M323">
        <f>LOOKUP($D323,'new technologies'!$F$173:$N$173,'new technologies'!$F$186:$N$186)</f>
        <v>0.61635640624910426</v>
      </c>
      <c r="N323" t="str">
        <f t="shared" si="430"/>
        <v>wholesale gas</v>
      </c>
      <c r="O323" t="str">
        <f t="shared" si="424"/>
        <v>USA</v>
      </c>
    </row>
    <row r="324" spans="1:15">
      <c r="A324" t="str">
        <f t="shared" si="426"/>
        <v>peak generation</v>
      </c>
      <c r="B324" t="str">
        <f t="shared" si="427"/>
        <v>gas</v>
      </c>
      <c r="C324" t="str">
        <f t="shared" si="428"/>
        <v>gas_peak_CC_CCS</v>
      </c>
      <c r="D324">
        <f t="shared" si="429"/>
        <v>2080</v>
      </c>
      <c r="E324">
        <v>1</v>
      </c>
      <c r="F324" s="207">
        <f>LOOKUP($D324,'Power Plant Costs'!$B$192:$H$192,'Power Plant Costs'!$B$514:$H$514)</f>
        <v>253.60726424212405</v>
      </c>
      <c r="G324" s="3">
        <f>VLOOKUP(C324,'new technologies'!$A$634:$E$697,5,FALSE)</f>
        <v>45</v>
      </c>
      <c r="H324" s="193">
        <f>LOOKUP($D324,'Power Plant Costs'!$B$266:$H$266,'Power Plant Costs'!$B$530:$H$530)</f>
        <v>3.4095638226491425</v>
      </c>
      <c r="I324" s="199">
        <f>LOOKUP($D324,'Power Plant Costs'!$B$229:$H$229,'Power Plant Costs'!$B$546:$H$546)</f>
        <v>0.64621121405808224</v>
      </c>
      <c r="J324" s="197">
        <v>0.15</v>
      </c>
      <c r="K324">
        <f>[11]Summary!$K$10</f>
        <v>6.25E-2</v>
      </c>
      <c r="L324" s="204">
        <f t="shared" si="376"/>
        <v>6.25E-2</v>
      </c>
      <c r="M324">
        <f>LOOKUP($D324,'new technologies'!$F$173:$N$173,'new technologies'!$F$186:$N$186)</f>
        <v>0.63715615420431548</v>
      </c>
      <c r="N324" t="str">
        <f t="shared" si="430"/>
        <v>wholesale gas</v>
      </c>
      <c r="O324" t="str">
        <f t="shared" si="424"/>
        <v>USA</v>
      </c>
    </row>
    <row r="325" spans="1:15">
      <c r="A325" t="str">
        <f t="shared" si="426"/>
        <v>peak generation</v>
      </c>
      <c r="B325" t="str">
        <f t="shared" si="427"/>
        <v>gas</v>
      </c>
      <c r="C325" t="str">
        <f t="shared" si="428"/>
        <v>gas_peak_CC_CCS</v>
      </c>
      <c r="D325">
        <f t="shared" si="429"/>
        <v>2095</v>
      </c>
      <c r="E325">
        <v>1</v>
      </c>
      <c r="F325" s="207">
        <f>LOOKUP($D325,'Power Plant Costs'!$B$192:$H$192,'Power Plant Costs'!$B$514:$H$514)</f>
        <v>249.93354473825232</v>
      </c>
      <c r="G325" s="3">
        <f>VLOOKUP(C325,'new technologies'!$A$634:$E$697,5,FALSE)</f>
        <v>45</v>
      </c>
      <c r="H325" s="193">
        <f>LOOKUP($D325,'Power Plant Costs'!$B$266:$H$266,'Power Plant Costs'!$B$530:$H$530)</f>
        <v>3.378333935995026</v>
      </c>
      <c r="I325" s="199">
        <f>LOOKUP($D325,'Power Plant Costs'!$B$229:$H$229,'Power Plant Costs'!$B$546:$H$546)</f>
        <v>0.63999453993956279</v>
      </c>
      <c r="J325" s="197">
        <v>0.15</v>
      </c>
      <c r="K325">
        <f>[11]Summary!$K$10</f>
        <v>6.25E-2</v>
      </c>
      <c r="L325" s="204">
        <f t="shared" si="376"/>
        <v>6.25E-2</v>
      </c>
      <c r="M325">
        <f>LOOKUP($D325,'new technologies'!$F$173:$N$173,'new technologies'!$F$186:$N$186)</f>
        <v>0.64432325890410946</v>
      </c>
      <c r="N325" t="str">
        <f t="shared" si="430"/>
        <v>wholesale gas</v>
      </c>
      <c r="O325" t="str">
        <f t="shared" si="424"/>
        <v>USA</v>
      </c>
    </row>
    <row r="326" spans="1:15">
      <c r="A326" t="str">
        <f>Legend!A78</f>
        <v>peak generation</v>
      </c>
      <c r="B326" t="str">
        <f>Legend!B78</f>
        <v>oil</v>
      </c>
      <c r="C326" t="str">
        <f>Legend!C78</f>
        <v>oil_peak_turbine</v>
      </c>
      <c r="D326">
        <v>2005</v>
      </c>
      <c r="E326">
        <v>0</v>
      </c>
      <c r="F326" s="207">
        <f>LOOKUP(D326,'Power Plant Costs'!$B$192:$H$192,'Power Plant Costs'!$B$202:$H$202)</f>
        <v>158.11013041599193</v>
      </c>
      <c r="G326" s="3">
        <f>VLOOKUP(C326,'new technologies'!$A$634:$E$697,5,FALSE)</f>
        <v>45</v>
      </c>
      <c r="H326" s="193">
        <f>LOOKUP(D326,'Power Plant Costs'!$B$266:$H$266,'Power Plant Costs'!$B$276:$H$276)</f>
        <v>3.6302521561527397</v>
      </c>
      <c r="I326" s="199">
        <f>LOOKUP(D326,'Power Plant Costs'!$B$229:$H$229,'Power Plant Costs'!$B$239:$H$239)</f>
        <v>1.0804415619808305</v>
      </c>
      <c r="J326" s="197">
        <v>0.15</v>
      </c>
      <c r="K326">
        <f>[11]Summary!$K$10</f>
        <v>6.25E-2</v>
      </c>
      <c r="L326" s="204">
        <f t="shared" si="376"/>
        <v>6.25E-2</v>
      </c>
      <c r="M326">
        <f>LOOKUP($D326,'new technologies'!$F$32:$N$32,'new technologies'!$F$38:$N$38)</f>
        <v>0.38436590927267961</v>
      </c>
      <c r="N326" t="str">
        <f>Legend!D78</f>
        <v>refined liquids industrial</v>
      </c>
      <c r="O326" t="str">
        <f t="shared" si="424"/>
        <v>USA</v>
      </c>
    </row>
    <row r="327" spans="1:15">
      <c r="A327" t="str">
        <f>A326</f>
        <v>peak generation</v>
      </c>
      <c r="B327" t="str">
        <f t="shared" ref="B327:C327" si="431">B326</f>
        <v>oil</v>
      </c>
      <c r="C327" t="str">
        <f t="shared" si="431"/>
        <v>oil_peak_turbine</v>
      </c>
      <c r="D327">
        <f>D326+15</f>
        <v>2020</v>
      </c>
      <c r="E327">
        <v>1</v>
      </c>
      <c r="F327" s="207">
        <f>LOOKUP(D327,'Power Plant Costs'!$B$192:$H$192,'Power Plant Costs'!$B$202:$H$202)</f>
        <v>163.38644284870421</v>
      </c>
      <c r="G327" s="3">
        <f>VLOOKUP(C327,'new technologies'!$A$634:$E$697,5,FALSE)</f>
        <v>45</v>
      </c>
      <c r="H327" s="193">
        <f>LOOKUP(D327,'Power Plant Costs'!$B$266:$H$266,'Power Plant Costs'!$B$276:$H$276)</f>
        <v>3.7513977433140036</v>
      </c>
      <c r="I327" s="199">
        <f>LOOKUP(D327,'Power Plant Costs'!$B$229:$H$229,'Power Plant Costs'!$B$239:$H$239)</f>
        <v>1.1164971090308502</v>
      </c>
      <c r="J327" s="197">
        <v>0.15</v>
      </c>
      <c r="K327">
        <f>[11]Summary!$K$10</f>
        <v>6.25E-2</v>
      </c>
      <c r="L327" s="204">
        <f t="shared" si="376"/>
        <v>6.25E-2</v>
      </c>
      <c r="M327">
        <f>LOOKUP($D327,'new technologies'!$F$32:$N$32,'new technologies'!$F$38:$N$38)</f>
        <v>0.38436590927267961</v>
      </c>
      <c r="N327" t="str">
        <f>N326</f>
        <v>refined liquids industrial</v>
      </c>
      <c r="O327" t="str">
        <f t="shared" si="424"/>
        <v>USA</v>
      </c>
    </row>
    <row r="328" spans="1:15">
      <c r="A328" t="str">
        <f t="shared" ref="A328:A332" si="432">A327</f>
        <v>peak generation</v>
      </c>
      <c r="B328" t="str">
        <f t="shared" ref="B328:B332" si="433">B327</f>
        <v>oil</v>
      </c>
      <c r="C328" t="str">
        <f t="shared" ref="C328:C332" si="434">C327</f>
        <v>oil_peak_turbine</v>
      </c>
      <c r="D328">
        <f t="shared" ref="D328:D332" si="435">D327+15</f>
        <v>2035</v>
      </c>
      <c r="E328">
        <v>1</v>
      </c>
      <c r="F328" s="207">
        <f>LOOKUP(D328,'Power Plant Costs'!$B$192:$H$192,'Power Plant Costs'!$B$202:$H$202)</f>
        <v>153.85304428321788</v>
      </c>
      <c r="G328" s="3">
        <f>VLOOKUP(C328,'new technologies'!$A$634:$E$697,5,FALSE)</f>
        <v>45</v>
      </c>
      <c r="H328" s="193">
        <f>LOOKUP(D328,'Power Plant Costs'!$B$266:$H$266,'Power Plant Costs'!$B$276:$H$276)</f>
        <v>3.5325082856507666</v>
      </c>
      <c r="I328" s="199">
        <f>LOOKUP(D328,'Power Plant Costs'!$B$229:$H$229,'Power Plant Costs'!$B$239:$H$239)</f>
        <v>1.0513508719745683</v>
      </c>
      <c r="J328" s="197">
        <v>0.15</v>
      </c>
      <c r="K328">
        <f>[11]Summary!$K$10</f>
        <v>6.25E-2</v>
      </c>
      <c r="L328" s="204">
        <f t="shared" si="376"/>
        <v>6.25E-2</v>
      </c>
      <c r="M328">
        <f>LOOKUP($D328,'new technologies'!$F$32:$N$32,'new technologies'!$F$38:$N$38)</f>
        <v>0.39310554158415623</v>
      </c>
      <c r="N328" t="str">
        <f t="shared" ref="N328:O343" si="436">N327</f>
        <v>refined liquids industrial</v>
      </c>
      <c r="O328" t="str">
        <f t="shared" si="424"/>
        <v>USA</v>
      </c>
    </row>
    <row r="329" spans="1:15">
      <c r="A329" t="str">
        <f t="shared" si="432"/>
        <v>peak generation</v>
      </c>
      <c r="B329" t="str">
        <f t="shared" si="433"/>
        <v>oil</v>
      </c>
      <c r="C329" t="str">
        <f t="shared" si="434"/>
        <v>oil_peak_turbine</v>
      </c>
      <c r="D329">
        <f t="shared" si="435"/>
        <v>2050</v>
      </c>
      <c r="E329">
        <v>1</v>
      </c>
      <c r="F329" s="207">
        <f>LOOKUP(D329,'Power Plant Costs'!$B$192:$H$192,'Power Plant Costs'!$B$202:$H$202)</f>
        <v>144.87590783240759</v>
      </c>
      <c r="G329" s="3">
        <f>VLOOKUP(C329,'new technologies'!$A$634:$E$697,5,FALSE)</f>
        <v>45</v>
      </c>
      <c r="H329" s="193">
        <f>LOOKUP(D329,'Power Plant Costs'!$B$266:$H$266,'Power Plant Costs'!$B$276:$H$276)</f>
        <v>3.3263907593993611</v>
      </c>
      <c r="I329" s="199">
        <f>LOOKUP(D329,'Power Plant Costs'!$B$229:$H$229,'Power Plant Costs'!$B$239:$H$239)</f>
        <v>0.99000583795613151</v>
      </c>
      <c r="J329" s="197">
        <v>0.15</v>
      </c>
      <c r="K329">
        <f>[11]Summary!$K$10</f>
        <v>6.25E-2</v>
      </c>
      <c r="L329" s="204">
        <f t="shared" ref="L329:L345" si="437">K329</f>
        <v>6.25E-2</v>
      </c>
      <c r="M329">
        <f>LOOKUP($D329,'new technologies'!$F$32:$N$32,'new technologies'!$F$38:$N$38)</f>
        <v>0.40204389384216593</v>
      </c>
      <c r="N329" t="str">
        <f t="shared" si="436"/>
        <v>refined liquids industrial</v>
      </c>
      <c r="O329" t="str">
        <f t="shared" si="424"/>
        <v>USA</v>
      </c>
    </row>
    <row r="330" spans="1:15">
      <c r="A330" t="str">
        <f t="shared" si="432"/>
        <v>peak generation</v>
      </c>
      <c r="B330" t="str">
        <f t="shared" si="433"/>
        <v>oil</v>
      </c>
      <c r="C330" t="str">
        <f t="shared" si="434"/>
        <v>oil_peak_turbine</v>
      </c>
      <c r="D330">
        <f t="shared" si="435"/>
        <v>2065</v>
      </c>
      <c r="E330">
        <v>1</v>
      </c>
      <c r="F330" s="207">
        <f>LOOKUP(D330,'Power Plant Costs'!$B$192:$H$192,'Power Plant Costs'!$B$202:$H$202)</f>
        <v>136.42257628407373</v>
      </c>
      <c r="G330" s="3">
        <f>VLOOKUP(C330,'new technologies'!$A$634:$E$697,5,FALSE)</f>
        <v>45</v>
      </c>
      <c r="H330" s="193">
        <f>LOOKUP(D330,'Power Plant Costs'!$B$266:$H$266,'Power Plant Costs'!$B$276:$H$276)</f>
        <v>3.1322999380252159</v>
      </c>
      <c r="I330" s="199">
        <f>LOOKUP(D330,'Power Plant Costs'!$B$229:$H$229,'Power Plant Costs'!$B$239:$H$239)</f>
        <v>0.93224021144002112</v>
      </c>
      <c r="J330" s="197">
        <v>0.15</v>
      </c>
      <c r="K330">
        <f>[11]Summary!$K$10</f>
        <v>6.25E-2</v>
      </c>
      <c r="L330" s="204">
        <f t="shared" si="437"/>
        <v>6.25E-2</v>
      </c>
      <c r="M330">
        <f>LOOKUP($D330,'new technologies'!$F$32:$N$32,'new technologies'!$F$38:$N$38)</f>
        <v>0.41118548449963016</v>
      </c>
      <c r="N330" t="str">
        <f t="shared" si="436"/>
        <v>refined liquids industrial</v>
      </c>
      <c r="O330" t="str">
        <f t="shared" si="424"/>
        <v>USA</v>
      </c>
    </row>
    <row r="331" spans="1:15">
      <c r="A331" t="str">
        <f t="shared" si="432"/>
        <v>peak generation</v>
      </c>
      <c r="B331" t="str">
        <f t="shared" si="433"/>
        <v>oil</v>
      </c>
      <c r="C331" t="str">
        <f t="shared" si="434"/>
        <v>oil_peak_turbine</v>
      </c>
      <c r="D331">
        <f t="shared" si="435"/>
        <v>2080</v>
      </c>
      <c r="E331">
        <v>1</v>
      </c>
      <c r="F331" s="207">
        <f>LOOKUP(D331,'Power Plant Costs'!$B$192:$H$192,'Power Plant Costs'!$B$202:$H$202)</f>
        <v>128.46248626454337</v>
      </c>
      <c r="G331" s="3">
        <f>VLOOKUP(C331,'new technologies'!$A$634:$E$697,5,FALSE)</f>
        <v>45</v>
      </c>
      <c r="H331" s="193">
        <f>LOOKUP(D331,'Power Plant Costs'!$B$266:$H$266,'Power Plant Costs'!$B$276:$H$276)</f>
        <v>2.9495340780481176</v>
      </c>
      <c r="I331" s="199">
        <f>LOOKUP(D331,'Power Plant Costs'!$B$229:$H$229,'Power Plant Costs'!$B$239:$H$239)</f>
        <v>0.87784513838820921</v>
      </c>
      <c r="J331" s="197">
        <v>0.15</v>
      </c>
      <c r="K331">
        <f>[11]Summary!$K$10</f>
        <v>6.25E-2</v>
      </c>
      <c r="L331" s="204">
        <f t="shared" si="437"/>
        <v>6.25E-2</v>
      </c>
      <c r="M331">
        <f>LOOKUP($D331,'new technologies'!$F$32:$N$32,'new technologies'!$F$38:$N$38)</f>
        <v>0.42053493474911557</v>
      </c>
      <c r="N331" t="str">
        <f t="shared" si="436"/>
        <v>refined liquids industrial</v>
      </c>
      <c r="O331" t="str">
        <f t="shared" si="436"/>
        <v>USA</v>
      </c>
    </row>
    <row r="332" spans="1:15">
      <c r="A332" t="str">
        <f t="shared" si="432"/>
        <v>peak generation</v>
      </c>
      <c r="B332" t="str">
        <f t="shared" si="433"/>
        <v>oil</v>
      </c>
      <c r="C332" t="str">
        <f t="shared" si="434"/>
        <v>oil_peak_turbine</v>
      </c>
      <c r="D332">
        <f t="shared" si="435"/>
        <v>2095</v>
      </c>
      <c r="E332">
        <v>1</v>
      </c>
      <c r="F332" s="207">
        <f>LOOKUP(D332,'Power Plant Costs'!$B$192:$H$192,'Power Plant Costs'!$B$202:$H$202)</f>
        <v>120.96685773551503</v>
      </c>
      <c r="G332" s="3">
        <f>VLOOKUP(C332,'new technologies'!$A$634:$E$697,5,FALSE)</f>
        <v>45</v>
      </c>
      <c r="H332" s="193">
        <f>LOOKUP(D332,'Power Plant Costs'!$B$266:$H$266,'Power Plant Costs'!$B$276:$H$276)</f>
        <v>2.7774323818593141</v>
      </c>
      <c r="I332" s="199">
        <f>LOOKUP(D332,'Power Plant Costs'!$B$229:$H$229,'Power Plant Costs'!$B$239:$H$239)</f>
        <v>0.82662395113965115</v>
      </c>
      <c r="J332" s="197">
        <v>0.15</v>
      </c>
      <c r="K332">
        <f>[11]Summary!$K$10</f>
        <v>6.25E-2</v>
      </c>
      <c r="L332" s="204">
        <f t="shared" si="437"/>
        <v>6.25E-2</v>
      </c>
      <c r="M332">
        <f>LOOKUP($D332,'new technologies'!$F$32:$N$32,'new technologies'!$F$38:$N$38)</f>
        <v>0.43009697085890675</v>
      </c>
      <c r="N332" t="str">
        <f t="shared" si="436"/>
        <v>refined liquids industrial</v>
      </c>
      <c r="O332" t="str">
        <f t="shared" si="436"/>
        <v>USA</v>
      </c>
    </row>
    <row r="333" spans="1:15">
      <c r="A333" t="str">
        <f>Legend!A79</f>
        <v>peak generation</v>
      </c>
      <c r="B333" t="str">
        <f>Legend!B79</f>
        <v>oil</v>
      </c>
      <c r="C333" t="str">
        <f>Legend!C79</f>
        <v>oil_peak_IGCC</v>
      </c>
      <c r="D333">
        <v>2005</v>
      </c>
      <c r="E333">
        <v>0</v>
      </c>
      <c r="F333" s="208">
        <f>LOOKUP($D333,'Power Plant Costs'!$B$192:$H$192,'Power Plant Costs'!$B$204:$H$204)</f>
        <v>517.47000213120691</v>
      </c>
      <c r="G333" s="3">
        <f>VLOOKUP(C333,'new technologies'!$A$634:$E$697,5,FALSE)</f>
        <v>45</v>
      </c>
      <c r="H333" s="197">
        <f>LOOKUP($D333,'Power Plant Costs'!$B$266:$H$266,'Power Plant Costs'!$B$278:$H$278)</f>
        <v>11.159541566291781</v>
      </c>
      <c r="I333" s="199">
        <f>LOOKUP($D333,'Power Plant Costs'!$B$229:$H$229,'Power Plant Costs'!$B$241:$H$241)</f>
        <v>0.84320105383638766</v>
      </c>
      <c r="J333" s="197">
        <v>0.15</v>
      </c>
      <c r="K333">
        <f>[11]Summary!$K$10</f>
        <v>6.25E-2</v>
      </c>
      <c r="L333" s="204">
        <f t="shared" si="437"/>
        <v>6.25E-2</v>
      </c>
      <c r="M333">
        <f>LOOKUP($D333,'new technologies'!$F$32:$N$32,'new technologies'!$F$40:$N$40)</f>
        <v>0.42624802982763033</v>
      </c>
      <c r="N333" t="str">
        <f>Legend!D79</f>
        <v>refined liquids industrial</v>
      </c>
      <c r="O333" t="str">
        <f t="shared" si="436"/>
        <v>USA</v>
      </c>
    </row>
    <row r="334" spans="1:15">
      <c r="A334" t="str">
        <f>A333</f>
        <v>peak generation</v>
      </c>
      <c r="B334" t="str">
        <f t="shared" ref="B334:C334" si="438">B333</f>
        <v>oil</v>
      </c>
      <c r="C334" t="str">
        <f t="shared" si="438"/>
        <v>oil_peak_IGCC</v>
      </c>
      <c r="D334">
        <f>D333+15</f>
        <v>2020</v>
      </c>
      <c r="E334">
        <v>1</v>
      </c>
      <c r="F334" s="208">
        <f>LOOKUP($D334,'Power Plant Costs'!$B$192:$H$192,'Power Plant Costs'!$B$204:$H$204)</f>
        <v>517.47000213120691</v>
      </c>
      <c r="G334" s="3">
        <f>VLOOKUP(C334,'new technologies'!$A$634:$E$697,5,FALSE)</f>
        <v>45</v>
      </c>
      <c r="H334" s="197">
        <f>LOOKUP($D334,'Power Plant Costs'!$B$266:$H$266,'Power Plant Costs'!$B$278:$H$278)</f>
        <v>11.159541566291781</v>
      </c>
      <c r="I334" s="199">
        <f>LOOKUP($D334,'Power Plant Costs'!$B$229:$H$229,'Power Plant Costs'!$B$241:$H$241)</f>
        <v>0.84320105383638766</v>
      </c>
      <c r="J334" s="197">
        <v>0.15</v>
      </c>
      <c r="K334">
        <f>[11]Summary!$K$10</f>
        <v>6.25E-2</v>
      </c>
      <c r="L334" s="204">
        <f t="shared" si="437"/>
        <v>6.25E-2</v>
      </c>
      <c r="M334">
        <f>LOOKUP($D334,'new technologies'!$F$32:$N$32,'new technologies'!$F$40:$N$40)</f>
        <v>0.42624802982763033</v>
      </c>
      <c r="N334" t="str">
        <f>N333</f>
        <v>refined liquids industrial</v>
      </c>
      <c r="O334" t="str">
        <f t="shared" si="436"/>
        <v>USA</v>
      </c>
    </row>
    <row r="335" spans="1:15">
      <c r="A335" t="str">
        <f t="shared" ref="A335:A339" si="439">A334</f>
        <v>peak generation</v>
      </c>
      <c r="B335" t="str">
        <f t="shared" ref="B335:B339" si="440">B334</f>
        <v>oil</v>
      </c>
      <c r="C335" t="str">
        <f t="shared" ref="C335:C339" si="441">C334</f>
        <v>oil_peak_IGCC</v>
      </c>
      <c r="D335">
        <f t="shared" ref="D335:D339" si="442">D334+15</f>
        <v>2035</v>
      </c>
      <c r="E335">
        <v>1</v>
      </c>
      <c r="F335" s="208">
        <f>LOOKUP($D335,'Power Plant Costs'!$B$192:$H$192,'Power Plant Costs'!$B$204:$H$204)</f>
        <v>450.82098710652605</v>
      </c>
      <c r="G335" s="3">
        <f>VLOOKUP(C335,'new technologies'!$A$634:$E$697,5,FALSE)</f>
        <v>45</v>
      </c>
      <c r="H335" s="197">
        <f>LOOKUP($D335,'Power Plant Costs'!$B$266:$H$266,'Power Plant Costs'!$B$278:$H$278)</f>
        <v>10.201325050735845</v>
      </c>
      <c r="I335" s="199">
        <f>LOOKUP($D335,'Power Plant Costs'!$B$229:$H$229,'Power Plant Costs'!$B$241:$H$241)</f>
        <v>0.77079940804112246</v>
      </c>
      <c r="J335" s="197">
        <v>0.15</v>
      </c>
      <c r="K335">
        <f>[11]Summary!$K$10</f>
        <v>6.25E-2</v>
      </c>
      <c r="L335" s="204">
        <f t="shared" si="437"/>
        <v>6.25E-2</v>
      </c>
      <c r="M335">
        <f>LOOKUP($D335,'new technologies'!$F$32:$N$32,'new technologies'!$F$40:$N$40)</f>
        <v>0.44903864197952675</v>
      </c>
      <c r="N335" t="str">
        <f t="shared" ref="N335:N339" si="443">N334</f>
        <v>refined liquids industrial</v>
      </c>
      <c r="O335" t="str">
        <f t="shared" si="436"/>
        <v>USA</v>
      </c>
    </row>
    <row r="336" spans="1:15">
      <c r="A336" t="str">
        <f t="shared" si="439"/>
        <v>peak generation</v>
      </c>
      <c r="B336" t="str">
        <f t="shared" si="440"/>
        <v>oil</v>
      </c>
      <c r="C336" t="str">
        <f t="shared" si="441"/>
        <v>oil_peak_IGCC</v>
      </c>
      <c r="D336">
        <f t="shared" si="442"/>
        <v>2050</v>
      </c>
      <c r="E336">
        <v>1</v>
      </c>
      <c r="F336" s="208">
        <f>LOOKUP($D336,'Power Plant Costs'!$B$192:$H$192,'Power Plant Costs'!$B$204:$H$204)</f>
        <v>393.27720161971723</v>
      </c>
      <c r="G336" s="3">
        <f>VLOOKUP(C336,'new technologies'!$A$634:$E$697,5,FALSE)</f>
        <v>45</v>
      </c>
      <c r="H336" s="197">
        <f>LOOKUP($D336,'Power Plant Costs'!$B$266:$H$266,'Power Plant Costs'!$B$278:$H$278)</f>
        <v>9.3740149156850965</v>
      </c>
      <c r="I336" s="199">
        <f>LOOKUP($D336,'Power Plant Costs'!$B$229:$H$229,'Power Plant Costs'!$B$241:$H$241)</f>
        <v>0.70828888522256572</v>
      </c>
      <c r="J336" s="197">
        <v>0.15</v>
      </c>
      <c r="K336">
        <f>[11]Summary!$K$10</f>
        <v>6.25E-2</v>
      </c>
      <c r="L336" s="204">
        <f t="shared" si="437"/>
        <v>6.25E-2</v>
      </c>
      <c r="M336">
        <f>LOOKUP($D336,'new technologies'!$F$32:$N$32,'new technologies'!$F$40:$N$40)</f>
        <v>0.4695983502224636</v>
      </c>
      <c r="N336" t="str">
        <f t="shared" si="443"/>
        <v>refined liquids industrial</v>
      </c>
      <c r="O336" t="str">
        <f t="shared" si="436"/>
        <v>USA</v>
      </c>
    </row>
    <row r="337" spans="1:15">
      <c r="A337" t="str">
        <f t="shared" si="439"/>
        <v>peak generation</v>
      </c>
      <c r="B337" t="str">
        <f t="shared" si="440"/>
        <v>oil</v>
      </c>
      <c r="C337" t="str">
        <f t="shared" si="441"/>
        <v>oil_peak_IGCC</v>
      </c>
      <c r="D337">
        <f t="shared" si="442"/>
        <v>2065</v>
      </c>
      <c r="E337">
        <v>1</v>
      </c>
      <c r="F337" s="208">
        <f>LOOKUP($D337,'Power Plant Costs'!$B$192:$H$192,'Power Plant Costs'!$B$204:$H$204)</f>
        <v>384.19891588494454</v>
      </c>
      <c r="G337" s="3">
        <f>VLOOKUP(C337,'new technologies'!$A$634:$E$697,5,FALSE)</f>
        <v>45</v>
      </c>
      <c r="H337" s="197">
        <f>LOOKUP($D337,'Power Plant Costs'!$B$266:$H$266,'Power Plant Costs'!$B$278:$H$278)</f>
        <v>9.2434959077031511</v>
      </c>
      <c r="I337" s="199">
        <f>LOOKUP($D337,'Power Plant Costs'!$B$229:$H$229,'Power Plant Costs'!$B$241:$H$241)</f>
        <v>0.69842703163097353</v>
      </c>
      <c r="J337" s="197">
        <v>0.15</v>
      </c>
      <c r="K337">
        <f>[11]Summary!$K$10</f>
        <v>6.25E-2</v>
      </c>
      <c r="L337" s="204">
        <f t="shared" si="437"/>
        <v>6.25E-2</v>
      </c>
      <c r="M337">
        <f>LOOKUP($D337,'new technologies'!$F$32:$N$32,'new technologies'!$F$40:$N$40)</f>
        <v>0.48591462706571159</v>
      </c>
      <c r="N337" t="str">
        <f t="shared" si="443"/>
        <v>refined liquids industrial</v>
      </c>
      <c r="O337" t="str">
        <f t="shared" si="436"/>
        <v>USA</v>
      </c>
    </row>
    <row r="338" spans="1:15">
      <c r="A338" t="str">
        <f t="shared" si="439"/>
        <v>peak generation</v>
      </c>
      <c r="B338" t="str">
        <f t="shared" si="440"/>
        <v>oil</v>
      </c>
      <c r="C338" t="str">
        <f t="shared" si="441"/>
        <v>oil_peak_IGCC</v>
      </c>
      <c r="D338">
        <f t="shared" si="442"/>
        <v>2080</v>
      </c>
      <c r="E338">
        <v>1</v>
      </c>
      <c r="F338" s="208">
        <f>LOOKUP($D338,'Power Plant Costs'!$B$192:$H$192,'Power Plant Costs'!$B$204:$H$204)</f>
        <v>367.73787724618762</v>
      </c>
      <c r="G338" s="3">
        <f>VLOOKUP(C338,'new technologies'!$A$634:$E$697,5,FALSE)</f>
        <v>45</v>
      </c>
      <c r="H338" s="197">
        <f>LOOKUP($D338,'Power Plant Costs'!$B$266:$H$266,'Power Plant Costs'!$B$278:$H$278)</f>
        <v>9.0068346595058575</v>
      </c>
      <c r="I338" s="199">
        <f>LOOKUP($D338,'Power Plant Costs'!$B$229:$H$229,'Power Plant Costs'!$B$241:$H$241)</f>
        <v>0.68054520264214136</v>
      </c>
      <c r="J338" s="197">
        <v>0.15</v>
      </c>
      <c r="K338">
        <f>[11]Summary!$K$10</f>
        <v>6.25E-2</v>
      </c>
      <c r="L338" s="204">
        <f t="shared" si="437"/>
        <v>6.25E-2</v>
      </c>
      <c r="M338">
        <f>LOOKUP($D338,'new technologies'!$F$32:$N$32,'new technologies'!$F$40:$N$40)</f>
        <v>0.49639032164966829</v>
      </c>
      <c r="N338" t="str">
        <f t="shared" si="443"/>
        <v>refined liquids industrial</v>
      </c>
      <c r="O338" t="str">
        <f t="shared" si="436"/>
        <v>USA</v>
      </c>
    </row>
    <row r="339" spans="1:15">
      <c r="A339" t="str">
        <f t="shared" si="439"/>
        <v>peak generation</v>
      </c>
      <c r="B339" t="str">
        <f t="shared" si="440"/>
        <v>oil</v>
      </c>
      <c r="C339" t="str">
        <f t="shared" si="441"/>
        <v>oil_peak_IGCC</v>
      </c>
      <c r="D339">
        <f t="shared" si="442"/>
        <v>2095</v>
      </c>
      <c r="E339">
        <v>1</v>
      </c>
      <c r="F339" s="208">
        <f>LOOKUP($D339,'Power Plant Costs'!$B$192:$H$192,'Power Plant Costs'!$B$204:$H$204)</f>
        <v>362.22900149184483</v>
      </c>
      <c r="G339" s="3">
        <f>VLOOKUP(C339,'new technologies'!$A$634:$E$697,5,FALSE)</f>
        <v>45</v>
      </c>
      <c r="H339" s="197">
        <f>LOOKUP($D339,'Power Plant Costs'!$B$266:$H$266,'Power Plant Costs'!$B$278:$H$278)</f>
        <v>8.9276332530334255</v>
      </c>
      <c r="I339" s="199">
        <f>LOOKUP($D339,'Power Plant Costs'!$B$229:$H$229,'Power Plant Costs'!$B$241:$H$241)</f>
        <v>0.67456084306911024</v>
      </c>
      <c r="J339" s="197">
        <v>0.15</v>
      </c>
      <c r="K339">
        <f>[11]Summary!$K$10</f>
        <v>6.25E-2</v>
      </c>
      <c r="L339" s="204">
        <f t="shared" si="437"/>
        <v>6.25E-2</v>
      </c>
      <c r="M339">
        <f>LOOKUP($D339,'new technologies'!$F$32:$N$32,'new technologies'!$F$40:$N$40)</f>
        <v>0.5</v>
      </c>
      <c r="N339" t="str">
        <f t="shared" si="443"/>
        <v>refined liquids industrial</v>
      </c>
      <c r="O339" t="str">
        <f t="shared" si="436"/>
        <v>USA</v>
      </c>
    </row>
    <row r="340" spans="1:15">
      <c r="A340" t="str">
        <f>Legend!A80</f>
        <v>peak generation</v>
      </c>
      <c r="B340" t="str">
        <f>Legend!B80</f>
        <v>oil</v>
      </c>
      <c r="C340" t="str">
        <f>Legend!C80</f>
        <v>oil_peak_IGCC_CCS</v>
      </c>
      <c r="D340">
        <v>2020</v>
      </c>
      <c r="E340">
        <v>0.33300000000000002</v>
      </c>
      <c r="F340" s="207">
        <f>LOOKUP($D340,'Power Plant Costs'!$B$192:$H$192,'Power Plant Costs'!$B$515:$H$515)</f>
        <v>740.81049087839733</v>
      </c>
      <c r="G340" s="3">
        <f>VLOOKUP(C340,'new technologies'!$A$634:$E$697,5,FALSE)</f>
        <v>45</v>
      </c>
      <c r="H340" s="197">
        <f>LOOKUP($D340,'Power Plant Costs'!$B$266:$H$266,'Power Plant Costs'!$B$531:$H$531)</f>
        <v>12.022019358484318</v>
      </c>
      <c r="I340" s="199">
        <f>LOOKUP($D340,'Power Plant Costs'!$B$229:$H$229,'Power Plant Costs'!$B$547:$H$547)</f>
        <v>1.2124124374804539</v>
      </c>
      <c r="J340" s="197">
        <v>0.15</v>
      </c>
      <c r="K340">
        <f>[11]Summary!$K$10</f>
        <v>6.25E-2</v>
      </c>
      <c r="L340" s="204">
        <f t="shared" si="437"/>
        <v>6.25E-2</v>
      </c>
      <c r="M340">
        <f>LOOKUP($D340,'new technologies'!$F$173:$N$173,'new technologies'!$F$187:$N$187)</f>
        <v>0.363613943149656</v>
      </c>
      <c r="N340" t="str">
        <f>Legend!D80</f>
        <v>refined liquids industrial</v>
      </c>
      <c r="O340" t="str">
        <f t="shared" si="436"/>
        <v>USA</v>
      </c>
    </row>
    <row r="341" spans="1:15">
      <c r="A341" t="str">
        <f>A340</f>
        <v>peak generation</v>
      </c>
      <c r="B341" t="str">
        <f t="shared" ref="B341:C341" si="444">B340</f>
        <v>oil</v>
      </c>
      <c r="C341" t="str">
        <f t="shared" si="444"/>
        <v>oil_peak_IGCC_CCS</v>
      </c>
      <c r="D341">
        <f>D340+15</f>
        <v>2035</v>
      </c>
      <c r="E341">
        <v>1</v>
      </c>
      <c r="F341" s="207">
        <f>LOOKUP($D341,'Power Plant Costs'!$B$192:$H$192,'Power Plant Costs'!$B$515:$H$515)</f>
        <v>641.26673287369533</v>
      </c>
      <c r="G341" s="3">
        <f>VLOOKUP(C341,'new technologies'!$A$634:$E$697,5,FALSE)</f>
        <v>45</v>
      </c>
      <c r="H341" s="197">
        <f>LOOKUP($D341,'Power Plant Costs'!$B$266:$H$266,'Power Plant Costs'!$B$531:$H$531)</f>
        <v>10.930195717290589</v>
      </c>
      <c r="I341" s="199">
        <f>LOOKUP($D341,'Power Plant Costs'!$B$229:$H$229,'Power Plant Costs'!$B$547:$H$547)</f>
        <v>1.0828159605046264</v>
      </c>
      <c r="J341" s="197">
        <v>0.15</v>
      </c>
      <c r="K341">
        <f>[11]Summary!$K$10</f>
        <v>6.25E-2</v>
      </c>
      <c r="L341" s="204">
        <f t="shared" si="437"/>
        <v>6.25E-2</v>
      </c>
      <c r="M341">
        <f>LOOKUP($D341,'new technologies'!$F$173:$N$173,'new technologies'!$F$187:$N$187)</f>
        <v>0.3899648098206453</v>
      </c>
      <c r="N341" t="str">
        <f>N340</f>
        <v>refined liquids industrial</v>
      </c>
      <c r="O341" t="str">
        <f t="shared" si="436"/>
        <v>USA</v>
      </c>
    </row>
    <row r="342" spans="1:15">
      <c r="A342" t="str">
        <f t="shared" ref="A342:A345" si="445">A341</f>
        <v>peak generation</v>
      </c>
      <c r="B342" t="str">
        <f t="shared" ref="B342:B345" si="446">B341</f>
        <v>oil</v>
      </c>
      <c r="C342" t="str">
        <f t="shared" ref="C342:C345" si="447">C341</f>
        <v>oil_peak_IGCC_CCS</v>
      </c>
      <c r="D342">
        <f t="shared" ref="D342:D345" si="448">D341+15</f>
        <v>2050</v>
      </c>
      <c r="E342">
        <v>1</v>
      </c>
      <c r="F342" s="207">
        <f>LOOKUP($D342,'Power Plant Costs'!$B$192:$H$192,'Power Plant Costs'!$B$515:$H$515)</f>
        <v>558.41408229129263</v>
      </c>
      <c r="G342" s="3">
        <f>VLOOKUP(C342,'new technologies'!$A$634:$E$697,5,FALSE)</f>
        <v>45</v>
      </c>
      <c r="H342" s="197">
        <f>LOOKUP($D342,'Power Plant Costs'!$B$266:$H$266,'Power Plant Costs'!$B$531:$H$531)</f>
        <v>10.01282580435309</v>
      </c>
      <c r="I342" s="199">
        <f>LOOKUP($D342,'Power Plant Costs'!$B$229:$H$229,'Power Plant Costs'!$B$547:$H$547)</f>
        <v>0.98175245057701488</v>
      </c>
      <c r="J342" s="197">
        <v>0.15</v>
      </c>
      <c r="K342">
        <f>[11]Summary!$K$10</f>
        <v>6.25E-2</v>
      </c>
      <c r="L342" s="204">
        <f t="shared" si="437"/>
        <v>6.25E-2</v>
      </c>
      <c r="M342">
        <f>LOOKUP($D342,'new technologies'!$F$173:$N$173,'new technologies'!$F$187:$N$187)</f>
        <v>0.41388240015397043</v>
      </c>
      <c r="N342" t="str">
        <f t="shared" ref="N342:O357" si="449">N341</f>
        <v>refined liquids industrial</v>
      </c>
      <c r="O342" t="str">
        <f t="shared" si="436"/>
        <v>USA</v>
      </c>
    </row>
    <row r="343" spans="1:15">
      <c r="A343" t="str">
        <f t="shared" si="445"/>
        <v>peak generation</v>
      </c>
      <c r="B343" t="str">
        <f t="shared" si="446"/>
        <v>oil</v>
      </c>
      <c r="C343" t="str">
        <f t="shared" si="447"/>
        <v>oil_peak_IGCC_CCS</v>
      </c>
      <c r="D343">
        <f t="shared" si="448"/>
        <v>2065</v>
      </c>
      <c r="E343">
        <v>1</v>
      </c>
      <c r="F343" s="207">
        <f>LOOKUP($D343,'Power Plant Costs'!$B$192:$H$192,'Power Plant Costs'!$B$515:$H$515)</f>
        <v>543.05749129414551</v>
      </c>
      <c r="G343" s="3">
        <f>VLOOKUP(C343,'new technologies'!$A$634:$E$697,5,FALSE)</f>
        <v>45</v>
      </c>
      <c r="H343" s="197">
        <f>LOOKUP($D343,'Power Plant Costs'!$B$266:$H$266,'Power Plant Costs'!$B$531:$H$531)</f>
        <v>9.8571973137588333</v>
      </c>
      <c r="I343" s="199">
        <f>LOOKUP($D343,'Power Plant Costs'!$B$229:$H$229,'Power Plant Costs'!$B$547:$H$547)</f>
        <v>0.96114167463426281</v>
      </c>
      <c r="J343" s="197">
        <v>0.15</v>
      </c>
      <c r="K343">
        <f>[11]Summary!$K$10</f>
        <v>6.25E-2</v>
      </c>
      <c r="L343" s="204">
        <f t="shared" si="437"/>
        <v>6.25E-2</v>
      </c>
      <c r="M343">
        <f>LOOKUP($D343,'new technologies'!$F$173:$N$173,'new technologies'!$F$187:$N$187)</f>
        <v>0.43019867699721842</v>
      </c>
      <c r="N343" t="str">
        <f t="shared" si="449"/>
        <v>refined liquids industrial</v>
      </c>
      <c r="O343" t="str">
        <f t="shared" si="436"/>
        <v>USA</v>
      </c>
    </row>
    <row r="344" spans="1:15">
      <c r="A344" t="str">
        <f t="shared" si="445"/>
        <v>peak generation</v>
      </c>
      <c r="B344" t="str">
        <f t="shared" si="446"/>
        <v>oil</v>
      </c>
      <c r="C344" t="str">
        <f t="shared" si="447"/>
        <v>oil_peak_IGCC_CCS</v>
      </c>
      <c r="D344">
        <f t="shared" si="448"/>
        <v>2080</v>
      </c>
      <c r="E344">
        <v>1</v>
      </c>
      <c r="F344" s="207">
        <f>LOOKUP($D344,'Power Plant Costs'!$B$192:$H$192,'Power Plant Costs'!$B$515:$H$515)</f>
        <v>520.7388478311284</v>
      </c>
      <c r="G344" s="3">
        <f>VLOOKUP(C344,'new technologies'!$A$634:$E$697,5,FALSE)</f>
        <v>45</v>
      </c>
      <c r="H344" s="197">
        <f>LOOKUP($D344,'Power Plant Costs'!$B$266:$H$266,'Power Plant Costs'!$B$531:$H$531)</f>
        <v>9.5984667084700099</v>
      </c>
      <c r="I344" s="199">
        <f>LOOKUP($D344,'Power Plant Costs'!$B$229:$H$229,'Power Plant Costs'!$B$547:$H$547)</f>
        <v>0.93381234689049453</v>
      </c>
      <c r="J344" s="197">
        <v>0.15</v>
      </c>
      <c r="K344">
        <f>[11]Summary!$K$10</f>
        <v>6.25E-2</v>
      </c>
      <c r="L344" s="204">
        <f t="shared" si="437"/>
        <v>6.25E-2</v>
      </c>
      <c r="M344">
        <f>LOOKUP($D344,'new technologies'!$F$173:$N$173,'new technologies'!$F$187:$N$187)</f>
        <v>0.44067437158117512</v>
      </c>
      <c r="N344" t="str">
        <f t="shared" si="449"/>
        <v>refined liquids industrial</v>
      </c>
      <c r="O344" t="str">
        <f t="shared" si="449"/>
        <v>USA</v>
      </c>
    </row>
    <row r="345" spans="1:15">
      <c r="A345" t="str">
        <f t="shared" si="445"/>
        <v>peak generation</v>
      </c>
      <c r="B345" t="str">
        <f t="shared" si="446"/>
        <v>oil</v>
      </c>
      <c r="C345" t="str">
        <f t="shared" si="447"/>
        <v>oil_peak_IGCC_CCS</v>
      </c>
      <c r="D345">
        <f t="shared" si="448"/>
        <v>2095</v>
      </c>
      <c r="E345">
        <v>1</v>
      </c>
      <c r="F345" s="207">
        <f>LOOKUP($D345,'Power Plant Costs'!$B$192:$H$192,'Power Plant Costs'!$B$515:$H$515)</f>
        <v>513.29603693395256</v>
      </c>
      <c r="G345" s="3">
        <f>VLOOKUP(C345,'new technologies'!$A$634:$E$697,5,FALSE)</f>
        <v>45</v>
      </c>
      <c r="H345" s="197">
        <f>LOOKUP($D345,'Power Plant Costs'!$B$266:$H$266,'Power Plant Costs'!$B$531:$H$531)</f>
        <v>9.5119753783527816</v>
      </c>
      <c r="I345" s="199">
        <f>LOOKUP($D345,'Power Plant Costs'!$B$229:$H$229,'Power Plant Costs'!$B$547:$H$547)</f>
        <v>0.92470730082568409</v>
      </c>
      <c r="J345" s="197">
        <v>0.15</v>
      </c>
      <c r="K345">
        <f>[11]Summary!$K$10</f>
        <v>6.25E-2</v>
      </c>
      <c r="L345" s="204">
        <f t="shared" si="437"/>
        <v>6.25E-2</v>
      </c>
      <c r="M345">
        <f>LOOKUP($D345,'new technologies'!$F$173:$N$173,'new technologies'!$F$187:$N$187)</f>
        <v>0.44428404993150683</v>
      </c>
      <c r="N345" t="str">
        <f t="shared" si="449"/>
        <v>refined liquids industrial</v>
      </c>
      <c r="O345" t="str">
        <f t="shared" si="449"/>
        <v>USA</v>
      </c>
    </row>
    <row r="346" spans="1:15">
      <c r="A346" t="str">
        <f>Legend!A81</f>
        <v>base load generation</v>
      </c>
      <c r="B346" t="str">
        <f>Legend!B81</f>
        <v>nuclear</v>
      </c>
      <c r="C346" t="str">
        <f>Legend!C81</f>
        <v>nuc_base_gen3</v>
      </c>
      <c r="D346">
        <v>2005</v>
      </c>
      <c r="E346">
        <v>0</v>
      </c>
      <c r="F346" s="208">
        <f>LOOKUP($D346,'Power Plant Costs'!$B$327:$H$327,'Power Plant Costs'!$B$329:$H$329)</f>
        <v>814.53270855056371</v>
      </c>
      <c r="G346" s="3">
        <f>VLOOKUP(C346,'new technologies'!$A$634:$E$697,5,FALSE)</f>
        <v>60</v>
      </c>
      <c r="H346" s="197">
        <f>LOOKUP($D346,'Power Plant Costs'!$B$389:$H$389,'Power Plant Costs'!$B$391:$H$391)</f>
        <v>21.770490700918575</v>
      </c>
      <c r="I346" s="199">
        <f>LOOKUP($D346,'Power Plant Costs'!$B$358:$H$358,'Power Plant Costs'!$B$360:$H$360)</f>
        <v>0.15851025101686217</v>
      </c>
      <c r="J346" s="197">
        <v>0.15</v>
      </c>
      <c r="K346">
        <f>LOOKUP($D346,'Power Plant Costs'!$B$406:$H$406,'Power Plant Costs'!$B$408:$H$408)</f>
        <v>0.9</v>
      </c>
      <c r="L346" s="204">
        <f>K346</f>
        <v>0.9</v>
      </c>
      <c r="M346">
        <f>LOOKUP($D346,'new technologies'!$F$599:$M$599,'new technologies'!$F$600:$M$600)</f>
        <v>0.34</v>
      </c>
      <c r="N346" t="str">
        <f>Legend!D81</f>
        <v>nuclearFuelGenIII</v>
      </c>
      <c r="O346" t="str">
        <f t="shared" si="449"/>
        <v>USA</v>
      </c>
    </row>
    <row r="347" spans="1:15">
      <c r="A347" t="str">
        <f>A346</f>
        <v>base load generation</v>
      </c>
      <c r="B347" t="str">
        <f t="shared" ref="B347:C347" si="450">B346</f>
        <v>nuclear</v>
      </c>
      <c r="C347" t="str">
        <f t="shared" si="450"/>
        <v>nuc_base_gen3</v>
      </c>
      <c r="D347">
        <f>D346+15</f>
        <v>2020</v>
      </c>
      <c r="E347">
        <v>1</v>
      </c>
      <c r="F347" s="208">
        <f>LOOKUP($D347,'Power Plant Costs'!$B$327:$H$327,'Power Plant Costs'!$B$329:$H$329)</f>
        <v>675.50040140141573</v>
      </c>
      <c r="G347" s="3">
        <f>VLOOKUP(C347,'new technologies'!$A$634:$E$697,5,FALSE)</f>
        <v>60</v>
      </c>
      <c r="H347" s="197">
        <f>LOOKUP($D347,'Power Plant Costs'!$B$389:$H$389,'Power Plant Costs'!$B$391:$H$391)</f>
        <v>21.770490700918575</v>
      </c>
      <c r="I347" s="199">
        <f>LOOKUP($D347,'Power Plant Costs'!$B$358:$H$358,'Power Plant Costs'!$B$360:$H$360)</f>
        <v>0.15851025101686217</v>
      </c>
      <c r="J347" s="197">
        <v>0.15</v>
      </c>
      <c r="K347">
        <f>LOOKUP($D347,'Power Plant Costs'!$B$406:$H$406,'Power Plant Costs'!$B$408:$H$408)</f>
        <v>0.9</v>
      </c>
      <c r="L347" s="204">
        <f>K347</f>
        <v>0.9</v>
      </c>
      <c r="M347">
        <f>LOOKUP($D347,'new technologies'!$F$599:$M$599,'new technologies'!$F$600:$M$600)</f>
        <v>0.34</v>
      </c>
      <c r="N347" t="str">
        <f>N346</f>
        <v>nuclearFuelGenIII</v>
      </c>
      <c r="O347" t="str">
        <f t="shared" si="449"/>
        <v>USA</v>
      </c>
    </row>
    <row r="348" spans="1:15">
      <c r="A348" t="str">
        <f t="shared" ref="A348:A352" si="451">A347</f>
        <v>base load generation</v>
      </c>
      <c r="B348" t="str">
        <f t="shared" ref="B348:B352" si="452">B347</f>
        <v>nuclear</v>
      </c>
      <c r="C348" t="str">
        <f t="shared" ref="C348:C352" si="453">C347</f>
        <v>nuc_base_gen3</v>
      </c>
      <c r="D348">
        <f t="shared" ref="D348:D352" si="454">D347+15</f>
        <v>2035</v>
      </c>
      <c r="E348">
        <v>1</v>
      </c>
      <c r="F348" s="208">
        <f>LOOKUP($D348,'Power Plant Costs'!$B$327:$H$327,'Power Plant Costs'!$B$329:$H$329)</f>
        <v>664.26546749037368</v>
      </c>
      <c r="G348" s="3">
        <f>VLOOKUP(C348,'new technologies'!$A$634:$E$697,5,FALSE)</f>
        <v>60</v>
      </c>
      <c r="H348" s="197">
        <f>LOOKUP($D348,'Power Plant Costs'!$B$389:$H$389,'Power Plant Costs'!$B$391:$H$391)</f>
        <v>21.40840353749374</v>
      </c>
      <c r="I348" s="199">
        <f>LOOKUP($D348,'Power Plant Costs'!$B$358:$H$358,'Power Plant Costs'!$B$360:$H$360)</f>
        <v>0.15587390588560462</v>
      </c>
      <c r="J348" s="197">
        <v>0.15</v>
      </c>
      <c r="K348">
        <f>LOOKUP($D348,'Power Plant Costs'!$B$406:$H$406,'Power Plant Costs'!$B$408:$H$408)</f>
        <v>0.9</v>
      </c>
      <c r="L348" s="204">
        <f t="shared" ref="L348:L352" si="455">K348</f>
        <v>0.9</v>
      </c>
      <c r="M348">
        <f>LOOKUP($D348,'new technologies'!$F$599:$M$599,'new technologies'!$F$600:$M$600)</f>
        <v>0.34</v>
      </c>
      <c r="N348" t="str">
        <f t="shared" ref="N348:N352" si="456">N347</f>
        <v>nuclearFuelGenIII</v>
      </c>
      <c r="O348" t="str">
        <f t="shared" si="449"/>
        <v>USA</v>
      </c>
    </row>
    <row r="349" spans="1:15">
      <c r="A349" t="str">
        <f t="shared" si="451"/>
        <v>base load generation</v>
      </c>
      <c r="B349" t="str">
        <f t="shared" si="452"/>
        <v>nuclear</v>
      </c>
      <c r="C349" t="str">
        <f t="shared" si="453"/>
        <v>nuc_base_gen3</v>
      </c>
      <c r="D349">
        <f t="shared" si="454"/>
        <v>2050</v>
      </c>
      <c r="E349">
        <v>1</v>
      </c>
      <c r="F349" s="208">
        <f>LOOKUP($D349,'Power Plant Costs'!$B$327:$H$327,'Power Plant Costs'!$B$329:$H$329)</f>
        <v>654.4349003182117</v>
      </c>
      <c r="G349" s="3">
        <f>VLOOKUP(C349,'new technologies'!$A$634:$E$697,5,FALSE)</f>
        <v>60</v>
      </c>
      <c r="H349" s="197">
        <f>LOOKUP($D349,'Power Plant Costs'!$B$389:$H$389,'Power Plant Costs'!$B$391:$H$391)</f>
        <v>21.091577269497002</v>
      </c>
      <c r="I349" s="199">
        <f>LOOKUP($D349,'Power Plant Costs'!$B$358:$H$358,'Power Plant Costs'!$B$360:$H$360)</f>
        <v>0.15356710389575423</v>
      </c>
      <c r="J349" s="197">
        <v>0.15</v>
      </c>
      <c r="K349">
        <f>LOOKUP($D349,'Power Plant Costs'!$B$406:$H$406,'Power Plant Costs'!$B$408:$H$408)</f>
        <v>0.9</v>
      </c>
      <c r="L349" s="204">
        <f t="shared" si="455"/>
        <v>0.9</v>
      </c>
      <c r="M349">
        <f>LOOKUP($D349,'new technologies'!$F$599:$M$599,'new technologies'!$F$600:$M$600)</f>
        <v>0.34</v>
      </c>
      <c r="N349" t="str">
        <f t="shared" si="456"/>
        <v>nuclearFuelGenIII</v>
      </c>
      <c r="O349" t="str">
        <f t="shared" si="449"/>
        <v>USA</v>
      </c>
    </row>
    <row r="350" spans="1:15">
      <c r="A350" t="str">
        <f t="shared" si="451"/>
        <v>base load generation</v>
      </c>
      <c r="B350" t="str">
        <f t="shared" si="452"/>
        <v>nuclear</v>
      </c>
      <c r="C350" t="str">
        <f t="shared" si="453"/>
        <v>nuc_base_gen3</v>
      </c>
      <c r="D350">
        <f t="shared" si="454"/>
        <v>2065</v>
      </c>
      <c r="E350">
        <v>1</v>
      </c>
      <c r="F350" s="208">
        <f>LOOKUP($D350,'Power Plant Costs'!$B$327:$H$327,'Power Plant Costs'!$B$329:$H$329)</f>
        <v>644.60433314604961</v>
      </c>
      <c r="G350" s="3">
        <f>VLOOKUP(C350,'new technologies'!$A$634:$E$697,5,FALSE)</f>
        <v>60</v>
      </c>
      <c r="H350" s="197">
        <f>LOOKUP($D350,'Power Plant Costs'!$B$389:$H$389,'Power Plant Costs'!$B$391:$H$391)</f>
        <v>20.774751001500263</v>
      </c>
      <c r="I350" s="199">
        <f>LOOKUP($D350,'Power Plant Costs'!$B$358:$H$358,'Power Plant Costs'!$B$360:$H$360)</f>
        <v>0.15126030190590384</v>
      </c>
      <c r="J350" s="197">
        <v>0.15</v>
      </c>
      <c r="K350">
        <f>LOOKUP($D350,'Power Plant Costs'!$B$406:$H$406,'Power Plant Costs'!$B$408:$H$408)</f>
        <v>0.9</v>
      </c>
      <c r="L350" s="204">
        <f t="shared" si="455"/>
        <v>0.9</v>
      </c>
      <c r="M350">
        <f>LOOKUP($D350,'new technologies'!$F$599:$M$599,'new technologies'!$F$600:$M$600)</f>
        <v>0.34</v>
      </c>
      <c r="N350" t="str">
        <f t="shared" si="456"/>
        <v>nuclearFuelGenIII</v>
      </c>
      <c r="O350" t="str">
        <f t="shared" si="449"/>
        <v>USA</v>
      </c>
    </row>
    <row r="351" spans="1:15">
      <c r="A351" t="str">
        <f t="shared" si="451"/>
        <v>base load generation</v>
      </c>
      <c r="B351" t="str">
        <f t="shared" si="452"/>
        <v>nuclear</v>
      </c>
      <c r="C351" t="str">
        <f t="shared" si="453"/>
        <v>nuc_base_gen3</v>
      </c>
      <c r="D351">
        <f t="shared" si="454"/>
        <v>2080</v>
      </c>
      <c r="E351">
        <v>1</v>
      </c>
      <c r="F351" s="208">
        <f>LOOKUP($D351,'Power Plant Costs'!$B$327:$H$327,'Power Plant Costs'!$B$329:$H$329)</f>
        <v>636.17813271276805</v>
      </c>
      <c r="G351" s="3">
        <f>VLOOKUP(C351,'new technologies'!$A$634:$E$697,5,FALSE)</f>
        <v>60</v>
      </c>
      <c r="H351" s="197">
        <f>LOOKUP($D351,'Power Plant Costs'!$B$389:$H$389,'Power Plant Costs'!$B$391:$H$391)</f>
        <v>20.503185628931632</v>
      </c>
      <c r="I351" s="199">
        <f>LOOKUP($D351,'Power Plant Costs'!$B$358:$H$358,'Power Plant Costs'!$B$360:$H$360)</f>
        <v>0.14928304305746065</v>
      </c>
      <c r="J351" s="197">
        <v>0.15</v>
      </c>
      <c r="K351">
        <f>LOOKUP($D351,'Power Plant Costs'!$B$406:$H$406,'Power Plant Costs'!$B$408:$H$408)</f>
        <v>0.9</v>
      </c>
      <c r="L351" s="204">
        <f t="shared" si="455"/>
        <v>0.9</v>
      </c>
      <c r="M351">
        <f>LOOKUP($D351,'new technologies'!$F$599:$M$599,'new technologies'!$F$600:$M$600)</f>
        <v>0.34</v>
      </c>
      <c r="N351" t="str">
        <f t="shared" si="456"/>
        <v>nuclearFuelGenIII</v>
      </c>
      <c r="O351" t="str">
        <f t="shared" si="449"/>
        <v>USA</v>
      </c>
    </row>
    <row r="352" spans="1:15">
      <c r="A352" t="str">
        <f t="shared" si="451"/>
        <v>base load generation</v>
      </c>
      <c r="B352" t="str">
        <f t="shared" si="452"/>
        <v>nuclear</v>
      </c>
      <c r="C352" t="str">
        <f t="shared" si="453"/>
        <v>nuc_base_gen3</v>
      </c>
      <c r="D352">
        <f t="shared" si="454"/>
        <v>2095</v>
      </c>
      <c r="E352">
        <v>1</v>
      </c>
      <c r="F352" s="208">
        <f>LOOKUP($D352,'Power Plant Costs'!$B$327:$H$327,'Power Plant Costs'!$B$329:$H$329)</f>
        <v>626.34756554060596</v>
      </c>
      <c r="G352" s="3">
        <f>VLOOKUP(C352,'new technologies'!$A$634:$E$697,5,FALSE)</f>
        <v>60</v>
      </c>
      <c r="H352" s="197">
        <f>LOOKUP($D352,'Power Plant Costs'!$B$389:$H$389,'Power Plant Costs'!$B$391:$H$391)</f>
        <v>20.186359360934894</v>
      </c>
      <c r="I352" s="199">
        <f>LOOKUP($D352,'Power Plant Costs'!$B$358:$H$358,'Power Plant Costs'!$B$360:$H$360)</f>
        <v>0.14697624106761026</v>
      </c>
      <c r="J352" s="197">
        <v>0.15</v>
      </c>
      <c r="K352">
        <f>LOOKUP($D352,'Power Plant Costs'!$B$406:$H$406,'Power Plant Costs'!$B$408:$H$408)</f>
        <v>0.9</v>
      </c>
      <c r="L352" s="204">
        <f t="shared" si="455"/>
        <v>0.9</v>
      </c>
      <c r="M352">
        <f>LOOKUP($D352,'new technologies'!$F$599:$M$599,'new technologies'!$F$600:$M$600)</f>
        <v>0.34</v>
      </c>
      <c r="N352" t="str">
        <f t="shared" si="456"/>
        <v>nuclearFuelGenIII</v>
      </c>
      <c r="O352" t="str">
        <f t="shared" si="449"/>
        <v>USA</v>
      </c>
    </row>
    <row r="353" spans="1:15">
      <c r="A353" t="str">
        <f>Legend!A82</f>
        <v>base load generation</v>
      </c>
      <c r="B353" t="str">
        <f>Legend!B82</f>
        <v>wind</v>
      </c>
      <c r="C353" t="str">
        <f>Legend!C82</f>
        <v>wind_base_storage</v>
      </c>
      <c r="D353">
        <v>2005</v>
      </c>
      <c r="E353">
        <v>0</v>
      </c>
      <c r="F353" s="208">
        <f>LOOKUP($D353,'Power Plant Costs'!$B$327:$H$327,'Power Plant Costs'!$B$334:$H$334)</f>
        <v>915.92267624999999</v>
      </c>
      <c r="G353" s="3">
        <f>VLOOKUP(C353,'new technologies'!$A$634:$E$697,5,FALSE)</f>
        <v>30</v>
      </c>
      <c r="H353" s="197">
        <f>LOOKUP($D353,'Power Plant Costs'!$B$389:$H$389,'Power Plant Costs'!$B$396:$H$396)</f>
        <v>8.6323749999999997</v>
      </c>
      <c r="I353" s="199">
        <f>LOOKUP($D353,'Power Plant Costs'!$B$358:$H$358,'Power Plant Costs'!$B$365:$H$365)</f>
        <v>3.9089999999999998</v>
      </c>
      <c r="J353" s="197">
        <f>'new technologies'!$B$621</f>
        <v>0.12876015562193791</v>
      </c>
      <c r="K353" s="197">
        <f>LOOKUP($D353,'Power Plant Costs'!$B$406:$H$406,'Power Plant Costs'!$B$413:$H$413)</f>
        <v>0.4</v>
      </c>
      <c r="L353" s="197">
        <f>K353</f>
        <v>0.4</v>
      </c>
      <c r="M353">
        <f>'new technologies'!$H$546</f>
        <v>0.96</v>
      </c>
      <c r="N353" t="str">
        <f>Legend!D82</f>
        <v>large onshore windresource</v>
      </c>
      <c r="O353" t="s">
        <v>386</v>
      </c>
    </row>
    <row r="354" spans="1:15">
      <c r="A354" t="str">
        <f>A353</f>
        <v>base load generation</v>
      </c>
      <c r="B354" t="str">
        <f t="shared" ref="B354:C354" si="457">B353</f>
        <v>wind</v>
      </c>
      <c r="C354" t="str">
        <f t="shared" si="457"/>
        <v>wind_base_storage</v>
      </c>
      <c r="D354">
        <f>D353+15</f>
        <v>2020</v>
      </c>
      <c r="E354">
        <v>1</v>
      </c>
      <c r="F354" s="208">
        <f>LOOKUP($D354,'Power Plant Costs'!$B$327:$H$327,'Power Plant Costs'!$B$334:$H$334)</f>
        <v>826.93695813733484</v>
      </c>
      <c r="G354" s="3">
        <f>VLOOKUP(C354,'new technologies'!$A$634:$E$697,5,FALSE)</f>
        <v>30</v>
      </c>
      <c r="H354" s="197">
        <f>LOOKUP($D354,'Power Plant Costs'!$B$389:$H$389,'Power Plant Costs'!$B$396:$H$396)</f>
        <v>8.6323749999999997</v>
      </c>
      <c r="I354" s="199">
        <f>LOOKUP($D354,'Power Plant Costs'!$B$358:$H$358,'Power Plant Costs'!$B$365:$H$365)</f>
        <v>3.1272000000000002</v>
      </c>
      <c r="J354" s="197">
        <f>'new technologies'!$B$621</f>
        <v>0.12876015562193791</v>
      </c>
      <c r="K354" s="197">
        <f>LOOKUP($D354,'Power Plant Costs'!$B$406:$H$406,'Power Plant Costs'!$B$413:$H$413)</f>
        <v>0.45</v>
      </c>
      <c r="L354" s="197">
        <f>K354</f>
        <v>0.45</v>
      </c>
      <c r="M354">
        <f>'new technologies'!$H$546</f>
        <v>0.96</v>
      </c>
      <c r="N354" t="str">
        <f>N353</f>
        <v>large onshore windresource</v>
      </c>
      <c r="O354" t="str">
        <f t="shared" si="449"/>
        <v xml:space="preserve"> </v>
      </c>
    </row>
    <row r="355" spans="1:15">
      <c r="A355" t="str">
        <f t="shared" ref="A355:A359" si="458">A354</f>
        <v>base load generation</v>
      </c>
      <c r="B355" t="str">
        <f t="shared" ref="B355:B359" si="459">B354</f>
        <v>wind</v>
      </c>
      <c r="C355" t="str">
        <f t="shared" ref="C355:C359" si="460">C354</f>
        <v>wind_base_storage</v>
      </c>
      <c r="D355">
        <f t="shared" ref="D355:D359" si="461">D354+15</f>
        <v>2035</v>
      </c>
      <c r="E355">
        <v>1</v>
      </c>
      <c r="F355" s="208">
        <f>LOOKUP($D355,'Power Plant Costs'!$B$327:$H$327,'Power Plant Costs'!$B$334:$H$334)</f>
        <v>764.23993283006234</v>
      </c>
      <c r="G355" s="3">
        <f>VLOOKUP(C355,'new technologies'!$A$634:$E$697,5,FALSE)</f>
        <v>30</v>
      </c>
      <c r="H355" s="197">
        <f>LOOKUP($D355,'Power Plant Costs'!$B$389:$H$389,'Power Plant Costs'!$B$396:$H$396)</f>
        <v>8.4943272730743544</v>
      </c>
      <c r="I355" s="199">
        <f>LOOKUP($D355,'Power Plant Costs'!$B$358:$H$358,'Power Plant Costs'!$B$365:$H$365)</f>
        <v>3.0719809092297417</v>
      </c>
      <c r="J355" s="197">
        <f>'new technologies'!$B$621</f>
        <v>0.12876015562193791</v>
      </c>
      <c r="K355" s="197">
        <f>LOOKUP($D355,'Power Plant Costs'!$B$406:$H$406,'Power Plant Costs'!$B$413:$H$413)</f>
        <v>0.46</v>
      </c>
      <c r="L355" s="197">
        <f t="shared" ref="L355:L359" si="462">K355</f>
        <v>0.46</v>
      </c>
      <c r="M355">
        <f>'new technologies'!$H$546</f>
        <v>0.96</v>
      </c>
      <c r="N355" t="str">
        <f t="shared" ref="N355:O370" si="463">N354</f>
        <v>large onshore windresource</v>
      </c>
      <c r="O355" t="str">
        <f t="shared" si="449"/>
        <v xml:space="preserve"> </v>
      </c>
    </row>
    <row r="356" spans="1:15">
      <c r="A356" t="str">
        <f t="shared" si="458"/>
        <v>base load generation</v>
      </c>
      <c r="B356" t="str">
        <f t="shared" si="459"/>
        <v>wind</v>
      </c>
      <c r="C356" t="str">
        <f t="shared" si="460"/>
        <v>wind_base_storage</v>
      </c>
      <c r="D356">
        <f t="shared" si="461"/>
        <v>2050</v>
      </c>
      <c r="E356">
        <v>1</v>
      </c>
      <c r="F356" s="208">
        <f>LOOKUP($D356,'Power Plant Costs'!$B$327:$H$327,'Power Plant Costs'!$B$334:$H$334)</f>
        <v>721.43257004089185</v>
      </c>
      <c r="G356" s="3">
        <f>VLOOKUP(C356,'new technologies'!$A$634:$E$697,5,FALSE)</f>
        <v>30</v>
      </c>
      <c r="H356" s="197">
        <f>LOOKUP($D356,'Power Plant Costs'!$B$389:$H$389,'Power Plant Costs'!$B$396:$H$396)</f>
        <v>8.3613667162002514</v>
      </c>
      <c r="I356" s="199">
        <f>LOOKUP($D356,'Power Plant Costs'!$B$358:$H$358,'Power Plant Costs'!$B$365:$H$365)</f>
        <v>3.0187966864801004</v>
      </c>
      <c r="J356" s="197">
        <f>'new technologies'!$B$621</f>
        <v>0.12876015562193791</v>
      </c>
      <c r="K356" s="197">
        <f>LOOKUP($D356,'Power Plant Costs'!$B$406:$H$406,'Power Plant Costs'!$B$413:$H$413)</f>
        <v>0.47</v>
      </c>
      <c r="L356" s="197">
        <f t="shared" si="462"/>
        <v>0.47</v>
      </c>
      <c r="M356">
        <f>'new technologies'!$H$546</f>
        <v>0.96</v>
      </c>
      <c r="N356" t="str">
        <f t="shared" si="463"/>
        <v>large onshore windresource</v>
      </c>
      <c r="O356" t="str">
        <f t="shared" si="449"/>
        <v xml:space="preserve"> </v>
      </c>
    </row>
    <row r="357" spans="1:15">
      <c r="A357" t="str">
        <f t="shared" si="458"/>
        <v>base load generation</v>
      </c>
      <c r="B357" t="str">
        <f t="shared" si="459"/>
        <v>wind</v>
      </c>
      <c r="C357" t="str">
        <f t="shared" si="460"/>
        <v>wind_base_storage</v>
      </c>
      <c r="D357">
        <f t="shared" si="461"/>
        <v>2065</v>
      </c>
      <c r="E357">
        <v>1</v>
      </c>
      <c r="F357" s="208">
        <f>LOOKUP($D357,'Power Plant Costs'!$B$327:$H$327,'Power Plant Costs'!$B$334:$H$334)</f>
        <v>694.84719811009074</v>
      </c>
      <c r="G357" s="3">
        <f>VLOOKUP(C357,'new technologies'!$A$634:$E$697,5,FALSE)</f>
        <v>30</v>
      </c>
      <c r="H357" s="197">
        <f>LOOKUP($D357,'Power Plant Costs'!$B$389:$H$389,'Power Plant Costs'!$B$396:$H$396)</f>
        <v>8.2333058630592699</v>
      </c>
      <c r="I357" s="199">
        <f>LOOKUP($D357,'Power Plant Costs'!$B$358:$H$358,'Power Plant Costs'!$B$365:$H$365)</f>
        <v>2.9675723452237075</v>
      </c>
      <c r="J357" s="197">
        <f>'new technologies'!$B$621</f>
        <v>0.12876015562193791</v>
      </c>
      <c r="K357" s="197">
        <f>LOOKUP($D357,'Power Plant Costs'!$B$406:$H$406,'Power Plant Costs'!$B$413:$H$413)</f>
        <v>0.48</v>
      </c>
      <c r="L357" s="197">
        <f t="shared" si="462"/>
        <v>0.48</v>
      </c>
      <c r="M357">
        <f>'new technologies'!$H$546</f>
        <v>0.96</v>
      </c>
      <c r="N357" t="str">
        <f t="shared" si="463"/>
        <v>large onshore windresource</v>
      </c>
      <c r="O357" t="str">
        <f t="shared" si="449"/>
        <v xml:space="preserve"> </v>
      </c>
    </row>
    <row r="358" spans="1:15">
      <c r="A358" t="str">
        <f t="shared" si="458"/>
        <v>base load generation</v>
      </c>
      <c r="B358" t="str">
        <f t="shared" si="459"/>
        <v>wind</v>
      </c>
      <c r="C358" t="str">
        <f t="shared" si="460"/>
        <v>wind_base_storage</v>
      </c>
      <c r="D358">
        <f t="shared" si="461"/>
        <v>2080</v>
      </c>
      <c r="E358">
        <v>1</v>
      </c>
      <c r="F358" s="208">
        <f>LOOKUP($D358,'Power Plant Costs'!$B$327:$H$327,'Power Plant Costs'!$B$334:$H$334)</f>
        <v>669.2415185719675</v>
      </c>
      <c r="G358" s="3">
        <f>VLOOKUP(C358,'new technologies'!$A$634:$E$697,5,FALSE)</f>
        <v>30</v>
      </c>
      <c r="H358" s="197">
        <f>LOOKUP($D358,'Power Plant Costs'!$B$389:$H$389,'Power Plant Costs'!$B$396:$H$396)</f>
        <v>8.1099641556179822</v>
      </c>
      <c r="I358" s="199">
        <f>LOOKUP($D358,'Power Plant Costs'!$B$358:$H$358,'Power Plant Costs'!$B$365:$H$365)</f>
        <v>2.9182356622471937</v>
      </c>
      <c r="J358" s="197">
        <f>'new technologies'!$B$621</f>
        <v>0.12876015562193791</v>
      </c>
      <c r="K358" s="197">
        <f>LOOKUP($D358,'Power Plant Costs'!$B$406:$H$406,'Power Plant Costs'!$B$413:$H$413)</f>
        <v>0.49</v>
      </c>
      <c r="L358" s="197">
        <f t="shared" si="462"/>
        <v>0.49</v>
      </c>
      <c r="M358">
        <f>'new technologies'!$H$546</f>
        <v>0.96</v>
      </c>
      <c r="N358" t="str">
        <f t="shared" si="463"/>
        <v>large onshore windresource</v>
      </c>
      <c r="O358" t="str">
        <f t="shared" si="463"/>
        <v xml:space="preserve"> </v>
      </c>
    </row>
    <row r="359" spans="1:15">
      <c r="A359" t="str">
        <f t="shared" si="458"/>
        <v>base load generation</v>
      </c>
      <c r="B359" t="str">
        <f t="shared" si="459"/>
        <v>wind</v>
      </c>
      <c r="C359" t="str">
        <f t="shared" si="460"/>
        <v>wind_base_storage</v>
      </c>
      <c r="D359">
        <f t="shared" si="461"/>
        <v>2095</v>
      </c>
      <c r="E359">
        <v>1</v>
      </c>
      <c r="F359" s="208">
        <f>LOOKUP($D359,'Power Plant Costs'!$B$327:$H$327,'Power Plant Costs'!$B$334:$H$334)</f>
        <v>644.57942897187991</v>
      </c>
      <c r="G359" s="3">
        <f>VLOOKUP(C359,'new technologies'!$A$634:$E$697,5,FALSE)</f>
        <v>30</v>
      </c>
      <c r="H359" s="197">
        <f>LOOKUP($D359,'Power Plant Costs'!$B$389:$H$389,'Power Plant Costs'!$B$396:$H$396)</f>
        <v>7.9911676895520909</v>
      </c>
      <c r="I359" s="199">
        <f>LOOKUP($D359,'Power Plant Costs'!$B$358:$H$358,'Power Plant Costs'!$B$365:$H$365)</f>
        <v>2.8707170758208362</v>
      </c>
      <c r="J359" s="197">
        <f>'new technologies'!$B$621</f>
        <v>0.12876015562193791</v>
      </c>
      <c r="K359" s="197">
        <f>LOOKUP($D359,'Power Plant Costs'!$B$406:$H$406,'Power Plant Costs'!$B$413:$H$413)</f>
        <v>0.5</v>
      </c>
      <c r="L359" s="197">
        <f t="shared" si="462"/>
        <v>0.5</v>
      </c>
      <c r="M359">
        <f>'new technologies'!$H$546</f>
        <v>0.96</v>
      </c>
      <c r="N359" t="str">
        <f t="shared" si="463"/>
        <v>large onshore windresource</v>
      </c>
      <c r="O359" t="str">
        <f t="shared" si="463"/>
        <v xml:space="preserve"> </v>
      </c>
    </row>
    <row r="360" spans="1:15">
      <c r="A360" t="str">
        <f>Legend!A83</f>
        <v>base load generation</v>
      </c>
      <c r="B360" t="str">
        <f>Legend!B83</f>
        <v>solar</v>
      </c>
      <c r="C360" t="str">
        <f>Legend!C83</f>
        <v>pv_base_storage</v>
      </c>
      <c r="D360">
        <v>2005</v>
      </c>
      <c r="E360">
        <v>0</v>
      </c>
      <c r="F360" s="208">
        <f>LOOKUP($D360,'Power Plant Costs'!$B$327:$H$327,'Power Plant Costs'!$B$337:$H$337)</f>
        <v>3551.7534166023306</v>
      </c>
      <c r="G360" s="3">
        <f>VLOOKUP(C360,'new technologies'!$A$634:$E$697,5,FALSE)</f>
        <v>30</v>
      </c>
      <c r="H360" s="197">
        <f>LOOKUP($D360,'Power Plant Costs'!$B$389:$H$389,'Power Plant Costs'!$B$399:$H$399)</f>
        <v>17.416096799999998</v>
      </c>
      <c r="I360" s="3">
        <f>LOOKUP($D360,'Power Plant Costs'!$B$358:$H$358,'Power Plant Costs'!$B$368:$H$368)</f>
        <v>0</v>
      </c>
      <c r="J360" s="197">
        <f>'new technologies'!$B$624</f>
        <v>0.12876015562193791</v>
      </c>
      <c r="K360" s="197">
        <f>LOOKUP($D360,'Power Plant Costs'!$B$406:$H$406,'Power Plant Costs'!$B$416:$H$416)</f>
        <v>0.5</v>
      </c>
      <c r="L360" s="204">
        <f>K360</f>
        <v>0.5</v>
      </c>
      <c r="M360">
        <v>1</v>
      </c>
      <c r="N360" t="str">
        <f>Legend!D83</f>
        <v>large onshore windresource</v>
      </c>
      <c r="O360" t="str">
        <f t="shared" si="463"/>
        <v xml:space="preserve"> </v>
      </c>
    </row>
    <row r="361" spans="1:15">
      <c r="A361" t="str">
        <f>A360</f>
        <v>base load generation</v>
      </c>
      <c r="B361" t="str">
        <f t="shared" ref="B361:C361" si="464">B360</f>
        <v>solar</v>
      </c>
      <c r="C361" t="str">
        <f t="shared" si="464"/>
        <v>pv_base_storage</v>
      </c>
      <c r="D361">
        <f>D360+15</f>
        <v>2020</v>
      </c>
      <c r="E361">
        <v>1</v>
      </c>
      <c r="F361" s="208">
        <f>LOOKUP($D361,'Power Plant Costs'!$B$327:$H$327,'Power Plant Costs'!$B$337:$H$337)</f>
        <v>2369.7679624125954</v>
      </c>
      <c r="G361" s="3">
        <f>VLOOKUP(C361,'new technologies'!$A$634:$E$697,5,FALSE)</f>
        <v>30</v>
      </c>
      <c r="H361" s="197">
        <f>LOOKUP($D361,'Power Plant Costs'!$B$389:$H$389,'Power Plant Costs'!$B$399:$H$399)</f>
        <v>16.228468480312024</v>
      </c>
      <c r="I361" s="3">
        <f>LOOKUP($D361,'Power Plant Costs'!$B$358:$H$358,'Power Plant Costs'!$B$368:$H$368)</f>
        <v>0</v>
      </c>
      <c r="J361" s="197">
        <f>'new technologies'!$B$624</f>
        <v>0.12876015562193791</v>
      </c>
      <c r="K361" s="197">
        <f>LOOKUP($D361,'Power Plant Costs'!$B$406:$H$406,'Power Plant Costs'!$B$416:$H$416)</f>
        <v>0.5</v>
      </c>
      <c r="L361" s="204">
        <f>K361</f>
        <v>0.5</v>
      </c>
      <c r="M361">
        <v>1</v>
      </c>
      <c r="N361" t="str">
        <f>N360</f>
        <v>large onshore windresource</v>
      </c>
      <c r="O361" t="str">
        <f t="shared" si="463"/>
        <v xml:space="preserve"> </v>
      </c>
    </row>
    <row r="362" spans="1:15">
      <c r="A362" t="str">
        <f t="shared" ref="A362:A366" si="465">A361</f>
        <v>base load generation</v>
      </c>
      <c r="B362" t="str">
        <f t="shared" ref="B362:B366" si="466">B361</f>
        <v>solar</v>
      </c>
      <c r="C362" t="str">
        <f t="shared" ref="C362:C366" si="467">C361</f>
        <v>pv_base_storage</v>
      </c>
      <c r="D362">
        <f t="shared" ref="D362:D366" si="468">D361+15</f>
        <v>2035</v>
      </c>
      <c r="E362">
        <v>1</v>
      </c>
      <c r="F362" s="208">
        <f>LOOKUP($D362,'Power Plant Costs'!$B$327:$H$327,'Power Plant Costs'!$B$337:$H$337)</f>
        <v>1716.4935166938094</v>
      </c>
      <c r="G362" s="3">
        <f>VLOOKUP(C362,'new technologies'!$A$634:$E$697,5,FALSE)</f>
        <v>30</v>
      </c>
      <c r="H362" s="197">
        <f>LOOKUP($D362,'Power Plant Costs'!$B$389:$H$389,'Power Plant Costs'!$B$399:$H$399)</f>
        <v>13.66317400919651</v>
      </c>
      <c r="I362" s="3">
        <f>LOOKUP($D362,'Power Plant Costs'!$B$358:$H$358,'Power Plant Costs'!$B$368:$H$368)</f>
        <v>0</v>
      </c>
      <c r="J362" s="197">
        <f>'new technologies'!$B$624</f>
        <v>0.12876015562193791</v>
      </c>
      <c r="K362" s="197">
        <f>LOOKUP($D362,'Power Plant Costs'!$B$406:$H$406,'Power Plant Costs'!$B$416:$H$416)</f>
        <v>0.5</v>
      </c>
      <c r="L362" s="204">
        <f t="shared" ref="L362:L366" si="469">K362</f>
        <v>0.5</v>
      </c>
      <c r="M362">
        <v>1</v>
      </c>
      <c r="N362" t="str">
        <f t="shared" ref="N362:N366" si="470">N361</f>
        <v>large onshore windresource</v>
      </c>
      <c r="O362" t="str">
        <f t="shared" si="463"/>
        <v xml:space="preserve"> </v>
      </c>
    </row>
    <row r="363" spans="1:15">
      <c r="A363" t="str">
        <f t="shared" si="465"/>
        <v>base load generation</v>
      </c>
      <c r="B363" t="str">
        <f t="shared" si="466"/>
        <v>solar</v>
      </c>
      <c r="C363" t="str">
        <f t="shared" si="467"/>
        <v>pv_base_storage</v>
      </c>
      <c r="D363">
        <f t="shared" si="468"/>
        <v>2050</v>
      </c>
      <c r="E363">
        <v>1</v>
      </c>
      <c r="F363" s="208">
        <f>LOOKUP($D363,'Power Plant Costs'!$B$327:$H$327,'Power Plant Costs'!$B$337:$H$337)</f>
        <v>1344.7059717692803</v>
      </c>
      <c r="G363" s="3">
        <f>VLOOKUP(C363,'new technologies'!$A$634:$E$697,5,FALSE)</f>
        <v>30</v>
      </c>
      <c r="H363" s="197">
        <f>LOOKUP($D363,'Power Plant Costs'!$B$389:$H$389,'Power Plant Costs'!$B$399:$H$399)</f>
        <v>12.476594540845181</v>
      </c>
      <c r="I363" s="3">
        <f>LOOKUP($D363,'Power Plant Costs'!$B$358:$H$358,'Power Plant Costs'!$B$368:$H$368)</f>
        <v>0</v>
      </c>
      <c r="J363" s="197">
        <f>'new technologies'!$B$624</f>
        <v>0.12876015562193791</v>
      </c>
      <c r="K363" s="197">
        <f>LOOKUP($D363,'Power Plant Costs'!$B$406:$H$406,'Power Plant Costs'!$B$416:$H$416)</f>
        <v>0.5</v>
      </c>
      <c r="L363" s="204">
        <f t="shared" si="469"/>
        <v>0.5</v>
      </c>
      <c r="M363">
        <v>1</v>
      </c>
      <c r="N363" t="str">
        <f t="shared" si="470"/>
        <v>large onshore windresource</v>
      </c>
      <c r="O363" t="str">
        <f t="shared" si="463"/>
        <v xml:space="preserve"> </v>
      </c>
    </row>
    <row r="364" spans="1:15">
      <c r="A364" t="str">
        <f t="shared" si="465"/>
        <v>base load generation</v>
      </c>
      <c r="B364" t="str">
        <f t="shared" si="466"/>
        <v>solar</v>
      </c>
      <c r="C364" t="str">
        <f t="shared" si="467"/>
        <v>pv_base_storage</v>
      </c>
      <c r="D364">
        <f t="shared" si="468"/>
        <v>2065</v>
      </c>
      <c r="E364">
        <v>1</v>
      </c>
      <c r="F364" s="208">
        <f>LOOKUP($D364,'Power Plant Costs'!$B$327:$H$327,'Power Plant Costs'!$B$337:$H$337)</f>
        <v>1134.5007627149939</v>
      </c>
      <c r="G364" s="3">
        <f>VLOOKUP(C364,'new technologies'!$A$634:$E$697,5,FALSE)</f>
        <v>30</v>
      </c>
      <c r="H364" s="197">
        <f>LOOKUP($D364,'Power Plant Costs'!$B$389:$H$389,'Power Plant Costs'!$B$399:$H$399)</f>
        <v>11.539384649750472</v>
      </c>
      <c r="I364" s="3">
        <f>LOOKUP($D364,'Power Plant Costs'!$B$358:$H$358,'Power Plant Costs'!$B$368:$H$368)</f>
        <v>0</v>
      </c>
      <c r="J364" s="197">
        <f>'new technologies'!$B$624</f>
        <v>0.12876015562193791</v>
      </c>
      <c r="K364" s="197">
        <f>LOOKUP($D364,'Power Plant Costs'!$B$406:$H$406,'Power Plant Costs'!$B$416:$H$416)</f>
        <v>0.5</v>
      </c>
      <c r="L364" s="204">
        <f t="shared" si="469"/>
        <v>0.5</v>
      </c>
      <c r="M364">
        <v>1</v>
      </c>
      <c r="N364" t="str">
        <f t="shared" si="470"/>
        <v>large onshore windresource</v>
      </c>
      <c r="O364" t="str">
        <f t="shared" si="463"/>
        <v xml:space="preserve"> </v>
      </c>
    </row>
    <row r="365" spans="1:15">
      <c r="A365" t="str">
        <f t="shared" si="465"/>
        <v>base load generation</v>
      </c>
      <c r="B365" t="str">
        <f t="shared" si="466"/>
        <v>solar</v>
      </c>
      <c r="C365" t="str">
        <f t="shared" si="467"/>
        <v>pv_base_storage</v>
      </c>
      <c r="D365">
        <f t="shared" si="468"/>
        <v>2080</v>
      </c>
      <c r="E365">
        <v>1</v>
      </c>
      <c r="F365" s="208">
        <f>LOOKUP($D365,'Power Plant Costs'!$B$327:$H$327,'Power Plant Costs'!$B$337:$H$337)</f>
        <v>1012.8199650021212</v>
      </c>
      <c r="G365" s="3">
        <f>VLOOKUP(C365,'new technologies'!$A$634:$E$697,5,FALSE)</f>
        <v>30</v>
      </c>
      <c r="H365" s="197">
        <f>LOOKUP($D365,'Power Plant Costs'!$B$389:$H$389,'Power Plant Costs'!$B$399:$H$399)</f>
        <v>10.967566956836889</v>
      </c>
      <c r="I365" s="3">
        <f>LOOKUP($D365,'Power Plant Costs'!$B$358:$H$358,'Power Plant Costs'!$B$368:$H$368)</f>
        <v>0</v>
      </c>
      <c r="J365" s="197">
        <f>'new technologies'!$B$624</f>
        <v>0.12876015562193791</v>
      </c>
      <c r="K365" s="197">
        <f>LOOKUP($D365,'Power Plant Costs'!$B$406:$H$406,'Power Plant Costs'!$B$416:$H$416)</f>
        <v>0.5</v>
      </c>
      <c r="L365" s="204">
        <f t="shared" si="469"/>
        <v>0.5</v>
      </c>
      <c r="M365">
        <v>1</v>
      </c>
      <c r="N365" t="str">
        <f t="shared" si="470"/>
        <v>large onshore windresource</v>
      </c>
      <c r="O365" t="str">
        <f t="shared" si="463"/>
        <v xml:space="preserve"> </v>
      </c>
    </row>
    <row r="366" spans="1:15">
      <c r="A366" t="str">
        <f t="shared" si="465"/>
        <v>base load generation</v>
      </c>
      <c r="B366" t="str">
        <f t="shared" si="466"/>
        <v>solar</v>
      </c>
      <c r="C366" t="str">
        <f t="shared" si="467"/>
        <v>pv_base_storage</v>
      </c>
      <c r="D366">
        <f t="shared" si="468"/>
        <v>2095</v>
      </c>
      <c r="E366">
        <v>1</v>
      </c>
      <c r="F366" s="208">
        <f>LOOKUP($D366,'Power Plant Costs'!$B$327:$H$327,'Power Plant Costs'!$B$337:$H$337)</f>
        <v>951.18193131660291</v>
      </c>
      <c r="G366" s="3">
        <f>VLOOKUP(C366,'new technologies'!$A$634:$E$697,5,FALSE)</f>
        <v>30</v>
      </c>
      <c r="H366" s="197">
        <f>LOOKUP($D366,'Power Plant Costs'!$B$389:$H$389,'Power Plant Costs'!$B$399:$H$399)</f>
        <v>10.760838835979566</v>
      </c>
      <c r="I366" s="3">
        <f>LOOKUP($D366,'Power Plant Costs'!$B$358:$H$358,'Power Plant Costs'!$B$368:$H$368)</f>
        <v>0</v>
      </c>
      <c r="J366" s="197">
        <f>'new technologies'!$B$624</f>
        <v>0.12876015562193791</v>
      </c>
      <c r="K366" s="197">
        <f>LOOKUP($D366,'Power Plant Costs'!$B$406:$H$406,'Power Plant Costs'!$B$416:$H$416)</f>
        <v>0.5</v>
      </c>
      <c r="L366" s="204">
        <f t="shared" si="469"/>
        <v>0.5</v>
      </c>
      <c r="M366">
        <v>1</v>
      </c>
      <c r="N366" t="str">
        <f t="shared" si="470"/>
        <v>large onshore windresource</v>
      </c>
      <c r="O366" t="str">
        <f t="shared" si="463"/>
        <v xml:space="preserve"> </v>
      </c>
    </row>
    <row r="367" spans="1:15">
      <c r="A367" t="str">
        <f>Legend!A84</f>
        <v>base load generation</v>
      </c>
      <c r="B367" t="str">
        <f>Legend!B84</f>
        <v>solar</v>
      </c>
      <c r="C367" t="str">
        <f>Legend!C84</f>
        <v>csp_base_storage</v>
      </c>
      <c r="D367">
        <v>2005</v>
      </c>
      <c r="E367">
        <v>0</v>
      </c>
      <c r="F367" s="208">
        <f>LOOKUP($D367,'Power Plant Costs'!$B$327:$H$327,'Power Plant Costs'!$B$335:$H$335)</f>
        <v>2145.9725363753937</v>
      </c>
      <c r="G367" s="3">
        <f>VLOOKUP(C367,'new technologies'!$A$634:$E$697,5,FALSE)</f>
        <v>30</v>
      </c>
      <c r="H367" s="197">
        <f>LOOKUP($D367,'Power Plant Costs'!$B$389:$H$389,'Power Plant Costs'!$B$397:$H$397)</f>
        <v>16.6208563451336</v>
      </c>
      <c r="I367" s="3">
        <f>LOOKUP($D367,'Power Plant Costs'!$B$358:$H$358,'Power Plant Costs'!$B$366:$H$366)</f>
        <v>0</v>
      </c>
      <c r="J367" s="197">
        <f>'new technologies'!$B$623</f>
        <v>0.12876015562193791</v>
      </c>
      <c r="K367" s="197">
        <f>LOOKUP($D367,'Power Plant Costs'!$B$406:$H$406,'Power Plant Costs'!$B$414:$H$414)</f>
        <v>0.73</v>
      </c>
      <c r="L367" s="204">
        <f>K367</f>
        <v>0.73</v>
      </c>
      <c r="M367">
        <v>1</v>
      </c>
      <c r="N367" t="str">
        <f>Legend!D84</f>
        <v>global solar resource</v>
      </c>
      <c r="O367" t="str">
        <f t="shared" si="463"/>
        <v xml:space="preserve"> </v>
      </c>
    </row>
    <row r="368" spans="1:15">
      <c r="A368" t="str">
        <f>A367</f>
        <v>base load generation</v>
      </c>
      <c r="B368" t="str">
        <f t="shared" ref="B368:C368" si="471">B367</f>
        <v>solar</v>
      </c>
      <c r="C368" t="str">
        <f t="shared" si="471"/>
        <v>csp_base_storage</v>
      </c>
      <c r="D368">
        <f>D367+15</f>
        <v>2020</v>
      </c>
      <c r="E368">
        <v>1</v>
      </c>
      <c r="F368" s="208">
        <f>LOOKUP($D368,'Power Plant Costs'!$B$327:$H$327,'Power Plant Costs'!$B$335:$H$335)</f>
        <v>1990.5375326781764</v>
      </c>
      <c r="G368" s="3">
        <f>VLOOKUP(C368,'new technologies'!$A$634:$E$697,5,FALSE)</f>
        <v>30</v>
      </c>
      <c r="H368" s="197">
        <f>LOOKUP($D368,'Power Plant Costs'!$B$389:$H$389,'Power Plant Costs'!$B$397:$H$397)</f>
        <v>15.416990580933138</v>
      </c>
      <c r="I368" s="3">
        <f>LOOKUP($D368,'Power Plant Costs'!$B$358:$H$358,'Power Plant Costs'!$B$366:$H$366)</f>
        <v>0</v>
      </c>
      <c r="J368" s="197">
        <f>'new technologies'!$B$623</f>
        <v>0.12876015562193791</v>
      </c>
      <c r="K368" s="197">
        <f>LOOKUP($D368,'Power Plant Costs'!$B$406:$H$406,'Power Plant Costs'!$B$414:$H$414)</f>
        <v>0.73</v>
      </c>
      <c r="L368" s="204">
        <f>K368</f>
        <v>0.73</v>
      </c>
      <c r="M368">
        <v>1</v>
      </c>
      <c r="N368" t="str">
        <f>N367</f>
        <v>global solar resource</v>
      </c>
      <c r="O368" t="str">
        <f t="shared" si="463"/>
        <v xml:space="preserve"> </v>
      </c>
    </row>
    <row r="369" spans="1:15">
      <c r="A369" t="str">
        <f t="shared" ref="A369:A373" si="472">A368</f>
        <v>base load generation</v>
      </c>
      <c r="B369" t="str">
        <f t="shared" ref="B369:B373" si="473">B368</f>
        <v>solar</v>
      </c>
      <c r="C369" t="str">
        <f t="shared" ref="C369:C373" si="474">C368</f>
        <v>csp_base_storage</v>
      </c>
      <c r="D369">
        <f t="shared" ref="D369:D373" si="475">D368+15</f>
        <v>2035</v>
      </c>
      <c r="E369">
        <v>1</v>
      </c>
      <c r="F369" s="208">
        <f>LOOKUP($D369,'Power Plant Costs'!$B$327:$H$327,'Power Plant Costs'!$B$335:$H$335)</f>
        <v>1846.360846580475</v>
      </c>
      <c r="G369" s="3">
        <f>VLOOKUP(C369,'new technologies'!$A$634:$E$697,5,FALSE)</f>
        <v>30</v>
      </c>
      <c r="H369" s="197">
        <f>LOOKUP($D369,'Power Plant Costs'!$B$389:$H$389,'Power Plant Costs'!$B$397:$H$397)</f>
        <v>14.300322055438027</v>
      </c>
      <c r="I369" s="3">
        <f>LOOKUP($D369,'Power Plant Costs'!$B$358:$H$358,'Power Plant Costs'!$B$366:$H$366)</f>
        <v>0</v>
      </c>
      <c r="J369" s="197">
        <f>'new technologies'!$B$623</f>
        <v>0.12876015562193791</v>
      </c>
      <c r="K369" s="197">
        <f>LOOKUP($D369,'Power Plant Costs'!$B$406:$H$406,'Power Plant Costs'!$B$414:$H$414)</f>
        <v>0.73</v>
      </c>
      <c r="L369" s="204">
        <f t="shared" ref="L369:L373" si="476">K369</f>
        <v>0.73</v>
      </c>
      <c r="M369">
        <v>1</v>
      </c>
      <c r="N369" t="str">
        <f t="shared" ref="N369:O384" si="477">N368</f>
        <v>global solar resource</v>
      </c>
      <c r="O369" t="str">
        <f t="shared" si="463"/>
        <v xml:space="preserve"> </v>
      </c>
    </row>
    <row r="370" spans="1:15">
      <c r="A370" t="str">
        <f t="shared" si="472"/>
        <v>base load generation</v>
      </c>
      <c r="B370" t="str">
        <f t="shared" si="473"/>
        <v>solar</v>
      </c>
      <c r="C370" t="str">
        <f t="shared" si="474"/>
        <v>csp_base_storage</v>
      </c>
      <c r="D370">
        <f t="shared" si="475"/>
        <v>2050</v>
      </c>
      <c r="E370">
        <v>1</v>
      </c>
      <c r="F370" s="208">
        <f>LOOKUP($D370,'Power Plant Costs'!$B$327:$H$327,'Power Plant Costs'!$B$335:$H$335)</f>
        <v>1712.627026529186</v>
      </c>
      <c r="G370" s="3">
        <f>VLOOKUP(C370,'new technologies'!$A$634:$E$697,5,FALSE)</f>
        <v>30</v>
      </c>
      <c r="H370" s="197">
        <f>LOOKUP($D370,'Power Plant Costs'!$B$389:$H$389,'Power Plant Costs'!$B$397:$H$397)</f>
        <v>13.264534982732647</v>
      </c>
      <c r="I370" s="3">
        <f>LOOKUP($D370,'Power Plant Costs'!$B$358:$H$358,'Power Plant Costs'!$B$366:$H$366)</f>
        <v>0</v>
      </c>
      <c r="J370" s="197">
        <f>'new technologies'!$B$623</f>
        <v>0.12876015562193791</v>
      </c>
      <c r="K370" s="197">
        <f>LOOKUP($D370,'Power Plant Costs'!$B$406:$H$406,'Power Plant Costs'!$B$414:$H$414)</f>
        <v>0.73</v>
      </c>
      <c r="L370" s="204">
        <f t="shared" si="476"/>
        <v>0.73</v>
      </c>
      <c r="M370">
        <v>1</v>
      </c>
      <c r="N370" t="str">
        <f t="shared" si="477"/>
        <v>global solar resource</v>
      </c>
      <c r="O370" t="str">
        <f t="shared" si="463"/>
        <v xml:space="preserve"> </v>
      </c>
    </row>
    <row r="371" spans="1:15">
      <c r="A371" t="str">
        <f t="shared" si="472"/>
        <v>base load generation</v>
      </c>
      <c r="B371" t="str">
        <f t="shared" si="473"/>
        <v>solar</v>
      </c>
      <c r="C371" t="str">
        <f t="shared" si="474"/>
        <v>csp_base_storage</v>
      </c>
      <c r="D371">
        <f t="shared" si="475"/>
        <v>2065</v>
      </c>
      <c r="E371">
        <v>1</v>
      </c>
      <c r="F371" s="208">
        <f>LOOKUP($D371,'Power Plant Costs'!$B$327:$H$327,'Power Plant Costs'!$B$335:$H$335)</f>
        <v>1588.5796849680764</v>
      </c>
      <c r="G371" s="3">
        <f>VLOOKUP(C371,'new technologies'!$A$634:$E$697,5,FALSE)</f>
        <v>30</v>
      </c>
      <c r="H371" s="197">
        <f>LOOKUP($D371,'Power Plant Costs'!$B$389:$H$389,'Power Plant Costs'!$B$397:$H$397)</f>
        <v>12.303771035787962</v>
      </c>
      <c r="I371" s="3">
        <f>LOOKUP($D371,'Power Plant Costs'!$B$358:$H$358,'Power Plant Costs'!$B$366:$H$366)</f>
        <v>0</v>
      </c>
      <c r="J371" s="197">
        <f>'new technologies'!$B$623</f>
        <v>0.12876015562193791</v>
      </c>
      <c r="K371" s="197">
        <f>LOOKUP($D371,'Power Plant Costs'!$B$406:$H$406,'Power Plant Costs'!$B$414:$H$414)</f>
        <v>0.73</v>
      </c>
      <c r="L371" s="204">
        <f t="shared" si="476"/>
        <v>0.73</v>
      </c>
      <c r="M371">
        <v>1</v>
      </c>
      <c r="N371" t="str">
        <f t="shared" si="477"/>
        <v>global solar resource</v>
      </c>
      <c r="O371" t="str">
        <f t="shared" si="477"/>
        <v xml:space="preserve"> </v>
      </c>
    </row>
    <row r="372" spans="1:15">
      <c r="A372" t="str">
        <f t="shared" si="472"/>
        <v>base load generation</v>
      </c>
      <c r="B372" t="str">
        <f t="shared" si="473"/>
        <v>solar</v>
      </c>
      <c r="C372" t="str">
        <f t="shared" si="474"/>
        <v>csp_base_storage</v>
      </c>
      <c r="D372">
        <f t="shared" si="475"/>
        <v>2080</v>
      </c>
      <c r="E372">
        <v>1</v>
      </c>
      <c r="F372" s="208">
        <f>LOOKUP($D372,'Power Plant Costs'!$B$327:$H$327,'Power Plant Costs'!$B$335:$H$335)</f>
        <v>1473.5172202715828</v>
      </c>
      <c r="G372" s="3">
        <f>VLOOKUP(C372,'new technologies'!$A$634:$E$697,5,FALSE)</f>
        <v>30</v>
      </c>
      <c r="H372" s="197">
        <f>LOOKUP($D372,'Power Plant Costs'!$B$389:$H$389,'Power Plant Costs'!$B$397:$H$397)</f>
        <v>11.412596212242651</v>
      </c>
      <c r="I372" s="3">
        <f>LOOKUP($D372,'Power Plant Costs'!$B$358:$H$358,'Power Plant Costs'!$B$366:$H$366)</f>
        <v>0</v>
      </c>
      <c r="J372" s="197">
        <f>'new technologies'!$B$623</f>
        <v>0.12876015562193791</v>
      </c>
      <c r="K372" s="197">
        <f>LOOKUP($D372,'Power Plant Costs'!$B$406:$H$406,'Power Plant Costs'!$B$414:$H$414)</f>
        <v>0.73</v>
      </c>
      <c r="L372" s="204">
        <f t="shared" si="476"/>
        <v>0.73</v>
      </c>
      <c r="M372">
        <v>1</v>
      </c>
      <c r="N372" t="str">
        <f t="shared" si="477"/>
        <v>global solar resource</v>
      </c>
      <c r="O372" t="str">
        <f t="shared" si="477"/>
        <v xml:space="preserve"> </v>
      </c>
    </row>
    <row r="373" spans="1:15">
      <c r="A373" t="str">
        <f t="shared" si="472"/>
        <v>base load generation</v>
      </c>
      <c r="B373" t="str">
        <f t="shared" si="473"/>
        <v>solar</v>
      </c>
      <c r="C373" t="str">
        <f t="shared" si="474"/>
        <v>csp_base_storage</v>
      </c>
      <c r="D373">
        <f t="shared" si="475"/>
        <v>2095</v>
      </c>
      <c r="E373">
        <v>1</v>
      </c>
      <c r="F373" s="208">
        <f>LOOKUP($D373,'Power Plant Costs'!$B$327:$H$327,'Power Plant Costs'!$B$335:$H$335)</f>
        <v>1366.7888485433616</v>
      </c>
      <c r="G373" s="3">
        <f>VLOOKUP(C373,'new technologies'!$A$634:$E$697,5,FALSE)</f>
        <v>30</v>
      </c>
      <c r="H373" s="197">
        <f>LOOKUP($D373,'Power Plant Costs'!$B$389:$H$389,'Power Plant Costs'!$B$397:$H$397)</f>
        <v>10.585970100129874</v>
      </c>
      <c r="I373" s="3">
        <f>LOOKUP($D373,'Power Plant Costs'!$B$358:$H$358,'Power Plant Costs'!$B$366:$H$366)</f>
        <v>0</v>
      </c>
      <c r="J373" s="197">
        <f>'new technologies'!$B$623</f>
        <v>0.12876015562193791</v>
      </c>
      <c r="K373" s="197">
        <f>LOOKUP($D373,'Power Plant Costs'!$B$406:$H$406,'Power Plant Costs'!$B$414:$H$414)</f>
        <v>0.73</v>
      </c>
      <c r="L373" s="204">
        <f t="shared" si="476"/>
        <v>0.73</v>
      </c>
      <c r="M373">
        <v>1</v>
      </c>
      <c r="N373" t="str">
        <f t="shared" si="477"/>
        <v>global solar resource</v>
      </c>
      <c r="O373" t="str">
        <f t="shared" si="477"/>
        <v xml:space="preserve"> </v>
      </c>
    </row>
    <row r="374" spans="1:15">
      <c r="A374" t="str">
        <f>Legend!A85</f>
        <v>intermediate generation</v>
      </c>
      <c r="B374" t="str">
        <f>Legend!B85</f>
        <v>solar</v>
      </c>
      <c r="C374" t="str">
        <f>Legend!C85</f>
        <v>csp_int</v>
      </c>
      <c r="D374">
        <v>2005</v>
      </c>
      <c r="E374">
        <v>0</v>
      </c>
      <c r="F374" s="208">
        <f>LOOKUP($D374,'Power Plant Costs'!$B$327:$H$327,'Power Plant Costs'!$B$336:$H$336)</f>
        <v>1072.9862681876969</v>
      </c>
      <c r="G374" s="3">
        <f>VLOOKUP(C374,'new technologies'!$A$634:$E$697,5,FALSE)</f>
        <v>30</v>
      </c>
      <c r="H374" s="197">
        <f>LOOKUP($D374,'Power Plant Costs'!$B$389:$H$389,'Power Plant Costs'!$B$398:$H$398)</f>
        <v>16.6208563451336</v>
      </c>
      <c r="I374" s="3">
        <f>LOOKUP($D374,'Power Plant Costs'!$B$358:$H$358,'Power Plant Costs'!$B$367:$H$367)</f>
        <v>0</v>
      </c>
      <c r="J374" s="197">
        <f>'new technologies'!$B$622</f>
        <v>0.12876015562193791</v>
      </c>
      <c r="K374" s="197">
        <f>LOOKUP($D374,'Power Plant Costs'!$B$406:$H$406,'Power Plant Costs'!$B$415:$H$415)</f>
        <v>0.31</v>
      </c>
      <c r="L374" s="204">
        <f>K374</f>
        <v>0.31</v>
      </c>
      <c r="M374">
        <v>1</v>
      </c>
      <c r="N374" t="str">
        <f>Legend!D85</f>
        <v>global solar resource</v>
      </c>
      <c r="O374" t="str">
        <f t="shared" si="477"/>
        <v xml:space="preserve"> </v>
      </c>
    </row>
    <row r="375" spans="1:15">
      <c r="A375" t="str">
        <f>A374</f>
        <v>intermediate generation</v>
      </c>
      <c r="B375" t="str">
        <f t="shared" ref="B375:C375" si="478">B374</f>
        <v>solar</v>
      </c>
      <c r="C375" t="str">
        <f t="shared" si="478"/>
        <v>csp_int</v>
      </c>
      <c r="D375">
        <f>D374+15</f>
        <v>2020</v>
      </c>
      <c r="E375">
        <v>1</v>
      </c>
      <c r="F375" s="208">
        <f>LOOKUP($D375,'Power Plant Costs'!$B$327:$H$327,'Power Plant Costs'!$B$336:$H$336)</f>
        <v>995.26876633908819</v>
      </c>
      <c r="G375" s="3">
        <f>VLOOKUP(C375,'new technologies'!$A$634:$E$697,5,FALSE)</f>
        <v>30</v>
      </c>
      <c r="H375" s="197">
        <f>LOOKUP($D375,'Power Plant Costs'!$B$389:$H$389,'Power Plant Costs'!$B$398:$H$398)</f>
        <v>15.416990580933138</v>
      </c>
      <c r="I375" s="3">
        <f>LOOKUP($D375,'Power Plant Costs'!$B$358:$H$358,'Power Plant Costs'!$B$367:$H$367)</f>
        <v>0</v>
      </c>
      <c r="J375" s="197">
        <f>'new technologies'!$B$622</f>
        <v>0.12876015562193791</v>
      </c>
      <c r="K375" s="197">
        <f>LOOKUP($D375,'Power Plant Costs'!$B$406:$H$406,'Power Plant Costs'!$B$415:$H$415)</f>
        <v>0.31</v>
      </c>
      <c r="L375" s="204">
        <f>K375</f>
        <v>0.31</v>
      </c>
      <c r="M375">
        <v>1</v>
      </c>
      <c r="N375" t="str">
        <f>N374</f>
        <v>global solar resource</v>
      </c>
      <c r="O375" t="str">
        <f t="shared" si="477"/>
        <v xml:space="preserve"> </v>
      </c>
    </row>
    <row r="376" spans="1:15">
      <c r="A376" t="str">
        <f t="shared" ref="A376:A380" si="479">A375</f>
        <v>intermediate generation</v>
      </c>
      <c r="B376" t="str">
        <f t="shared" ref="B376:B380" si="480">B375</f>
        <v>solar</v>
      </c>
      <c r="C376" t="str">
        <f t="shared" ref="C376:C380" si="481">C375</f>
        <v>csp_int</v>
      </c>
      <c r="D376">
        <f t="shared" ref="D376:D380" si="482">D375+15</f>
        <v>2035</v>
      </c>
      <c r="E376">
        <v>1</v>
      </c>
      <c r="F376" s="208">
        <f>LOOKUP($D376,'Power Plant Costs'!$B$327:$H$327,'Power Plant Costs'!$B$336:$H$336)</f>
        <v>923.18042329023751</v>
      </c>
      <c r="G376" s="3">
        <f>VLOOKUP(C376,'new technologies'!$A$634:$E$697,5,FALSE)</f>
        <v>30</v>
      </c>
      <c r="H376" s="197">
        <f>LOOKUP($D376,'Power Plant Costs'!$B$389:$H$389,'Power Plant Costs'!$B$398:$H$398)</f>
        <v>14.300322055438027</v>
      </c>
      <c r="I376" s="3">
        <f>LOOKUP($D376,'Power Plant Costs'!$B$358:$H$358,'Power Plant Costs'!$B$367:$H$367)</f>
        <v>0</v>
      </c>
      <c r="J376" s="197">
        <f>'new technologies'!$B$622</f>
        <v>0.12876015562193791</v>
      </c>
      <c r="K376" s="197">
        <f>LOOKUP($D376,'Power Plant Costs'!$B$406:$H$406,'Power Plant Costs'!$B$415:$H$415)</f>
        <v>0.31</v>
      </c>
      <c r="L376" s="204">
        <f t="shared" ref="L376:L387" si="483">K376</f>
        <v>0.31</v>
      </c>
      <c r="M376">
        <v>1</v>
      </c>
      <c r="N376" t="str">
        <f t="shared" ref="N376:N380" si="484">N375</f>
        <v>global solar resource</v>
      </c>
      <c r="O376" t="str">
        <f t="shared" si="477"/>
        <v xml:space="preserve"> </v>
      </c>
    </row>
    <row r="377" spans="1:15">
      <c r="A377" t="str">
        <f t="shared" si="479"/>
        <v>intermediate generation</v>
      </c>
      <c r="B377" t="str">
        <f t="shared" si="480"/>
        <v>solar</v>
      </c>
      <c r="C377" t="str">
        <f t="shared" si="481"/>
        <v>csp_int</v>
      </c>
      <c r="D377">
        <f t="shared" si="482"/>
        <v>2050</v>
      </c>
      <c r="E377">
        <v>1</v>
      </c>
      <c r="F377" s="208">
        <f>LOOKUP($D377,'Power Plant Costs'!$B$327:$H$327,'Power Plant Costs'!$B$336:$H$336)</f>
        <v>856.31351326459298</v>
      </c>
      <c r="G377" s="3">
        <f>VLOOKUP(C377,'new technologies'!$A$634:$E$697,5,FALSE)</f>
        <v>30</v>
      </c>
      <c r="H377" s="197">
        <f>LOOKUP($D377,'Power Plant Costs'!$B$389:$H$389,'Power Plant Costs'!$B$398:$H$398)</f>
        <v>13.264534982732647</v>
      </c>
      <c r="I377" s="3">
        <f>LOOKUP($D377,'Power Plant Costs'!$B$358:$H$358,'Power Plant Costs'!$B$367:$H$367)</f>
        <v>0</v>
      </c>
      <c r="J377" s="197">
        <f>'new technologies'!$B$622</f>
        <v>0.12876015562193791</v>
      </c>
      <c r="K377" s="197">
        <f>LOOKUP($D377,'Power Plant Costs'!$B$406:$H$406,'Power Plant Costs'!$B$415:$H$415)</f>
        <v>0.31</v>
      </c>
      <c r="L377" s="204">
        <f t="shared" si="483"/>
        <v>0.31</v>
      </c>
      <c r="M377">
        <v>1</v>
      </c>
      <c r="N377" t="str">
        <f t="shared" si="484"/>
        <v>global solar resource</v>
      </c>
      <c r="O377" t="str">
        <f t="shared" si="477"/>
        <v xml:space="preserve"> </v>
      </c>
    </row>
    <row r="378" spans="1:15">
      <c r="A378" t="str">
        <f t="shared" si="479"/>
        <v>intermediate generation</v>
      </c>
      <c r="B378" t="str">
        <f t="shared" si="480"/>
        <v>solar</v>
      </c>
      <c r="C378" t="str">
        <f t="shared" si="481"/>
        <v>csp_int</v>
      </c>
      <c r="D378">
        <f t="shared" si="482"/>
        <v>2065</v>
      </c>
      <c r="E378">
        <v>1</v>
      </c>
      <c r="F378" s="208">
        <f>LOOKUP($D378,'Power Plant Costs'!$B$327:$H$327,'Power Plant Costs'!$B$336:$H$336)</f>
        <v>794.28984248403822</v>
      </c>
      <c r="G378" s="3">
        <f>VLOOKUP(C378,'new technologies'!$A$634:$E$697,5,FALSE)</f>
        <v>30</v>
      </c>
      <c r="H378" s="197">
        <f>LOOKUP($D378,'Power Plant Costs'!$B$389:$H$389,'Power Plant Costs'!$B$398:$H$398)</f>
        <v>12.303771035787962</v>
      </c>
      <c r="I378" s="3">
        <f>LOOKUP($D378,'Power Plant Costs'!$B$358:$H$358,'Power Plant Costs'!$B$367:$H$367)</f>
        <v>0</v>
      </c>
      <c r="J378" s="197">
        <f>'new technologies'!$B$622</f>
        <v>0.12876015562193791</v>
      </c>
      <c r="K378" s="197">
        <f>LOOKUP($D378,'Power Plant Costs'!$B$406:$H$406,'Power Plant Costs'!$B$415:$H$415)</f>
        <v>0.31</v>
      </c>
      <c r="L378" s="204">
        <f t="shared" si="483"/>
        <v>0.31</v>
      </c>
      <c r="M378">
        <v>1</v>
      </c>
      <c r="N378" t="str">
        <f t="shared" si="484"/>
        <v>global solar resource</v>
      </c>
      <c r="O378" t="str">
        <f t="shared" si="477"/>
        <v xml:space="preserve"> </v>
      </c>
    </row>
    <row r="379" spans="1:15">
      <c r="A379" t="str">
        <f t="shared" si="479"/>
        <v>intermediate generation</v>
      </c>
      <c r="B379" t="str">
        <f t="shared" si="480"/>
        <v>solar</v>
      </c>
      <c r="C379" t="str">
        <f t="shared" si="481"/>
        <v>csp_int</v>
      </c>
      <c r="D379">
        <f t="shared" si="482"/>
        <v>2080</v>
      </c>
      <c r="E379">
        <v>1</v>
      </c>
      <c r="F379" s="208">
        <f>LOOKUP($D379,'Power Plant Costs'!$B$327:$H$327,'Power Plant Costs'!$B$336:$H$336)</f>
        <v>736.7586101357914</v>
      </c>
      <c r="G379" s="3">
        <f>VLOOKUP(C379,'new technologies'!$A$634:$E$697,5,FALSE)</f>
        <v>30</v>
      </c>
      <c r="H379" s="197">
        <f>LOOKUP($D379,'Power Plant Costs'!$B$389:$H$389,'Power Plant Costs'!$B$398:$H$398)</f>
        <v>11.412596212242651</v>
      </c>
      <c r="I379" s="3">
        <f>LOOKUP($D379,'Power Plant Costs'!$B$358:$H$358,'Power Plant Costs'!$B$367:$H$367)</f>
        <v>0</v>
      </c>
      <c r="J379" s="197">
        <f>'new technologies'!$B$622</f>
        <v>0.12876015562193791</v>
      </c>
      <c r="K379" s="197">
        <f>LOOKUP($D379,'Power Plant Costs'!$B$406:$H$406,'Power Plant Costs'!$B$415:$H$415)</f>
        <v>0.31</v>
      </c>
      <c r="L379" s="204">
        <f t="shared" si="483"/>
        <v>0.31</v>
      </c>
      <c r="M379">
        <v>1</v>
      </c>
      <c r="N379" t="str">
        <f t="shared" si="484"/>
        <v>global solar resource</v>
      </c>
      <c r="O379" t="str">
        <f t="shared" si="477"/>
        <v xml:space="preserve"> </v>
      </c>
    </row>
    <row r="380" spans="1:15">
      <c r="A380" t="str">
        <f t="shared" si="479"/>
        <v>intermediate generation</v>
      </c>
      <c r="B380" t="str">
        <f t="shared" si="480"/>
        <v>solar</v>
      </c>
      <c r="C380" t="str">
        <f t="shared" si="481"/>
        <v>csp_int</v>
      </c>
      <c r="D380">
        <f t="shared" si="482"/>
        <v>2095</v>
      </c>
      <c r="E380">
        <v>1</v>
      </c>
      <c r="F380" s="208">
        <f>LOOKUP($D380,'Power Plant Costs'!$B$327:$H$327,'Power Plant Costs'!$B$336:$H$336)</f>
        <v>683.3944242716808</v>
      </c>
      <c r="G380" s="3">
        <f>VLOOKUP(C380,'new technologies'!$A$634:$E$697,5,FALSE)</f>
        <v>30</v>
      </c>
      <c r="H380" s="197">
        <f>LOOKUP($D380,'Power Plant Costs'!$B$389:$H$389,'Power Plant Costs'!$B$398:$H$398)</f>
        <v>10.585970100129874</v>
      </c>
      <c r="I380" s="3">
        <f>LOOKUP($D380,'Power Plant Costs'!$B$358:$H$358,'Power Plant Costs'!$B$367:$H$367)</f>
        <v>0</v>
      </c>
      <c r="J380" s="197">
        <f>'new technologies'!$B$622</f>
        <v>0.12876015562193791</v>
      </c>
      <c r="K380" s="197">
        <f>LOOKUP($D380,'Power Plant Costs'!$B$406:$H$406,'Power Plant Costs'!$B$415:$H$415)</f>
        <v>0.31</v>
      </c>
      <c r="L380" s="204">
        <f t="shared" si="483"/>
        <v>0.31</v>
      </c>
      <c r="M380">
        <v>1</v>
      </c>
      <c r="N380" t="str">
        <f t="shared" si="484"/>
        <v>global solar resource</v>
      </c>
      <c r="O380" t="str">
        <f t="shared" si="477"/>
        <v xml:space="preserve"> </v>
      </c>
    </row>
    <row r="381" spans="1:15">
      <c r="A381" t="str">
        <f>Legend!A86</f>
        <v>subpeak generation</v>
      </c>
      <c r="B381" t="str">
        <f>Legend!B86</f>
        <v>solar</v>
      </c>
      <c r="C381" t="str">
        <f>Legend!C86</f>
        <v>csp_subpeak</v>
      </c>
      <c r="D381">
        <v>2005</v>
      </c>
      <c r="E381">
        <v>0</v>
      </c>
      <c r="F381" s="208">
        <f>LOOKUP($D381,'Power Plant Costs'!$B$327:$H$327,'Power Plant Costs'!$B$336:$H$336)</f>
        <v>1072.9862681876969</v>
      </c>
      <c r="G381" s="3">
        <f>VLOOKUP(C381,'new technologies'!$A$634:$E$697,5,FALSE)</f>
        <v>30</v>
      </c>
      <c r="H381" s="197">
        <f>LOOKUP($D381,'Power Plant Costs'!$B$389:$H$389,'Power Plant Costs'!$B$398:$H$398)</f>
        <v>16.6208563451336</v>
      </c>
      <c r="I381" s="3">
        <f>LOOKUP($D381,'Power Plant Costs'!$B$358:$H$358,'Power Plant Costs'!$B$367:$H$367)</f>
        <v>0</v>
      </c>
      <c r="J381" s="197">
        <f>'new technologies'!$B$622</f>
        <v>0.12876015562193791</v>
      </c>
      <c r="K381" s="197">
        <f>MIN(LOOKUP($D381,'Power Plant Costs'!$B$406:$H$406,'Power Plant Costs'!$B$415:$H$415),[11]Summary!$L$10)</f>
        <v>0.25</v>
      </c>
      <c r="L381" s="204">
        <f t="shared" si="483"/>
        <v>0.25</v>
      </c>
      <c r="M381">
        <v>1</v>
      </c>
      <c r="N381" t="str">
        <f>Legend!D86</f>
        <v>global solar resource</v>
      </c>
      <c r="O381" t="str">
        <f t="shared" si="477"/>
        <v xml:space="preserve"> </v>
      </c>
    </row>
    <row r="382" spans="1:15">
      <c r="A382" t="str">
        <f>A381</f>
        <v>subpeak generation</v>
      </c>
      <c r="B382" t="str">
        <f t="shared" ref="B382:C382" si="485">B381</f>
        <v>solar</v>
      </c>
      <c r="C382" t="str">
        <f t="shared" si="485"/>
        <v>csp_subpeak</v>
      </c>
      <c r="D382">
        <f>D381+15</f>
        <v>2020</v>
      </c>
      <c r="E382">
        <v>1</v>
      </c>
      <c r="F382" s="208">
        <f>LOOKUP($D382,'Power Plant Costs'!$B$327:$H$327,'Power Plant Costs'!$B$336:$H$336)</f>
        <v>995.26876633908819</v>
      </c>
      <c r="G382" s="3">
        <f>VLOOKUP(C382,'new technologies'!$A$634:$E$697,5,FALSE)</f>
        <v>30</v>
      </c>
      <c r="H382" s="197">
        <f>LOOKUP($D382,'Power Plant Costs'!$B$389:$H$389,'Power Plant Costs'!$B$398:$H$398)</f>
        <v>15.416990580933138</v>
      </c>
      <c r="I382" s="3">
        <f>LOOKUP($D382,'Power Plant Costs'!$B$358:$H$358,'Power Plant Costs'!$B$367:$H$367)</f>
        <v>0</v>
      </c>
      <c r="J382" s="197">
        <f>'new technologies'!$B$622</f>
        <v>0.12876015562193791</v>
      </c>
      <c r="K382" s="197">
        <f>MIN(LOOKUP($D382,'Power Plant Costs'!$B$406:$H$406,'Power Plant Costs'!$B$415:$H$415),[11]Summary!$L$10)</f>
        <v>0.25</v>
      </c>
      <c r="L382" s="204">
        <f t="shared" si="483"/>
        <v>0.25</v>
      </c>
      <c r="M382">
        <v>1</v>
      </c>
      <c r="N382" t="str">
        <f>N381</f>
        <v>global solar resource</v>
      </c>
      <c r="O382" t="str">
        <f t="shared" si="477"/>
        <v xml:space="preserve"> </v>
      </c>
    </row>
    <row r="383" spans="1:15">
      <c r="A383" t="str">
        <f t="shared" ref="A383:A387" si="486">A382</f>
        <v>subpeak generation</v>
      </c>
      <c r="B383" t="str">
        <f t="shared" ref="B383:B387" si="487">B382</f>
        <v>solar</v>
      </c>
      <c r="C383" t="str">
        <f t="shared" ref="C383:C387" si="488">C382</f>
        <v>csp_subpeak</v>
      </c>
      <c r="D383">
        <f t="shared" ref="D383:D387" si="489">D382+15</f>
        <v>2035</v>
      </c>
      <c r="E383">
        <v>1</v>
      </c>
      <c r="F383" s="208">
        <f>LOOKUP($D383,'Power Plant Costs'!$B$327:$H$327,'Power Plant Costs'!$B$336:$H$336)</f>
        <v>923.18042329023751</v>
      </c>
      <c r="G383" s="3">
        <f>VLOOKUP(C383,'new technologies'!$A$634:$E$697,5,FALSE)</f>
        <v>30</v>
      </c>
      <c r="H383" s="197">
        <f>LOOKUP($D383,'Power Plant Costs'!$B$389:$H$389,'Power Plant Costs'!$B$398:$H$398)</f>
        <v>14.300322055438027</v>
      </c>
      <c r="I383" s="3">
        <f>LOOKUP($D383,'Power Plant Costs'!$B$358:$H$358,'Power Plant Costs'!$B$367:$H$367)</f>
        <v>0</v>
      </c>
      <c r="J383" s="197">
        <f>'new technologies'!$B$622</f>
        <v>0.12876015562193791</v>
      </c>
      <c r="K383" s="197">
        <f>MIN(LOOKUP($D383,'Power Plant Costs'!$B$406:$H$406,'Power Plant Costs'!$B$415:$H$415),[11]Summary!$L$10)</f>
        <v>0.25</v>
      </c>
      <c r="L383" s="204">
        <f t="shared" si="483"/>
        <v>0.25</v>
      </c>
      <c r="M383">
        <v>1</v>
      </c>
      <c r="N383" t="str">
        <f t="shared" ref="N383:O398" si="490">N382</f>
        <v>global solar resource</v>
      </c>
      <c r="O383" t="str">
        <f t="shared" si="477"/>
        <v xml:space="preserve"> </v>
      </c>
    </row>
    <row r="384" spans="1:15">
      <c r="A384" t="str">
        <f t="shared" si="486"/>
        <v>subpeak generation</v>
      </c>
      <c r="B384" t="str">
        <f t="shared" si="487"/>
        <v>solar</v>
      </c>
      <c r="C384" t="str">
        <f t="shared" si="488"/>
        <v>csp_subpeak</v>
      </c>
      <c r="D384">
        <f t="shared" si="489"/>
        <v>2050</v>
      </c>
      <c r="E384">
        <v>1</v>
      </c>
      <c r="F384" s="208">
        <f>LOOKUP($D384,'Power Plant Costs'!$B$327:$H$327,'Power Plant Costs'!$B$336:$H$336)</f>
        <v>856.31351326459298</v>
      </c>
      <c r="G384" s="3">
        <f>VLOOKUP(C384,'new technologies'!$A$634:$E$697,5,FALSE)</f>
        <v>30</v>
      </c>
      <c r="H384" s="197">
        <f>LOOKUP($D384,'Power Plant Costs'!$B$389:$H$389,'Power Plant Costs'!$B$398:$H$398)</f>
        <v>13.264534982732647</v>
      </c>
      <c r="I384" s="3">
        <f>LOOKUP($D384,'Power Plant Costs'!$B$358:$H$358,'Power Plant Costs'!$B$367:$H$367)</f>
        <v>0</v>
      </c>
      <c r="J384" s="197">
        <f>'new technologies'!$B$622</f>
        <v>0.12876015562193791</v>
      </c>
      <c r="K384" s="197">
        <f>MIN(LOOKUP($D384,'Power Plant Costs'!$B$406:$H$406,'Power Plant Costs'!$B$415:$H$415),[11]Summary!$L$10)</f>
        <v>0.25</v>
      </c>
      <c r="L384" s="204">
        <f t="shared" si="483"/>
        <v>0.25</v>
      </c>
      <c r="M384">
        <v>1</v>
      </c>
      <c r="N384" t="str">
        <f t="shared" si="490"/>
        <v>global solar resource</v>
      </c>
      <c r="O384" t="str">
        <f t="shared" si="477"/>
        <v xml:space="preserve"> </v>
      </c>
    </row>
    <row r="385" spans="1:15">
      <c r="A385" t="str">
        <f t="shared" si="486"/>
        <v>subpeak generation</v>
      </c>
      <c r="B385" t="str">
        <f t="shared" si="487"/>
        <v>solar</v>
      </c>
      <c r="C385" t="str">
        <f t="shared" si="488"/>
        <v>csp_subpeak</v>
      </c>
      <c r="D385">
        <f t="shared" si="489"/>
        <v>2065</v>
      </c>
      <c r="E385">
        <v>1</v>
      </c>
      <c r="F385" s="208">
        <f>LOOKUP($D385,'Power Plant Costs'!$B$327:$H$327,'Power Plant Costs'!$B$336:$H$336)</f>
        <v>794.28984248403822</v>
      </c>
      <c r="G385" s="3">
        <f>VLOOKUP(C385,'new technologies'!$A$634:$E$697,5,FALSE)</f>
        <v>30</v>
      </c>
      <c r="H385" s="197">
        <f>LOOKUP($D385,'Power Plant Costs'!$B$389:$H$389,'Power Plant Costs'!$B$398:$H$398)</f>
        <v>12.303771035787962</v>
      </c>
      <c r="I385" s="3">
        <f>LOOKUP($D385,'Power Plant Costs'!$B$358:$H$358,'Power Plant Costs'!$B$367:$H$367)</f>
        <v>0</v>
      </c>
      <c r="J385" s="197">
        <f>'new technologies'!$B$622</f>
        <v>0.12876015562193791</v>
      </c>
      <c r="K385" s="197">
        <f>MIN(LOOKUP($D385,'Power Plant Costs'!$B$406:$H$406,'Power Plant Costs'!$B$415:$H$415),[11]Summary!$L$10)</f>
        <v>0.25</v>
      </c>
      <c r="L385" s="204">
        <f t="shared" si="483"/>
        <v>0.25</v>
      </c>
      <c r="M385">
        <v>1</v>
      </c>
      <c r="N385" t="str">
        <f t="shared" si="490"/>
        <v>global solar resource</v>
      </c>
      <c r="O385" t="str">
        <f t="shared" si="490"/>
        <v xml:space="preserve"> </v>
      </c>
    </row>
    <row r="386" spans="1:15">
      <c r="A386" t="str">
        <f t="shared" si="486"/>
        <v>subpeak generation</v>
      </c>
      <c r="B386" t="str">
        <f t="shared" si="487"/>
        <v>solar</v>
      </c>
      <c r="C386" t="str">
        <f t="shared" si="488"/>
        <v>csp_subpeak</v>
      </c>
      <c r="D386">
        <f t="shared" si="489"/>
        <v>2080</v>
      </c>
      <c r="E386">
        <v>1</v>
      </c>
      <c r="F386" s="208">
        <f>LOOKUP($D386,'Power Plant Costs'!$B$327:$H$327,'Power Plant Costs'!$B$336:$H$336)</f>
        <v>736.7586101357914</v>
      </c>
      <c r="G386" s="3">
        <f>VLOOKUP(C386,'new technologies'!$A$634:$E$697,5,FALSE)</f>
        <v>30</v>
      </c>
      <c r="H386" s="197">
        <f>LOOKUP($D386,'Power Plant Costs'!$B$389:$H$389,'Power Plant Costs'!$B$398:$H$398)</f>
        <v>11.412596212242651</v>
      </c>
      <c r="I386" s="3">
        <f>LOOKUP($D386,'Power Plant Costs'!$B$358:$H$358,'Power Plant Costs'!$B$367:$H$367)</f>
        <v>0</v>
      </c>
      <c r="J386" s="197">
        <f>'new technologies'!$B$622</f>
        <v>0.12876015562193791</v>
      </c>
      <c r="K386" s="197">
        <f>MIN(LOOKUP($D386,'Power Plant Costs'!$B$406:$H$406,'Power Plant Costs'!$B$415:$H$415),[11]Summary!$L$10)</f>
        <v>0.25</v>
      </c>
      <c r="L386" s="204">
        <f t="shared" si="483"/>
        <v>0.25</v>
      </c>
      <c r="M386">
        <v>1</v>
      </c>
      <c r="N386" t="str">
        <f t="shared" si="490"/>
        <v>global solar resource</v>
      </c>
      <c r="O386" t="str">
        <f t="shared" si="490"/>
        <v xml:space="preserve"> </v>
      </c>
    </row>
    <row r="387" spans="1:15">
      <c r="A387" t="str">
        <f t="shared" si="486"/>
        <v>subpeak generation</v>
      </c>
      <c r="B387" t="str">
        <f t="shared" si="487"/>
        <v>solar</v>
      </c>
      <c r="C387" t="str">
        <f t="shared" si="488"/>
        <v>csp_subpeak</v>
      </c>
      <c r="D387">
        <f t="shared" si="489"/>
        <v>2095</v>
      </c>
      <c r="E387">
        <v>1</v>
      </c>
      <c r="F387" s="208">
        <f>LOOKUP($D387,'Power Plant Costs'!$B$327:$H$327,'Power Plant Costs'!$B$336:$H$336)</f>
        <v>683.3944242716808</v>
      </c>
      <c r="G387" s="3">
        <f>VLOOKUP(C387,'new technologies'!$A$634:$E$697,5,FALSE)</f>
        <v>30</v>
      </c>
      <c r="H387" s="197">
        <f>LOOKUP($D387,'Power Plant Costs'!$B$389:$H$389,'Power Plant Costs'!$B$398:$H$398)</f>
        <v>10.585970100129874</v>
      </c>
      <c r="I387" s="3">
        <f>LOOKUP($D387,'Power Plant Costs'!$B$358:$H$358,'Power Plant Costs'!$B$367:$H$367)</f>
        <v>0</v>
      </c>
      <c r="J387" s="197">
        <f>'new technologies'!$B$622</f>
        <v>0.12876015562193791</v>
      </c>
      <c r="K387" s="197">
        <f>MIN(LOOKUP($D387,'Power Plant Costs'!$B$406:$H$406,'Power Plant Costs'!$B$415:$H$415),[11]Summary!$L$10)</f>
        <v>0.25</v>
      </c>
      <c r="L387" s="204">
        <f t="shared" si="483"/>
        <v>0.25</v>
      </c>
      <c r="M387">
        <v>1</v>
      </c>
      <c r="N387" t="str">
        <f t="shared" si="490"/>
        <v>global solar resource</v>
      </c>
      <c r="O387" t="str">
        <f t="shared" si="490"/>
        <v xml:space="preserve"> </v>
      </c>
    </row>
    <row r="388" spans="1:15">
      <c r="A388" t="str">
        <f>Legend!A87</f>
        <v>peak generation</v>
      </c>
      <c r="B388" t="str">
        <f>Legend!B87</f>
        <v>solar</v>
      </c>
      <c r="C388" t="str">
        <f>Legend!C87</f>
        <v>csp_peak</v>
      </c>
      <c r="D388">
        <v>2005</v>
      </c>
      <c r="E388">
        <v>0</v>
      </c>
      <c r="F388" s="208">
        <f>LOOKUP($D388,'Power Plant Costs'!$B$327:$H$327,'Power Plant Costs'!$B$336:$H$336)</f>
        <v>1072.9862681876969</v>
      </c>
      <c r="G388" s="3">
        <f>VLOOKUP(C388,'new technologies'!$A$634:$E$697,5,FALSE)</f>
        <v>30</v>
      </c>
      <c r="H388" s="197">
        <f>LOOKUP($D388,'Power Plant Costs'!$B$389:$H$389,'Power Plant Costs'!$B$398:$H$398)</f>
        <v>16.6208563451336</v>
      </c>
      <c r="I388" s="3">
        <f>LOOKUP($D388,'Power Plant Costs'!$B$358:$H$358,'Power Plant Costs'!$B$367:$H$367)</f>
        <v>0</v>
      </c>
      <c r="J388" s="197">
        <f>'new technologies'!$B$622</f>
        <v>0.12876015562193791</v>
      </c>
      <c r="K388" s="197">
        <f>LOOKUP($D388,'Power Plant Costs'!$B$406:$H$406,'Power Plant Costs'!$B$415:$H$415)</f>
        <v>0.31</v>
      </c>
      <c r="L388" s="204">
        <f>K388</f>
        <v>0.31</v>
      </c>
      <c r="M388">
        <v>1</v>
      </c>
      <c r="N388" t="str">
        <f>Legend!D87</f>
        <v>global solar resource</v>
      </c>
      <c r="O388" t="str">
        <f t="shared" si="490"/>
        <v xml:space="preserve"> </v>
      </c>
    </row>
    <row r="389" spans="1:15">
      <c r="A389" t="str">
        <f>A388</f>
        <v>peak generation</v>
      </c>
      <c r="B389" t="str">
        <f t="shared" ref="B389:C389" si="491">B388</f>
        <v>solar</v>
      </c>
      <c r="C389" t="str">
        <f t="shared" si="491"/>
        <v>csp_peak</v>
      </c>
      <c r="D389">
        <f>D388+15</f>
        <v>2020</v>
      </c>
      <c r="E389">
        <v>0</v>
      </c>
      <c r="F389" s="208">
        <f>LOOKUP($D389,'Power Plant Costs'!$B$327:$H$327,'Power Plant Costs'!$B$336:$H$336)</f>
        <v>995.26876633908819</v>
      </c>
      <c r="G389" s="3">
        <f>VLOOKUP(C389,'new technologies'!$A$634:$E$697,5,FALSE)</f>
        <v>30</v>
      </c>
      <c r="H389" s="197">
        <f>LOOKUP($D389,'Power Plant Costs'!$B$389:$H$389,'Power Plant Costs'!$B$398:$H$398)</f>
        <v>15.416990580933138</v>
      </c>
      <c r="I389" s="3">
        <f>LOOKUP($D389,'Power Plant Costs'!$B$358:$H$358,'Power Plant Costs'!$B$367:$H$367)</f>
        <v>0</v>
      </c>
      <c r="J389" s="197">
        <f>'new technologies'!$B$622</f>
        <v>0.12876015562193791</v>
      </c>
      <c r="K389" s="197">
        <f>LOOKUP($D389,'Power Plant Costs'!$B$406:$H$406,'Power Plant Costs'!$B$415:$H$415)</f>
        <v>0.31</v>
      </c>
      <c r="L389" s="204">
        <f>K389</f>
        <v>0.31</v>
      </c>
      <c r="M389">
        <v>1</v>
      </c>
      <c r="N389" t="str">
        <f>N388</f>
        <v>global solar resource</v>
      </c>
      <c r="O389" t="str">
        <f t="shared" si="490"/>
        <v xml:space="preserve"> </v>
      </c>
    </row>
    <row r="390" spans="1:15">
      <c r="A390" t="str">
        <f t="shared" ref="A390:A394" si="492">A389</f>
        <v>peak generation</v>
      </c>
      <c r="B390" t="str">
        <f t="shared" ref="B390:B394" si="493">B389</f>
        <v>solar</v>
      </c>
      <c r="C390" t="str">
        <f t="shared" ref="C390:C394" si="494">C389</f>
        <v>csp_peak</v>
      </c>
      <c r="D390">
        <f t="shared" ref="D390:D394" si="495">D389+15</f>
        <v>2035</v>
      </c>
      <c r="E390">
        <v>0</v>
      </c>
      <c r="F390" s="208">
        <f>LOOKUP($D390,'Power Plant Costs'!$B$327:$H$327,'Power Plant Costs'!$B$336:$H$336)</f>
        <v>923.18042329023751</v>
      </c>
      <c r="G390" s="3">
        <f>VLOOKUP(C390,'new technologies'!$A$634:$E$697,5,FALSE)</f>
        <v>30</v>
      </c>
      <c r="H390" s="197">
        <f>LOOKUP($D390,'Power Plant Costs'!$B$389:$H$389,'Power Plant Costs'!$B$398:$H$398)</f>
        <v>14.300322055438027</v>
      </c>
      <c r="I390" s="3">
        <f>LOOKUP($D390,'Power Plant Costs'!$B$358:$H$358,'Power Plant Costs'!$B$367:$H$367)</f>
        <v>0</v>
      </c>
      <c r="J390" s="197">
        <f>'new technologies'!$B$622</f>
        <v>0.12876015562193791</v>
      </c>
      <c r="K390" s="197">
        <f>LOOKUP($D390,'Power Plant Costs'!$B$406:$H$406,'Power Plant Costs'!$B$415:$H$415)</f>
        <v>0.31</v>
      </c>
      <c r="L390" s="204">
        <f t="shared" ref="L390:L394" si="496">K390</f>
        <v>0.31</v>
      </c>
      <c r="M390">
        <v>1</v>
      </c>
      <c r="N390" t="str">
        <f t="shared" ref="N390:N394" si="497">N389</f>
        <v>global solar resource</v>
      </c>
      <c r="O390" t="str">
        <f t="shared" si="490"/>
        <v xml:space="preserve"> </v>
      </c>
    </row>
    <row r="391" spans="1:15">
      <c r="A391" t="str">
        <f t="shared" si="492"/>
        <v>peak generation</v>
      </c>
      <c r="B391" t="str">
        <f t="shared" si="493"/>
        <v>solar</v>
      </c>
      <c r="C391" t="str">
        <f t="shared" si="494"/>
        <v>csp_peak</v>
      </c>
      <c r="D391">
        <f t="shared" si="495"/>
        <v>2050</v>
      </c>
      <c r="E391">
        <v>0</v>
      </c>
      <c r="F391" s="208">
        <f>LOOKUP($D391,'Power Plant Costs'!$B$327:$H$327,'Power Plant Costs'!$B$336:$H$336)</f>
        <v>856.31351326459298</v>
      </c>
      <c r="G391" s="3">
        <f>VLOOKUP(C391,'new technologies'!$A$634:$E$697,5,FALSE)</f>
        <v>30</v>
      </c>
      <c r="H391" s="197">
        <f>LOOKUP($D391,'Power Plant Costs'!$B$389:$H$389,'Power Plant Costs'!$B$398:$H$398)</f>
        <v>13.264534982732647</v>
      </c>
      <c r="I391" s="3">
        <f>LOOKUP($D391,'Power Plant Costs'!$B$358:$H$358,'Power Plant Costs'!$B$367:$H$367)</f>
        <v>0</v>
      </c>
      <c r="J391" s="197">
        <f>'new technologies'!$B$622</f>
        <v>0.12876015562193791</v>
      </c>
      <c r="K391" s="197">
        <f>LOOKUP($D391,'Power Plant Costs'!$B$406:$H$406,'Power Plant Costs'!$B$415:$H$415)</f>
        <v>0.31</v>
      </c>
      <c r="L391" s="204">
        <f t="shared" si="496"/>
        <v>0.31</v>
      </c>
      <c r="M391">
        <v>1</v>
      </c>
      <c r="N391" t="str">
        <f t="shared" si="497"/>
        <v>global solar resource</v>
      </c>
      <c r="O391" t="str">
        <f t="shared" si="490"/>
        <v xml:space="preserve"> </v>
      </c>
    </row>
    <row r="392" spans="1:15">
      <c r="A392" t="str">
        <f t="shared" si="492"/>
        <v>peak generation</v>
      </c>
      <c r="B392" t="str">
        <f t="shared" si="493"/>
        <v>solar</v>
      </c>
      <c r="C392" t="str">
        <f t="shared" si="494"/>
        <v>csp_peak</v>
      </c>
      <c r="D392">
        <f t="shared" si="495"/>
        <v>2065</v>
      </c>
      <c r="E392">
        <v>0</v>
      </c>
      <c r="F392" s="208">
        <f>LOOKUP($D392,'Power Plant Costs'!$B$327:$H$327,'Power Plant Costs'!$B$336:$H$336)</f>
        <v>794.28984248403822</v>
      </c>
      <c r="G392" s="3">
        <f>VLOOKUP(C392,'new technologies'!$A$634:$E$697,5,FALSE)</f>
        <v>30</v>
      </c>
      <c r="H392" s="197">
        <f>LOOKUP($D392,'Power Plant Costs'!$B$389:$H$389,'Power Plant Costs'!$B$398:$H$398)</f>
        <v>12.303771035787962</v>
      </c>
      <c r="I392" s="3">
        <f>LOOKUP($D392,'Power Plant Costs'!$B$358:$H$358,'Power Plant Costs'!$B$367:$H$367)</f>
        <v>0</v>
      </c>
      <c r="J392" s="197">
        <f>'new technologies'!$B$622</f>
        <v>0.12876015562193791</v>
      </c>
      <c r="K392" s="197">
        <f>LOOKUP($D392,'Power Plant Costs'!$B$406:$H$406,'Power Plant Costs'!$B$415:$H$415)</f>
        <v>0.31</v>
      </c>
      <c r="L392" s="204">
        <f t="shared" si="496"/>
        <v>0.31</v>
      </c>
      <c r="M392">
        <v>1</v>
      </c>
      <c r="N392" t="str">
        <f t="shared" si="497"/>
        <v>global solar resource</v>
      </c>
      <c r="O392" t="str">
        <f t="shared" si="490"/>
        <v xml:space="preserve"> </v>
      </c>
    </row>
    <row r="393" spans="1:15">
      <c r="A393" t="str">
        <f t="shared" si="492"/>
        <v>peak generation</v>
      </c>
      <c r="B393" t="str">
        <f t="shared" si="493"/>
        <v>solar</v>
      </c>
      <c r="C393" t="str">
        <f t="shared" si="494"/>
        <v>csp_peak</v>
      </c>
      <c r="D393">
        <f t="shared" si="495"/>
        <v>2080</v>
      </c>
      <c r="E393">
        <v>0</v>
      </c>
      <c r="F393" s="208">
        <f>LOOKUP($D393,'Power Plant Costs'!$B$327:$H$327,'Power Plant Costs'!$B$336:$H$336)</f>
        <v>736.7586101357914</v>
      </c>
      <c r="G393" s="3">
        <f>VLOOKUP(C393,'new technologies'!$A$634:$E$697,5,FALSE)</f>
        <v>30</v>
      </c>
      <c r="H393" s="197">
        <f>LOOKUP($D393,'Power Plant Costs'!$B$389:$H$389,'Power Plant Costs'!$B$398:$H$398)</f>
        <v>11.412596212242651</v>
      </c>
      <c r="I393" s="3">
        <f>LOOKUP($D393,'Power Plant Costs'!$B$358:$H$358,'Power Plant Costs'!$B$367:$H$367)</f>
        <v>0</v>
      </c>
      <c r="J393" s="197">
        <f>'new technologies'!$B$622</f>
        <v>0.12876015562193791</v>
      </c>
      <c r="K393" s="197">
        <f>LOOKUP($D393,'Power Plant Costs'!$B$406:$H$406,'Power Plant Costs'!$B$415:$H$415)</f>
        <v>0.31</v>
      </c>
      <c r="L393" s="204">
        <f t="shared" si="496"/>
        <v>0.31</v>
      </c>
      <c r="M393">
        <v>1</v>
      </c>
      <c r="N393" t="str">
        <f t="shared" si="497"/>
        <v>global solar resource</v>
      </c>
      <c r="O393" t="str">
        <f t="shared" si="490"/>
        <v xml:space="preserve"> </v>
      </c>
    </row>
    <row r="394" spans="1:15">
      <c r="A394" t="str">
        <f t="shared" si="492"/>
        <v>peak generation</v>
      </c>
      <c r="B394" t="str">
        <f t="shared" si="493"/>
        <v>solar</v>
      </c>
      <c r="C394" t="str">
        <f t="shared" si="494"/>
        <v>csp_peak</v>
      </c>
      <c r="D394">
        <f t="shared" si="495"/>
        <v>2095</v>
      </c>
      <c r="E394">
        <v>0</v>
      </c>
      <c r="F394" s="208">
        <f>LOOKUP($D394,'Power Plant Costs'!$B$327:$H$327,'Power Plant Costs'!$B$336:$H$336)</f>
        <v>683.3944242716808</v>
      </c>
      <c r="G394" s="3">
        <f>VLOOKUP(C394,'new technologies'!$A$634:$E$697,5,FALSE)</f>
        <v>30</v>
      </c>
      <c r="H394" s="197">
        <f>LOOKUP($D394,'Power Plant Costs'!$B$389:$H$389,'Power Plant Costs'!$B$398:$H$398)</f>
        <v>10.585970100129874</v>
      </c>
      <c r="I394" s="3">
        <f>LOOKUP($D394,'Power Plant Costs'!$B$358:$H$358,'Power Plant Costs'!$B$367:$H$367)</f>
        <v>0</v>
      </c>
      <c r="J394" s="197">
        <f>'new technologies'!$B$622</f>
        <v>0.12876015562193791</v>
      </c>
      <c r="K394" s="197">
        <f>LOOKUP($D394,'Power Plant Costs'!$B$406:$H$406,'Power Plant Costs'!$B$415:$H$415)</f>
        <v>0.31</v>
      </c>
      <c r="L394" s="204">
        <f t="shared" si="496"/>
        <v>0.31</v>
      </c>
      <c r="M394">
        <v>1</v>
      </c>
      <c r="N394" t="str">
        <f t="shared" si="497"/>
        <v>global solar resource</v>
      </c>
      <c r="O394" t="str">
        <f t="shared" si="490"/>
        <v xml:space="preserve"> </v>
      </c>
    </row>
    <row r="395" spans="1:15">
      <c r="A395" t="str">
        <f>Legend!A88</f>
        <v>peak generation</v>
      </c>
      <c r="B395" t="str">
        <f>Legend!B88</f>
        <v>grid_storage</v>
      </c>
      <c r="C395" t="str">
        <f>Legend!C88</f>
        <v>battery</v>
      </c>
      <c r="D395">
        <v>2020</v>
      </c>
      <c r="E395">
        <v>0.33300000000000002</v>
      </c>
      <c r="F395" s="208">
        <f>LOOKUP($D395,'Power Plant Costs'!$B$327:$H$327,'Power Plant Costs'!$B$339:$H$339)</f>
        <v>469.48408636284171</v>
      </c>
      <c r="G395" s="3">
        <f>VLOOKUP(C395,'new technologies'!$A$634:$E$697,5,FALSE)</f>
        <v>15</v>
      </c>
      <c r="H395" s="197">
        <f>LOOKUP($D395,'Power Plant Costs'!$B$389:$H$389,'Power Plant Costs'!$B$401:$H$401)</f>
        <v>9.3896817272568356</v>
      </c>
      <c r="I395" s="197">
        <f>LOOKUP($D395,'Power Plant Costs'!$B$358:$H$358,'Power Plant Costs'!$B$370:$H$370)</f>
        <v>0</v>
      </c>
      <c r="J395" s="197">
        <f>'new technologies'!$B$628</f>
        <v>0.15</v>
      </c>
      <c r="K395" s="197">
        <f>LOOKUP($D395,'Power Plant Costs'!$B$406:$H$406,'Power Plant Costs'!$B$418:$H$418)</f>
        <v>6.25E-2</v>
      </c>
      <c r="L395" s="204">
        <f>K395</f>
        <v>6.25E-2</v>
      </c>
      <c r="M395">
        <f>'Power Plant Costs'!$B$423</f>
        <v>0.89</v>
      </c>
      <c r="N395" t="str">
        <f>Legend!D88</f>
        <v>off peak electricity</v>
      </c>
      <c r="O395" s="210" t="s">
        <v>64</v>
      </c>
    </row>
    <row r="396" spans="1:15">
      <c r="A396" t="str">
        <f>A395</f>
        <v>peak generation</v>
      </c>
      <c r="B396" t="str">
        <f t="shared" ref="B396:C396" si="498">B395</f>
        <v>grid_storage</v>
      </c>
      <c r="C396" t="str">
        <f t="shared" si="498"/>
        <v>battery</v>
      </c>
      <c r="D396">
        <f>D395+15</f>
        <v>2035</v>
      </c>
      <c r="E396">
        <v>1</v>
      </c>
      <c r="F396" s="208">
        <f>LOOKUP($D396,'Power Plant Costs'!$B$327:$H$327,'Power Plant Costs'!$B$339:$H$339)</f>
        <v>419.35189272823186</v>
      </c>
      <c r="G396" s="3">
        <f>VLOOKUP(C396,'new technologies'!$A$634:$E$697,5,FALSE)</f>
        <v>15</v>
      </c>
      <c r="H396" s="197">
        <f>LOOKUP($D396,'Power Plant Costs'!$B$389:$H$389,'Power Plant Costs'!$B$401:$H$401)</f>
        <v>8.3870378545646371</v>
      </c>
      <c r="I396" s="197">
        <f>LOOKUP($D396,'Power Plant Costs'!$B$358:$H$358,'Power Plant Costs'!$B$370:$H$370)</f>
        <v>0</v>
      </c>
      <c r="J396" s="197">
        <f>'new technologies'!$B$628</f>
        <v>0.15</v>
      </c>
      <c r="K396" s="197">
        <f>LOOKUP($D396,'Power Plant Costs'!$B$406:$H$406,'Power Plant Costs'!$B$418:$H$418)</f>
        <v>6.25E-2</v>
      </c>
      <c r="L396" s="204">
        <f>K396</f>
        <v>6.25E-2</v>
      </c>
      <c r="M396">
        <f>'Power Plant Costs'!$B$423</f>
        <v>0.89</v>
      </c>
      <c r="N396" t="str">
        <f>N395</f>
        <v>off peak electricity</v>
      </c>
      <c r="O396" t="str">
        <f t="shared" si="490"/>
        <v>USA</v>
      </c>
    </row>
    <row r="397" spans="1:15">
      <c r="A397" t="str">
        <f t="shared" ref="A397:A399" si="499">A396</f>
        <v>peak generation</v>
      </c>
      <c r="B397" t="str">
        <f t="shared" ref="B397:B400" si="500">B396</f>
        <v>grid_storage</v>
      </c>
      <c r="C397" t="str">
        <f t="shared" ref="C397:C400" si="501">C396</f>
        <v>battery</v>
      </c>
      <c r="D397">
        <f t="shared" ref="D397:D399" si="502">D396+15</f>
        <v>2050</v>
      </c>
      <c r="E397">
        <v>1</v>
      </c>
      <c r="F397" s="208">
        <f>LOOKUP($D397,'Power Plant Costs'!$B$327:$H$327,'Power Plant Costs'!$B$339:$H$339)</f>
        <v>388.97780270994014</v>
      </c>
      <c r="G397" s="3">
        <f>VLOOKUP(C397,'new technologies'!$A$634:$E$697,5,FALSE)</f>
        <v>15</v>
      </c>
      <c r="H397" s="197">
        <f>LOOKUP($D397,'Power Plant Costs'!$B$389:$H$389,'Power Plant Costs'!$B$401:$H$401)</f>
        <v>7.7795560541988031</v>
      </c>
      <c r="I397" s="197">
        <f>LOOKUP($D397,'Power Plant Costs'!$B$358:$H$358,'Power Plant Costs'!$B$370:$H$370)</f>
        <v>0</v>
      </c>
      <c r="J397" s="197">
        <f>'new technologies'!$B$628</f>
        <v>0.15</v>
      </c>
      <c r="K397" s="197">
        <f>LOOKUP($D397,'Power Plant Costs'!$B$406:$H$406,'Power Plant Costs'!$B$418:$H$418)</f>
        <v>6.25E-2</v>
      </c>
      <c r="L397" s="204">
        <f t="shared" ref="L397:L400" si="503">K397</f>
        <v>6.25E-2</v>
      </c>
      <c r="M397">
        <f>'Power Plant Costs'!$B$423</f>
        <v>0.89</v>
      </c>
      <c r="N397" t="str">
        <f t="shared" ref="N397:O400" si="504">N396</f>
        <v>off peak electricity</v>
      </c>
      <c r="O397" t="str">
        <f t="shared" si="490"/>
        <v>USA</v>
      </c>
    </row>
    <row r="398" spans="1:15">
      <c r="A398" t="str">
        <f t="shared" si="499"/>
        <v>peak generation</v>
      </c>
      <c r="B398" t="str">
        <f t="shared" si="500"/>
        <v>grid_storage</v>
      </c>
      <c r="C398" t="str">
        <f t="shared" si="501"/>
        <v>battery</v>
      </c>
      <c r="D398">
        <f t="shared" si="502"/>
        <v>2065</v>
      </c>
      <c r="E398">
        <v>1</v>
      </c>
      <c r="F398" s="208">
        <f>LOOKUP($D398,'Power Plant Costs'!$B$327:$H$327,'Power Plant Costs'!$B$339:$H$339)</f>
        <v>374.64365702909936</v>
      </c>
      <c r="G398" s="3">
        <f>VLOOKUP(C398,'new technologies'!$A$634:$E$697,5,FALSE)</f>
        <v>15</v>
      </c>
      <c r="H398" s="197">
        <f>LOOKUP($D398,'Power Plant Costs'!$B$389:$H$389,'Power Plant Costs'!$B$401:$H$401)</f>
        <v>7.4928731405819873</v>
      </c>
      <c r="I398" s="197">
        <f>LOOKUP($D398,'Power Plant Costs'!$B$358:$H$358,'Power Plant Costs'!$B$370:$H$370)</f>
        <v>0</v>
      </c>
      <c r="J398" s="197">
        <f>'new technologies'!$B$628</f>
        <v>0.15</v>
      </c>
      <c r="K398" s="197">
        <f>LOOKUP($D398,'Power Plant Costs'!$B$406:$H$406,'Power Plant Costs'!$B$418:$H$418)</f>
        <v>6.25E-2</v>
      </c>
      <c r="L398" s="204">
        <f t="shared" si="503"/>
        <v>6.25E-2</v>
      </c>
      <c r="M398">
        <f>'Power Plant Costs'!$B$423</f>
        <v>0.89</v>
      </c>
      <c r="N398" t="str">
        <f t="shared" si="504"/>
        <v>off peak electricity</v>
      </c>
      <c r="O398" t="str">
        <f t="shared" si="490"/>
        <v>USA</v>
      </c>
    </row>
    <row r="399" spans="1:15">
      <c r="A399" t="str">
        <f t="shared" si="499"/>
        <v>peak generation</v>
      </c>
      <c r="B399" t="str">
        <f t="shared" si="500"/>
        <v>grid_storage</v>
      </c>
      <c r="C399" t="str">
        <f t="shared" si="501"/>
        <v>battery</v>
      </c>
      <c r="D399">
        <f t="shared" si="502"/>
        <v>2080</v>
      </c>
      <c r="E399">
        <v>1</v>
      </c>
      <c r="F399" s="208">
        <f>LOOKUP($D399,'Power Plant Costs'!$B$327:$H$327,'Power Plant Costs'!$B$339:$H$339)</f>
        <v>360.83773617488907</v>
      </c>
      <c r="G399" s="3">
        <f>VLOOKUP(C399,'new technologies'!$A$634:$E$697,5,FALSE)</f>
        <v>15</v>
      </c>
      <c r="H399" s="197">
        <f>LOOKUP($D399,'Power Plant Costs'!$B$389:$H$389,'Power Plant Costs'!$B$401:$H$401)</f>
        <v>7.2167547234977825</v>
      </c>
      <c r="I399" s="197">
        <f>LOOKUP($D399,'Power Plant Costs'!$B$358:$H$358,'Power Plant Costs'!$B$370:$H$370)</f>
        <v>0</v>
      </c>
      <c r="J399" s="197">
        <f>'new technologies'!$B$628</f>
        <v>0.15</v>
      </c>
      <c r="K399" s="197">
        <f>LOOKUP($D399,'Power Plant Costs'!$B$406:$H$406,'Power Plant Costs'!$B$418:$H$418)</f>
        <v>6.25E-2</v>
      </c>
      <c r="L399" s="204">
        <f t="shared" si="503"/>
        <v>6.25E-2</v>
      </c>
      <c r="M399">
        <f>'Power Plant Costs'!$B$423</f>
        <v>0.89</v>
      </c>
      <c r="N399" t="str">
        <f t="shared" si="504"/>
        <v>off peak electricity</v>
      </c>
      <c r="O399" t="str">
        <f t="shared" si="504"/>
        <v>USA</v>
      </c>
    </row>
    <row r="400" spans="1:15">
      <c r="A400" t="str">
        <f>A399</f>
        <v>peak generation</v>
      </c>
      <c r="B400" t="str">
        <f t="shared" si="500"/>
        <v>grid_storage</v>
      </c>
      <c r="C400" t="str">
        <f t="shared" si="501"/>
        <v>battery</v>
      </c>
      <c r="D400">
        <f>D399+15</f>
        <v>2095</v>
      </c>
      <c r="E400">
        <v>1</v>
      </c>
      <c r="F400" s="208">
        <f>LOOKUP($D400,'Power Plant Costs'!$B$327:$H$327,'Power Plant Costs'!$B$339:$H$339)</f>
        <v>347.5405746365156</v>
      </c>
      <c r="G400" s="3">
        <f>VLOOKUP(C400,'new technologies'!$A$634:$E$697,5,FALSE)</f>
        <v>15</v>
      </c>
      <c r="H400" s="197">
        <f>LOOKUP($D400,'Power Plant Costs'!$B$389:$H$389,'Power Plant Costs'!$B$401:$H$401)</f>
        <v>6.9508114927303124</v>
      </c>
      <c r="I400" s="197">
        <f>LOOKUP($D400,'Power Plant Costs'!$B$358:$H$358,'Power Plant Costs'!$B$370:$H$370)</f>
        <v>0</v>
      </c>
      <c r="J400" s="197">
        <f>'new technologies'!$B$628</f>
        <v>0.15</v>
      </c>
      <c r="K400" s="197">
        <f>LOOKUP($D400,'Power Plant Costs'!$B$406:$H$406,'Power Plant Costs'!$B$418:$H$418)</f>
        <v>6.25E-2</v>
      </c>
      <c r="L400" s="204">
        <f t="shared" si="503"/>
        <v>6.25E-2</v>
      </c>
      <c r="M400">
        <f>'Power Plant Costs'!$B$423</f>
        <v>0.89</v>
      </c>
      <c r="N400" t="str">
        <f t="shared" si="504"/>
        <v>off peak electricity</v>
      </c>
      <c r="O400" t="str">
        <f t="shared" si="504"/>
        <v>USA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A12" sqref="A12"/>
    </sheetView>
  </sheetViews>
  <sheetFormatPr baseColWidth="10" defaultRowHeight="15" x14ac:dyDescent="0"/>
  <sheetData>
    <row r="1" spans="1:5">
      <c r="A1" t="s">
        <v>367</v>
      </c>
    </row>
    <row r="2" spans="1:5">
      <c r="A2" t="s">
        <v>67</v>
      </c>
    </row>
    <row r="3" spans="1:5">
      <c r="A3" t="str">
        <f>Legend!A9</f>
        <v>supplysector</v>
      </c>
      <c r="B3" t="str">
        <f>Legend!B9</f>
        <v>subsector</v>
      </c>
      <c r="C3" t="str">
        <f>Legend!C9</f>
        <v>technology</v>
      </c>
      <c r="D3" t="s">
        <v>369</v>
      </c>
      <c r="E3" t="s">
        <v>360</v>
      </c>
    </row>
    <row r="4" spans="1:5">
      <c r="A4" t="str">
        <f>Legend!A14</f>
        <v>base load generation</v>
      </c>
      <c r="B4" t="str">
        <f>Legend!B14</f>
        <v>coal</v>
      </c>
      <c r="C4" t="str">
        <f>Legend!C14</f>
        <v>coal_base_exist</v>
      </c>
      <c r="D4">
        <f>VLOOKUP(C4,'new technologies'!$A$634:$E$697,3,FALSE)</f>
        <v>45</v>
      </c>
      <c r="E4">
        <f>VLOOKUP(C4,'new technologies'!$A$634:$E$697,2,FALSE)</f>
        <v>0.1</v>
      </c>
    </row>
    <row r="5" spans="1:5">
      <c r="A5" t="str">
        <f>Legend!A15</f>
        <v>intermediate generation</v>
      </c>
      <c r="B5" t="str">
        <f>Legend!B15</f>
        <v>coal</v>
      </c>
      <c r="C5" t="str">
        <f>Legend!C15</f>
        <v>coal_int_exist</v>
      </c>
      <c r="D5">
        <f>VLOOKUP(C5,'new technologies'!$A$634:$E$697,3,FALSE)</f>
        <v>45</v>
      </c>
      <c r="E5">
        <f>VLOOKUP(C5,'new technologies'!$A$634:$E$697,2,FALSE)</f>
        <v>0.1</v>
      </c>
    </row>
    <row r="6" spans="1:5">
      <c r="A6" t="str">
        <f>Legend!A16</f>
        <v>subpeak generation</v>
      </c>
      <c r="B6" t="str">
        <f>Legend!B16</f>
        <v>coal</v>
      </c>
      <c r="C6" t="str">
        <f>Legend!C16</f>
        <v>coal_subpeak_exist</v>
      </c>
      <c r="D6">
        <f>VLOOKUP(C6,'new technologies'!$A$634:$E$697,3,FALSE)</f>
        <v>15</v>
      </c>
      <c r="E6">
        <f>VLOOKUP(C6,'new technologies'!$A$634:$E$697,2,FALSE)</f>
        <v>0.1</v>
      </c>
    </row>
    <row r="7" spans="1:5">
      <c r="A7" t="str">
        <f>Legend!A17</f>
        <v>peak generation</v>
      </c>
      <c r="B7" t="str">
        <f>Legend!B17</f>
        <v>coal</v>
      </c>
      <c r="C7" t="str">
        <f>Legend!C17</f>
        <v>coal_peak_exist</v>
      </c>
      <c r="D7">
        <f>VLOOKUP(C7,'new technologies'!$A$634:$E$697,3,FALSE)</f>
        <v>15</v>
      </c>
      <c r="E7">
        <f>VLOOKUP(C7,'new technologies'!$A$634:$E$697,2,FALSE)</f>
        <v>0.1</v>
      </c>
    </row>
    <row r="8" spans="1:5">
      <c r="A8" t="str">
        <f>Legend!A18</f>
        <v>base load generation</v>
      </c>
      <c r="B8" t="str">
        <f>Legend!B18</f>
        <v>gas</v>
      </c>
      <c r="C8" t="str">
        <f>Legend!C18</f>
        <v>gas_base_exist</v>
      </c>
      <c r="D8">
        <f>VLOOKUP(C8,'new technologies'!$A$634:$E$697,3,FALSE)</f>
        <v>45</v>
      </c>
      <c r="E8">
        <f>VLOOKUP(C8,'new technologies'!$A$634:$E$697,2,FALSE)</f>
        <v>0.1</v>
      </c>
    </row>
    <row r="9" spans="1:5">
      <c r="A9" t="str">
        <f>Legend!A19</f>
        <v>intermediate generation</v>
      </c>
      <c r="B9" t="str">
        <f>Legend!B19</f>
        <v>gas</v>
      </c>
      <c r="C9" t="str">
        <f>Legend!C19</f>
        <v>gas_int_exist</v>
      </c>
      <c r="D9">
        <f>VLOOKUP(C9,'new technologies'!$A$634:$E$697,3,FALSE)</f>
        <v>45</v>
      </c>
      <c r="E9">
        <f>VLOOKUP(C9,'new technologies'!$A$634:$E$697,2,FALSE)</f>
        <v>0.1</v>
      </c>
    </row>
    <row r="10" spans="1:5">
      <c r="A10" t="str">
        <f>Legend!A20</f>
        <v>subpeak generation</v>
      </c>
      <c r="B10" t="str">
        <f>Legend!B20</f>
        <v>gas</v>
      </c>
      <c r="C10" t="str">
        <f>Legend!C20</f>
        <v>gas_subpeak_exist</v>
      </c>
      <c r="D10">
        <f>VLOOKUP(C10,'new technologies'!$A$634:$E$697,3,FALSE)</f>
        <v>45</v>
      </c>
      <c r="E10">
        <f>VLOOKUP(C10,'new technologies'!$A$634:$E$697,2,FALSE)</f>
        <v>0.1</v>
      </c>
    </row>
    <row r="11" spans="1:5">
      <c r="A11" t="str">
        <f>Legend!A21</f>
        <v>peak generation</v>
      </c>
      <c r="B11" t="str">
        <f>Legend!B21</f>
        <v>gas</v>
      </c>
      <c r="C11" t="str">
        <f>Legend!C21</f>
        <v>gas_peak_exist</v>
      </c>
      <c r="D11">
        <f>VLOOKUP(C11,'new technologies'!$A$634:$E$697,3,FALSE)</f>
        <v>45</v>
      </c>
      <c r="E11">
        <f>VLOOKUP(C11,'new technologies'!$A$634:$E$697,2,FALSE)</f>
        <v>0.1</v>
      </c>
    </row>
    <row r="12" spans="1:5">
      <c r="A12" t="str">
        <f>Legend!A22</f>
        <v>base load generation</v>
      </c>
      <c r="B12" t="str">
        <f>Legend!B22</f>
        <v>oil</v>
      </c>
      <c r="C12" t="str">
        <f>Legend!C22</f>
        <v>oil_base_exist</v>
      </c>
      <c r="D12">
        <f>VLOOKUP(C12,'new technologies'!$A$634:$E$697,3,FALSE)</f>
        <v>45</v>
      </c>
      <c r="E12">
        <f>VLOOKUP(C12,'new technologies'!$A$634:$E$697,2,FALSE)</f>
        <v>0.1</v>
      </c>
    </row>
    <row r="13" spans="1:5">
      <c r="A13" t="str">
        <f>Legend!A23</f>
        <v>intermediate generation</v>
      </c>
      <c r="B13" t="str">
        <f>Legend!B23</f>
        <v>oil</v>
      </c>
      <c r="C13" t="str">
        <f>Legend!C23</f>
        <v>oil_int_exist</v>
      </c>
      <c r="D13">
        <f>VLOOKUP(C13,'new technologies'!$A$634:$E$697,3,FALSE)</f>
        <v>45</v>
      </c>
      <c r="E13">
        <f>VLOOKUP(C13,'new technologies'!$A$634:$E$697,2,FALSE)</f>
        <v>0.1</v>
      </c>
    </row>
    <row r="14" spans="1:5">
      <c r="A14" t="str">
        <f>Legend!A24</f>
        <v>subpeak generation</v>
      </c>
      <c r="B14" t="str">
        <f>Legend!B24</f>
        <v>oil</v>
      </c>
      <c r="C14" t="str">
        <f>Legend!C24</f>
        <v>oil_subpeak_exist</v>
      </c>
      <c r="D14">
        <f>VLOOKUP(C14,'new technologies'!$A$634:$E$697,3,FALSE)</f>
        <v>45</v>
      </c>
      <c r="E14">
        <f>VLOOKUP(C14,'new technologies'!$A$634:$E$697,2,FALSE)</f>
        <v>0.1</v>
      </c>
    </row>
    <row r="15" spans="1:5">
      <c r="A15" t="str">
        <f>Legend!A25</f>
        <v>peak generation</v>
      </c>
      <c r="B15" t="str">
        <f>Legend!B25</f>
        <v>oil</v>
      </c>
      <c r="C15" t="str">
        <f>Legend!C25</f>
        <v>oil_peak_exist</v>
      </c>
      <c r="D15">
        <f>VLOOKUP(C15,'new technologies'!$A$634:$E$697,3,FALSE)</f>
        <v>45</v>
      </c>
      <c r="E15">
        <f>VLOOKUP(C15,'new technologies'!$A$634:$E$697,2,FALSE)</f>
        <v>0.1</v>
      </c>
    </row>
    <row r="16" spans="1:5">
      <c r="A16" t="str">
        <f>Legend!A26</f>
        <v>base load generation</v>
      </c>
      <c r="B16" t="str">
        <f>Legend!B26</f>
        <v>biomass</v>
      </c>
      <c r="C16" t="str">
        <f>Legend!C26</f>
        <v>bio_base_exist</v>
      </c>
      <c r="D16">
        <f>VLOOKUP(C16,'new technologies'!$A$634:$E$697,3,FALSE)</f>
        <v>45</v>
      </c>
      <c r="E16">
        <f>VLOOKUP(C16,'new technologies'!$A$634:$E$697,2,FALSE)</f>
        <v>0.1</v>
      </c>
    </row>
    <row r="17" spans="1:5">
      <c r="A17" t="str">
        <f>Legend!A27</f>
        <v>intermediate generation</v>
      </c>
      <c r="B17" t="str">
        <f>Legend!B27</f>
        <v>biomass</v>
      </c>
      <c r="C17" t="str">
        <f>Legend!C27</f>
        <v>bio_int_exist</v>
      </c>
      <c r="D17">
        <f>VLOOKUP(C17,'new technologies'!$A$634:$E$697,3,FALSE)</f>
        <v>45</v>
      </c>
      <c r="E17">
        <f>VLOOKUP(C17,'new technologies'!$A$634:$E$697,2,FALSE)</f>
        <v>0.1</v>
      </c>
    </row>
    <row r="18" spans="1:5">
      <c r="A18" t="str">
        <f>Legend!A34</f>
        <v>base load generation</v>
      </c>
      <c r="B18" t="str">
        <f>Legend!B34</f>
        <v>nuclear</v>
      </c>
      <c r="C18" t="str">
        <f>Legend!C34</f>
        <v>nuc_base_gen2</v>
      </c>
      <c r="D18">
        <f>VLOOKUP(C18,'new technologies'!$A$634:$E$697,3,FALSE)</f>
        <v>45</v>
      </c>
      <c r="E18">
        <f>VLOOKUP(C18,'new technologies'!$A$634:$E$697,2,FALSE)</f>
        <v>0.1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1"/>
  <sheetViews>
    <sheetView workbookViewId="0">
      <selection activeCell="A3" sqref="A3:C3"/>
    </sheetView>
  </sheetViews>
  <sheetFormatPr baseColWidth="10" defaultRowHeight="15" x14ac:dyDescent="0"/>
  <cols>
    <col min="3" max="3" width="21.33203125" bestFit="1" customWidth="1"/>
  </cols>
  <sheetData>
    <row r="1" spans="1:8">
      <c r="A1" t="s">
        <v>368</v>
      </c>
    </row>
    <row r="2" spans="1:8">
      <c r="A2" t="s">
        <v>67</v>
      </c>
    </row>
    <row r="3" spans="1:8">
      <c r="A3" s="209" t="s">
        <v>11</v>
      </c>
      <c r="B3" s="209" t="s">
        <v>12</v>
      </c>
      <c r="C3" s="209" t="s">
        <v>13</v>
      </c>
      <c r="D3" s="209" t="s">
        <v>142</v>
      </c>
      <c r="E3" t="s">
        <v>378</v>
      </c>
      <c r="F3" t="s">
        <v>379</v>
      </c>
      <c r="G3" s="209" t="s">
        <v>376</v>
      </c>
      <c r="H3" s="209" t="s">
        <v>377</v>
      </c>
    </row>
    <row r="4" spans="1:8">
      <c r="A4" t="str">
        <f>Legend!A48</f>
        <v>base load generation</v>
      </c>
      <c r="B4" t="str">
        <f>Legend!B48</f>
        <v>coal</v>
      </c>
      <c r="C4" t="str">
        <f>Legend!C48</f>
        <v>coal_base_IGCC_CCS</v>
      </c>
      <c r="D4">
        <v>2020</v>
      </c>
      <c r="E4">
        <f>LOOKUP(D4,'new technologies'!$D$195:$L$195,'new technologies'!$D$196:$L$196)</f>
        <v>0.91</v>
      </c>
      <c r="F4">
        <v>0</v>
      </c>
      <c r="G4" t="str">
        <f>LOOKUP(D4,'new technologies'!$D$231:$L$231,'new technologies'!$D$232:$L$232)</f>
        <v>carbon-storage</v>
      </c>
      <c r="H4">
        <v>0</v>
      </c>
    </row>
    <row r="5" spans="1:8">
      <c r="A5" t="str">
        <f>A4</f>
        <v>base load generation</v>
      </c>
      <c r="B5" t="str">
        <f t="shared" ref="B5:C5" si="0">B4</f>
        <v>coal</v>
      </c>
      <c r="C5" t="str">
        <f t="shared" si="0"/>
        <v>coal_base_IGCC_CCS</v>
      </c>
      <c r="D5">
        <f>D4+15</f>
        <v>2035</v>
      </c>
      <c r="E5">
        <f>LOOKUP(D5,'new technologies'!$D$195:$L$195,'new technologies'!$D$196:$L$196)</f>
        <v>0.92</v>
      </c>
      <c r="F5">
        <v>0</v>
      </c>
      <c r="G5" t="str">
        <f>LOOKUP(D5,'new technologies'!$D$231:$L$231,'new technologies'!$D$232:$L$232)</f>
        <v>carbon-storage</v>
      </c>
      <c r="H5">
        <v>0</v>
      </c>
    </row>
    <row r="6" spans="1:8">
      <c r="A6" t="str">
        <f t="shared" ref="A6:A9" si="1">A5</f>
        <v>base load generation</v>
      </c>
      <c r="B6" t="str">
        <f t="shared" ref="B6:B9" si="2">B5</f>
        <v>coal</v>
      </c>
      <c r="C6" t="str">
        <f t="shared" ref="C6:C9" si="3">C5</f>
        <v>coal_base_IGCC_CCS</v>
      </c>
      <c r="D6">
        <f t="shared" ref="D6:D9" si="4">D5+15</f>
        <v>2050</v>
      </c>
      <c r="E6">
        <f>LOOKUP(D6,'new technologies'!$D$195:$L$195,'new technologies'!$D$196:$L$196)</f>
        <v>0.93</v>
      </c>
      <c r="F6">
        <v>0</v>
      </c>
      <c r="G6" t="str">
        <f>LOOKUP(D6,'new technologies'!$D$231:$L$231,'new technologies'!$D$232:$L$232)</f>
        <v>carbon-storage</v>
      </c>
      <c r="H6">
        <v>0</v>
      </c>
    </row>
    <row r="7" spans="1:8">
      <c r="A7" t="str">
        <f t="shared" si="1"/>
        <v>base load generation</v>
      </c>
      <c r="B7" t="str">
        <f t="shared" si="2"/>
        <v>coal</v>
      </c>
      <c r="C7" t="str">
        <f t="shared" si="3"/>
        <v>coal_base_IGCC_CCS</v>
      </c>
      <c r="D7">
        <f t="shared" si="4"/>
        <v>2065</v>
      </c>
      <c r="E7">
        <f>LOOKUP(D7,'new technologies'!$D$195:$L$195,'new technologies'!$D$196:$L$196)</f>
        <v>0.94</v>
      </c>
      <c r="F7">
        <v>0</v>
      </c>
      <c r="G7" t="str">
        <f>LOOKUP(D7,'new technologies'!$D$231:$L$231,'new technologies'!$D$232:$L$232)</f>
        <v>carbon-storage</v>
      </c>
      <c r="H7">
        <v>0</v>
      </c>
    </row>
    <row r="8" spans="1:8">
      <c r="A8" t="str">
        <f t="shared" si="1"/>
        <v>base load generation</v>
      </c>
      <c r="B8" t="str">
        <f t="shared" si="2"/>
        <v>coal</v>
      </c>
      <c r="C8" t="str">
        <f t="shared" si="3"/>
        <v>coal_base_IGCC_CCS</v>
      </c>
      <c r="D8">
        <f t="shared" si="4"/>
        <v>2080</v>
      </c>
      <c r="E8">
        <f>LOOKUP(D8,'new technologies'!$D$195:$L$195,'new technologies'!$D$196:$L$196)</f>
        <v>0.94</v>
      </c>
      <c r="F8">
        <v>0</v>
      </c>
      <c r="G8" t="str">
        <f>LOOKUP(D8,'new technologies'!$D$231:$L$231,'new technologies'!$D$232:$L$232)</f>
        <v>carbon-storage</v>
      </c>
      <c r="H8">
        <v>0</v>
      </c>
    </row>
    <row r="9" spans="1:8">
      <c r="A9" t="str">
        <f t="shared" si="1"/>
        <v>base load generation</v>
      </c>
      <c r="B9" t="str">
        <f t="shared" si="2"/>
        <v>coal</v>
      </c>
      <c r="C9" t="str">
        <f t="shared" si="3"/>
        <v>coal_base_IGCC_CCS</v>
      </c>
      <c r="D9">
        <f t="shared" si="4"/>
        <v>2095</v>
      </c>
      <c r="E9">
        <f>LOOKUP(D9,'new technologies'!$D$195:$L$195,'new technologies'!$D$196:$L$196)</f>
        <v>0.94</v>
      </c>
      <c r="F9">
        <v>0</v>
      </c>
      <c r="G9" t="str">
        <f>LOOKUP(D9,'new technologies'!$D$231:$L$231,'new technologies'!$D$232:$L$232)</f>
        <v>carbon-storage</v>
      </c>
      <c r="H9">
        <v>0</v>
      </c>
    </row>
    <row r="10" spans="1:8">
      <c r="A10" t="str">
        <f>Legend!A51</f>
        <v>base load generation</v>
      </c>
      <c r="B10" t="str">
        <f>Legend!B51</f>
        <v>biomass</v>
      </c>
      <c r="C10" t="str">
        <f>Legend!C51</f>
        <v>bio_base_IGCC_CCS</v>
      </c>
      <c r="D10">
        <v>2020</v>
      </c>
      <c r="E10">
        <f>LOOKUP(D10,'new technologies'!$D$195:$L$195,'new technologies'!$D$196:$L$196)</f>
        <v>0.91</v>
      </c>
      <c r="F10">
        <v>0</v>
      </c>
      <c r="G10" t="str">
        <f>LOOKUP(D10,'new technologies'!$D$231:$L$231,'new technologies'!$D$232:$L$232)</f>
        <v>carbon-storage</v>
      </c>
      <c r="H10">
        <v>0</v>
      </c>
    </row>
    <row r="11" spans="1:8">
      <c r="A11" t="str">
        <f>A10</f>
        <v>base load generation</v>
      </c>
      <c r="B11" t="str">
        <f t="shared" ref="B11:B15" si="5">B10</f>
        <v>biomass</v>
      </c>
      <c r="C11" t="str">
        <f t="shared" ref="C11:C15" si="6">C10</f>
        <v>bio_base_IGCC_CCS</v>
      </c>
      <c r="D11">
        <f>D10+15</f>
        <v>2035</v>
      </c>
      <c r="E11">
        <f>LOOKUP(D11,'new technologies'!$D$195:$L$195,'new technologies'!$D$196:$L$196)</f>
        <v>0.92</v>
      </c>
      <c r="F11">
        <v>0</v>
      </c>
      <c r="G11" t="str">
        <f>LOOKUP(D11,'new technologies'!$D$231:$L$231,'new technologies'!$D$232:$L$232)</f>
        <v>carbon-storage</v>
      </c>
      <c r="H11">
        <v>0</v>
      </c>
    </row>
    <row r="12" spans="1:8">
      <c r="A12" t="str">
        <f t="shared" ref="A12:A15" si="7">A11</f>
        <v>base load generation</v>
      </c>
      <c r="B12" t="str">
        <f t="shared" si="5"/>
        <v>biomass</v>
      </c>
      <c r="C12" t="str">
        <f t="shared" si="6"/>
        <v>bio_base_IGCC_CCS</v>
      </c>
      <c r="D12">
        <f t="shared" ref="D12:D15" si="8">D11+15</f>
        <v>2050</v>
      </c>
      <c r="E12">
        <f>LOOKUP(D12,'new technologies'!$D$195:$L$195,'new technologies'!$D$196:$L$196)</f>
        <v>0.93</v>
      </c>
      <c r="F12">
        <v>0</v>
      </c>
      <c r="G12" t="str">
        <f>LOOKUP(D12,'new technologies'!$D$231:$L$231,'new technologies'!$D$232:$L$232)</f>
        <v>carbon-storage</v>
      </c>
      <c r="H12">
        <v>0</v>
      </c>
    </row>
    <row r="13" spans="1:8">
      <c r="A13" t="str">
        <f t="shared" si="7"/>
        <v>base load generation</v>
      </c>
      <c r="B13" t="str">
        <f t="shared" si="5"/>
        <v>biomass</v>
      </c>
      <c r="C13" t="str">
        <f t="shared" si="6"/>
        <v>bio_base_IGCC_CCS</v>
      </c>
      <c r="D13">
        <f t="shared" si="8"/>
        <v>2065</v>
      </c>
      <c r="E13">
        <f>LOOKUP(D13,'new technologies'!$D$195:$L$195,'new technologies'!$D$196:$L$196)</f>
        <v>0.94</v>
      </c>
      <c r="F13">
        <v>0</v>
      </c>
      <c r="G13" t="str">
        <f>LOOKUP(D13,'new technologies'!$D$231:$L$231,'new technologies'!$D$232:$L$232)</f>
        <v>carbon-storage</v>
      </c>
      <c r="H13">
        <v>0</v>
      </c>
    </row>
    <row r="14" spans="1:8">
      <c r="A14" t="str">
        <f t="shared" si="7"/>
        <v>base load generation</v>
      </c>
      <c r="B14" t="str">
        <f t="shared" si="5"/>
        <v>biomass</v>
      </c>
      <c r="C14" t="str">
        <f t="shared" si="6"/>
        <v>bio_base_IGCC_CCS</v>
      </c>
      <c r="D14">
        <f t="shared" si="8"/>
        <v>2080</v>
      </c>
      <c r="E14">
        <f>LOOKUP(D14,'new technologies'!$D$195:$L$195,'new technologies'!$D$196:$L$196)</f>
        <v>0.94</v>
      </c>
      <c r="F14">
        <v>0</v>
      </c>
      <c r="G14" t="str">
        <f>LOOKUP(D14,'new technologies'!$D$231:$L$231,'new technologies'!$D$232:$L$232)</f>
        <v>carbon-storage</v>
      </c>
      <c r="H14">
        <v>0</v>
      </c>
    </row>
    <row r="15" spans="1:8">
      <c r="A15" t="str">
        <f t="shared" si="7"/>
        <v>base load generation</v>
      </c>
      <c r="B15" t="str">
        <f t="shared" si="5"/>
        <v>biomass</v>
      </c>
      <c r="C15" t="str">
        <f t="shared" si="6"/>
        <v>bio_base_IGCC_CCS</v>
      </c>
      <c r="D15">
        <f t="shared" si="8"/>
        <v>2095</v>
      </c>
      <c r="E15">
        <f>LOOKUP(D15,'new technologies'!$D$195:$L$195,'new technologies'!$D$196:$L$196)</f>
        <v>0.94</v>
      </c>
      <c r="F15">
        <v>0</v>
      </c>
      <c r="G15" t="str">
        <f>LOOKUP(D15,'new technologies'!$D$231:$L$231,'new technologies'!$D$232:$L$232)</f>
        <v>carbon-storage</v>
      </c>
      <c r="H15">
        <v>0</v>
      </c>
    </row>
    <row r="16" spans="1:8">
      <c r="A16" t="str">
        <f>Legend!A53</f>
        <v>base load generation</v>
      </c>
      <c r="B16" t="str">
        <f>Legend!B53</f>
        <v>gas</v>
      </c>
      <c r="C16" t="str">
        <f>Legend!C53</f>
        <v>gas_base_CC_CCS</v>
      </c>
      <c r="D16">
        <v>2020</v>
      </c>
      <c r="E16">
        <f>LOOKUP(D16,'new technologies'!$D$195:$L$195,'new technologies'!$D$196:$L$196)</f>
        <v>0.91</v>
      </c>
      <c r="F16">
        <v>0</v>
      </c>
      <c r="G16" t="str">
        <f>LOOKUP(D16,'new technologies'!$D$231:$L$231,'new technologies'!$D$232:$L$232)</f>
        <v>carbon-storage</v>
      </c>
      <c r="H16">
        <v>0</v>
      </c>
    </row>
    <row r="17" spans="1:8">
      <c r="A17" t="str">
        <f>A16</f>
        <v>base load generation</v>
      </c>
      <c r="B17" t="str">
        <f t="shared" ref="B17:B21" si="9">B16</f>
        <v>gas</v>
      </c>
      <c r="C17" t="str">
        <f t="shared" ref="C17:C21" si="10">C16</f>
        <v>gas_base_CC_CCS</v>
      </c>
      <c r="D17">
        <f>D16+15</f>
        <v>2035</v>
      </c>
      <c r="E17">
        <f>LOOKUP(D17,'new technologies'!$D$195:$L$195,'new technologies'!$D$196:$L$196)</f>
        <v>0.92</v>
      </c>
      <c r="F17">
        <v>0</v>
      </c>
      <c r="G17" t="str">
        <f>LOOKUP(D17,'new technologies'!$D$231:$L$231,'new technologies'!$D$232:$L$232)</f>
        <v>carbon-storage</v>
      </c>
      <c r="H17">
        <v>0</v>
      </c>
    </row>
    <row r="18" spans="1:8">
      <c r="A18" t="str">
        <f t="shared" ref="A18:A21" si="11">A17</f>
        <v>base load generation</v>
      </c>
      <c r="B18" t="str">
        <f t="shared" si="9"/>
        <v>gas</v>
      </c>
      <c r="C18" t="str">
        <f t="shared" si="10"/>
        <v>gas_base_CC_CCS</v>
      </c>
      <c r="D18">
        <f t="shared" ref="D18:D21" si="12">D17+15</f>
        <v>2050</v>
      </c>
      <c r="E18">
        <f>LOOKUP(D18,'new technologies'!$D$195:$L$195,'new technologies'!$D$196:$L$196)</f>
        <v>0.93</v>
      </c>
      <c r="F18">
        <v>0</v>
      </c>
      <c r="G18" t="str">
        <f>LOOKUP(D18,'new technologies'!$D$231:$L$231,'new technologies'!$D$232:$L$232)</f>
        <v>carbon-storage</v>
      </c>
      <c r="H18">
        <v>0</v>
      </c>
    </row>
    <row r="19" spans="1:8">
      <c r="A19" t="str">
        <f t="shared" si="11"/>
        <v>base load generation</v>
      </c>
      <c r="B19" t="str">
        <f t="shared" si="9"/>
        <v>gas</v>
      </c>
      <c r="C19" t="str">
        <f t="shared" si="10"/>
        <v>gas_base_CC_CCS</v>
      </c>
      <c r="D19">
        <f t="shared" si="12"/>
        <v>2065</v>
      </c>
      <c r="E19">
        <f>LOOKUP(D19,'new technologies'!$D$195:$L$195,'new technologies'!$D$196:$L$196)</f>
        <v>0.94</v>
      </c>
      <c r="F19">
        <v>0</v>
      </c>
      <c r="G19" t="str">
        <f>LOOKUP(D19,'new technologies'!$D$231:$L$231,'new technologies'!$D$232:$L$232)</f>
        <v>carbon-storage</v>
      </c>
      <c r="H19">
        <v>0</v>
      </c>
    </row>
    <row r="20" spans="1:8">
      <c r="A20" t="str">
        <f t="shared" si="11"/>
        <v>base load generation</v>
      </c>
      <c r="B20" t="str">
        <f t="shared" si="9"/>
        <v>gas</v>
      </c>
      <c r="C20" t="str">
        <f t="shared" si="10"/>
        <v>gas_base_CC_CCS</v>
      </c>
      <c r="D20">
        <f t="shared" si="12"/>
        <v>2080</v>
      </c>
      <c r="E20">
        <f>LOOKUP(D20,'new technologies'!$D$195:$L$195,'new technologies'!$D$196:$L$196)</f>
        <v>0.94</v>
      </c>
      <c r="F20">
        <v>0</v>
      </c>
      <c r="G20" t="str">
        <f>LOOKUP(D20,'new technologies'!$D$231:$L$231,'new technologies'!$D$232:$L$232)</f>
        <v>carbon-storage</v>
      </c>
      <c r="H20">
        <v>0</v>
      </c>
    </row>
    <row r="21" spans="1:8">
      <c r="A21" t="str">
        <f t="shared" si="11"/>
        <v>base load generation</v>
      </c>
      <c r="B21" t="str">
        <f t="shared" si="9"/>
        <v>gas</v>
      </c>
      <c r="C21" t="str">
        <f t="shared" si="10"/>
        <v>gas_base_CC_CCS</v>
      </c>
      <c r="D21">
        <f t="shared" si="12"/>
        <v>2095</v>
      </c>
      <c r="E21">
        <f>LOOKUP(D21,'new technologies'!$D$195:$L$195,'new technologies'!$D$196:$L$196)</f>
        <v>0.94</v>
      </c>
      <c r="F21">
        <v>0</v>
      </c>
      <c r="G21" t="str">
        <f>LOOKUP(D21,'new technologies'!$D$231:$L$231,'new technologies'!$D$232:$L$232)</f>
        <v>carbon-storage</v>
      </c>
      <c r="H21">
        <v>0</v>
      </c>
    </row>
    <row r="22" spans="1:8">
      <c r="A22" t="str">
        <f>Legend!A55</f>
        <v>intermediate generation</v>
      </c>
      <c r="B22" t="str">
        <f>Legend!B55</f>
        <v>gas</v>
      </c>
      <c r="C22" t="str">
        <f>Legend!C55</f>
        <v>gas_int_CC_CCS</v>
      </c>
      <c r="D22">
        <v>2020</v>
      </c>
      <c r="E22">
        <f>LOOKUP(D22,'new technologies'!$D$195:$L$195,'new technologies'!$D$196:$L$196)</f>
        <v>0.91</v>
      </c>
      <c r="F22">
        <v>0</v>
      </c>
      <c r="G22" t="str">
        <f>LOOKUP(D22,'new technologies'!$D$231:$L$231,'new technologies'!$D$232:$L$232)</f>
        <v>carbon-storage</v>
      </c>
      <c r="H22">
        <v>0</v>
      </c>
    </row>
    <row r="23" spans="1:8">
      <c r="A23" t="str">
        <f>A22</f>
        <v>intermediate generation</v>
      </c>
      <c r="B23" t="str">
        <f t="shared" ref="B23:B27" si="13">B22</f>
        <v>gas</v>
      </c>
      <c r="C23" t="str">
        <f t="shared" ref="C23:C27" si="14">C22</f>
        <v>gas_int_CC_CCS</v>
      </c>
      <c r="D23">
        <f>D22+15</f>
        <v>2035</v>
      </c>
      <c r="E23">
        <f>LOOKUP(D23,'new technologies'!$D$195:$L$195,'new technologies'!$D$196:$L$196)</f>
        <v>0.92</v>
      </c>
      <c r="F23">
        <v>0</v>
      </c>
      <c r="G23" t="str">
        <f>LOOKUP(D23,'new technologies'!$D$231:$L$231,'new technologies'!$D$232:$L$232)</f>
        <v>carbon-storage</v>
      </c>
      <c r="H23">
        <v>0</v>
      </c>
    </row>
    <row r="24" spans="1:8">
      <c r="A24" t="str">
        <f t="shared" ref="A24:A27" si="15">A23</f>
        <v>intermediate generation</v>
      </c>
      <c r="B24" t="str">
        <f t="shared" si="13"/>
        <v>gas</v>
      </c>
      <c r="C24" t="str">
        <f t="shared" si="14"/>
        <v>gas_int_CC_CCS</v>
      </c>
      <c r="D24">
        <f t="shared" ref="D24:D27" si="16">D23+15</f>
        <v>2050</v>
      </c>
      <c r="E24">
        <f>LOOKUP(D24,'new technologies'!$D$195:$L$195,'new technologies'!$D$196:$L$196)</f>
        <v>0.93</v>
      </c>
      <c r="F24">
        <v>0</v>
      </c>
      <c r="G24" t="str">
        <f>LOOKUP(D24,'new technologies'!$D$231:$L$231,'new technologies'!$D$232:$L$232)</f>
        <v>carbon-storage</v>
      </c>
      <c r="H24">
        <v>0</v>
      </c>
    </row>
    <row r="25" spans="1:8">
      <c r="A25" t="str">
        <f t="shared" si="15"/>
        <v>intermediate generation</v>
      </c>
      <c r="B25" t="str">
        <f t="shared" si="13"/>
        <v>gas</v>
      </c>
      <c r="C25" t="str">
        <f t="shared" si="14"/>
        <v>gas_int_CC_CCS</v>
      </c>
      <c r="D25">
        <f t="shared" si="16"/>
        <v>2065</v>
      </c>
      <c r="E25">
        <f>LOOKUP(D25,'new technologies'!$D$195:$L$195,'new technologies'!$D$196:$L$196)</f>
        <v>0.94</v>
      </c>
      <c r="F25">
        <v>0</v>
      </c>
      <c r="G25" t="str">
        <f>LOOKUP(D25,'new technologies'!$D$231:$L$231,'new technologies'!$D$232:$L$232)</f>
        <v>carbon-storage</v>
      </c>
      <c r="H25">
        <v>0</v>
      </c>
    </row>
    <row r="26" spans="1:8">
      <c r="A26" t="str">
        <f t="shared" si="15"/>
        <v>intermediate generation</v>
      </c>
      <c r="B26" t="str">
        <f t="shared" si="13"/>
        <v>gas</v>
      </c>
      <c r="C26" t="str">
        <f t="shared" si="14"/>
        <v>gas_int_CC_CCS</v>
      </c>
      <c r="D26">
        <f t="shared" si="16"/>
        <v>2080</v>
      </c>
      <c r="E26">
        <f>LOOKUP(D26,'new technologies'!$D$195:$L$195,'new technologies'!$D$196:$L$196)</f>
        <v>0.94</v>
      </c>
      <c r="F26">
        <v>0</v>
      </c>
      <c r="G26" t="str">
        <f>LOOKUP(D26,'new technologies'!$D$231:$L$231,'new technologies'!$D$232:$L$232)</f>
        <v>carbon-storage</v>
      </c>
      <c r="H26">
        <v>0</v>
      </c>
    </row>
    <row r="27" spans="1:8">
      <c r="A27" t="str">
        <f t="shared" si="15"/>
        <v>intermediate generation</v>
      </c>
      <c r="B27" t="str">
        <f t="shared" si="13"/>
        <v>gas</v>
      </c>
      <c r="C27" t="str">
        <f t="shared" si="14"/>
        <v>gas_int_CC_CCS</v>
      </c>
      <c r="D27">
        <f t="shared" si="16"/>
        <v>2095</v>
      </c>
      <c r="E27">
        <f>LOOKUP(D27,'new technologies'!$D$195:$L$195,'new technologies'!$D$196:$L$196)</f>
        <v>0.94</v>
      </c>
      <c r="F27">
        <v>0</v>
      </c>
      <c r="G27" t="str">
        <f>LOOKUP(D27,'new technologies'!$D$231:$L$231,'new technologies'!$D$232:$L$232)</f>
        <v>carbon-storage</v>
      </c>
      <c r="H27">
        <v>0</v>
      </c>
    </row>
    <row r="28" spans="1:8">
      <c r="A28" t="str">
        <f>Legend!A58</f>
        <v>intermediate generation</v>
      </c>
      <c r="B28" t="str">
        <f>Legend!B58</f>
        <v>biomass</v>
      </c>
      <c r="C28" t="str">
        <f>Legend!C58</f>
        <v>bio_int_IGCC_CCS</v>
      </c>
      <c r="D28">
        <v>2020</v>
      </c>
      <c r="E28">
        <f>LOOKUP(D28,'new technologies'!$D$195:$L$195,'new technologies'!$D$196:$L$196)</f>
        <v>0.91</v>
      </c>
      <c r="F28">
        <v>0</v>
      </c>
      <c r="G28" t="str">
        <f>LOOKUP(D28,'new technologies'!$D$231:$L$231,'new technologies'!$D$232:$L$232)</f>
        <v>carbon-storage</v>
      </c>
      <c r="H28">
        <v>0</v>
      </c>
    </row>
    <row r="29" spans="1:8">
      <c r="A29" t="str">
        <f>A28</f>
        <v>intermediate generation</v>
      </c>
      <c r="B29" t="str">
        <f t="shared" ref="B29:B33" si="17">B28</f>
        <v>biomass</v>
      </c>
      <c r="C29" t="str">
        <f t="shared" ref="C29:C33" si="18">C28</f>
        <v>bio_int_IGCC_CCS</v>
      </c>
      <c r="D29">
        <f>D28+15</f>
        <v>2035</v>
      </c>
      <c r="E29">
        <f>LOOKUP(D29,'new technologies'!$D$195:$L$195,'new technologies'!$D$196:$L$196)</f>
        <v>0.92</v>
      </c>
      <c r="F29">
        <v>0</v>
      </c>
      <c r="G29" t="str">
        <f>LOOKUP(D29,'new technologies'!$D$231:$L$231,'new technologies'!$D$232:$L$232)</f>
        <v>carbon-storage</v>
      </c>
      <c r="H29">
        <v>0</v>
      </c>
    </row>
    <row r="30" spans="1:8">
      <c r="A30" t="str">
        <f t="shared" ref="A30:A33" si="19">A29</f>
        <v>intermediate generation</v>
      </c>
      <c r="B30" t="str">
        <f t="shared" si="17"/>
        <v>biomass</v>
      </c>
      <c r="C30" t="str">
        <f t="shared" si="18"/>
        <v>bio_int_IGCC_CCS</v>
      </c>
      <c r="D30">
        <f t="shared" ref="D30:D33" si="20">D29+15</f>
        <v>2050</v>
      </c>
      <c r="E30">
        <f>LOOKUP(D30,'new technologies'!$D$195:$L$195,'new technologies'!$D$196:$L$196)</f>
        <v>0.93</v>
      </c>
      <c r="F30">
        <v>0</v>
      </c>
      <c r="G30" t="str">
        <f>LOOKUP(D30,'new technologies'!$D$231:$L$231,'new technologies'!$D$232:$L$232)</f>
        <v>carbon-storage</v>
      </c>
      <c r="H30">
        <v>0</v>
      </c>
    </row>
    <row r="31" spans="1:8">
      <c r="A31" t="str">
        <f t="shared" si="19"/>
        <v>intermediate generation</v>
      </c>
      <c r="B31" t="str">
        <f t="shared" si="17"/>
        <v>biomass</v>
      </c>
      <c r="C31" t="str">
        <f t="shared" si="18"/>
        <v>bio_int_IGCC_CCS</v>
      </c>
      <c r="D31">
        <f t="shared" si="20"/>
        <v>2065</v>
      </c>
      <c r="E31">
        <f>LOOKUP(D31,'new technologies'!$D$195:$L$195,'new technologies'!$D$196:$L$196)</f>
        <v>0.94</v>
      </c>
      <c r="F31">
        <v>0</v>
      </c>
      <c r="G31" t="str">
        <f>LOOKUP(D31,'new technologies'!$D$231:$L$231,'new technologies'!$D$232:$L$232)</f>
        <v>carbon-storage</v>
      </c>
      <c r="H31">
        <v>0</v>
      </c>
    </row>
    <row r="32" spans="1:8">
      <c r="A32" t="str">
        <f t="shared" si="19"/>
        <v>intermediate generation</v>
      </c>
      <c r="B32" t="str">
        <f t="shared" si="17"/>
        <v>biomass</v>
      </c>
      <c r="C32" t="str">
        <f t="shared" si="18"/>
        <v>bio_int_IGCC_CCS</v>
      </c>
      <c r="D32">
        <f t="shared" si="20"/>
        <v>2080</v>
      </c>
      <c r="E32">
        <f>LOOKUP(D32,'new technologies'!$D$195:$L$195,'new technologies'!$D$196:$L$196)</f>
        <v>0.94</v>
      </c>
      <c r="F32">
        <v>0</v>
      </c>
      <c r="G32" t="str">
        <f>LOOKUP(D32,'new technologies'!$D$231:$L$231,'new technologies'!$D$232:$L$232)</f>
        <v>carbon-storage</v>
      </c>
      <c r="H32">
        <v>0</v>
      </c>
    </row>
    <row r="33" spans="1:8">
      <c r="A33" t="str">
        <f t="shared" si="19"/>
        <v>intermediate generation</v>
      </c>
      <c r="B33" t="str">
        <f t="shared" si="17"/>
        <v>biomass</v>
      </c>
      <c r="C33" t="str">
        <f t="shared" si="18"/>
        <v>bio_int_IGCC_CCS</v>
      </c>
      <c r="D33">
        <f t="shared" si="20"/>
        <v>2095</v>
      </c>
      <c r="E33">
        <f>LOOKUP(D33,'new technologies'!$D$195:$L$195,'new technologies'!$D$196:$L$196)</f>
        <v>0.94</v>
      </c>
      <c r="F33">
        <v>0</v>
      </c>
      <c r="G33" t="str">
        <f>LOOKUP(D33,'new technologies'!$D$231:$L$231,'new technologies'!$D$232:$L$232)</f>
        <v>carbon-storage</v>
      </c>
      <c r="H33">
        <v>0</v>
      </c>
    </row>
    <row r="34" spans="1:8">
      <c r="A34" t="str">
        <f>Legend!A60</f>
        <v>intermediate generation</v>
      </c>
      <c r="B34" t="str">
        <f>Legend!B60</f>
        <v>oil</v>
      </c>
      <c r="C34" t="str">
        <f>Legend!C60</f>
        <v>oil_int_IGCC_CCS</v>
      </c>
      <c r="D34">
        <v>2020</v>
      </c>
      <c r="E34">
        <f>LOOKUP(D34,'new technologies'!$D$195:$L$195,'new technologies'!$D$196:$L$196)</f>
        <v>0.91</v>
      </c>
      <c r="F34">
        <v>0</v>
      </c>
      <c r="G34" t="str">
        <f>LOOKUP(D34,'new technologies'!$D$231:$L$231,'new technologies'!$D$232:$L$232)</f>
        <v>carbon-storage</v>
      </c>
      <c r="H34">
        <v>0</v>
      </c>
    </row>
    <row r="35" spans="1:8">
      <c r="A35" t="str">
        <f>A34</f>
        <v>intermediate generation</v>
      </c>
      <c r="B35" t="str">
        <f t="shared" ref="B35:B39" si="21">B34</f>
        <v>oil</v>
      </c>
      <c r="C35" t="str">
        <f t="shared" ref="C35:C39" si="22">C34</f>
        <v>oil_int_IGCC_CCS</v>
      </c>
      <c r="D35">
        <f>D34+15</f>
        <v>2035</v>
      </c>
      <c r="E35">
        <f>LOOKUP(D35,'new technologies'!$D$195:$L$195,'new technologies'!$D$196:$L$196)</f>
        <v>0.92</v>
      </c>
      <c r="F35">
        <v>0</v>
      </c>
      <c r="G35" t="str">
        <f>LOOKUP(D35,'new technologies'!$D$231:$L$231,'new technologies'!$D$232:$L$232)</f>
        <v>carbon-storage</v>
      </c>
      <c r="H35">
        <v>0</v>
      </c>
    </row>
    <row r="36" spans="1:8">
      <c r="A36" t="str">
        <f t="shared" ref="A36:A39" si="23">A35</f>
        <v>intermediate generation</v>
      </c>
      <c r="B36" t="str">
        <f t="shared" si="21"/>
        <v>oil</v>
      </c>
      <c r="C36" t="str">
        <f t="shared" si="22"/>
        <v>oil_int_IGCC_CCS</v>
      </c>
      <c r="D36">
        <f t="shared" ref="D36:D39" si="24">D35+15</f>
        <v>2050</v>
      </c>
      <c r="E36">
        <f>LOOKUP(D36,'new technologies'!$D$195:$L$195,'new technologies'!$D$196:$L$196)</f>
        <v>0.93</v>
      </c>
      <c r="F36">
        <v>0</v>
      </c>
      <c r="G36" t="str">
        <f>LOOKUP(D36,'new technologies'!$D$231:$L$231,'new technologies'!$D$232:$L$232)</f>
        <v>carbon-storage</v>
      </c>
      <c r="H36">
        <v>0</v>
      </c>
    </row>
    <row r="37" spans="1:8">
      <c r="A37" t="str">
        <f t="shared" si="23"/>
        <v>intermediate generation</v>
      </c>
      <c r="B37" t="str">
        <f t="shared" si="21"/>
        <v>oil</v>
      </c>
      <c r="C37" t="str">
        <f t="shared" si="22"/>
        <v>oil_int_IGCC_CCS</v>
      </c>
      <c r="D37">
        <f t="shared" si="24"/>
        <v>2065</v>
      </c>
      <c r="E37">
        <f>LOOKUP(D37,'new technologies'!$D$195:$L$195,'new technologies'!$D$196:$L$196)</f>
        <v>0.94</v>
      </c>
      <c r="F37">
        <v>0</v>
      </c>
      <c r="G37" t="str">
        <f>LOOKUP(D37,'new technologies'!$D$231:$L$231,'new technologies'!$D$232:$L$232)</f>
        <v>carbon-storage</v>
      </c>
      <c r="H37">
        <v>0</v>
      </c>
    </row>
    <row r="38" spans="1:8">
      <c r="A38" t="str">
        <f t="shared" si="23"/>
        <v>intermediate generation</v>
      </c>
      <c r="B38" t="str">
        <f t="shared" si="21"/>
        <v>oil</v>
      </c>
      <c r="C38" t="str">
        <f t="shared" si="22"/>
        <v>oil_int_IGCC_CCS</v>
      </c>
      <c r="D38">
        <f t="shared" si="24"/>
        <v>2080</v>
      </c>
      <c r="E38">
        <f>LOOKUP(D38,'new technologies'!$D$195:$L$195,'new technologies'!$D$196:$L$196)</f>
        <v>0.94</v>
      </c>
      <c r="F38">
        <v>0</v>
      </c>
      <c r="G38" t="str">
        <f>LOOKUP(D38,'new technologies'!$D$231:$L$231,'new technologies'!$D$232:$L$232)</f>
        <v>carbon-storage</v>
      </c>
      <c r="H38">
        <v>0</v>
      </c>
    </row>
    <row r="39" spans="1:8">
      <c r="A39" t="str">
        <f t="shared" si="23"/>
        <v>intermediate generation</v>
      </c>
      <c r="B39" t="str">
        <f t="shared" si="21"/>
        <v>oil</v>
      </c>
      <c r="C39" t="str">
        <f t="shared" si="22"/>
        <v>oil_int_IGCC_CCS</v>
      </c>
      <c r="D39">
        <f t="shared" si="24"/>
        <v>2095</v>
      </c>
      <c r="E39">
        <f>LOOKUP(D39,'new technologies'!$D$195:$L$195,'new technologies'!$D$196:$L$196)</f>
        <v>0.94</v>
      </c>
      <c r="F39">
        <v>0</v>
      </c>
      <c r="G39" t="str">
        <f>LOOKUP(D39,'new technologies'!$D$231:$L$231,'new technologies'!$D$232:$L$232)</f>
        <v>carbon-storage</v>
      </c>
      <c r="H39">
        <v>0</v>
      </c>
    </row>
    <row r="40" spans="1:8">
      <c r="A40" t="str">
        <f>Legend!A63</f>
        <v>intermediate generation</v>
      </c>
      <c r="B40" t="str">
        <f>Legend!B63</f>
        <v>coal</v>
      </c>
      <c r="C40" t="str">
        <f>Legend!C63</f>
        <v>coal_int_IGCC_CCS</v>
      </c>
      <c r="D40">
        <v>2020</v>
      </c>
      <c r="E40">
        <f>LOOKUP(D40,'new technologies'!$D$195:$L$195,'new technologies'!$D$196:$L$196)</f>
        <v>0.91</v>
      </c>
      <c r="F40">
        <v>0</v>
      </c>
      <c r="G40" t="str">
        <f>LOOKUP(D40,'new technologies'!$D$231:$L$231,'new technologies'!$D$232:$L$232)</f>
        <v>carbon-storage</v>
      </c>
      <c r="H40">
        <v>0</v>
      </c>
    </row>
    <row r="41" spans="1:8">
      <c r="A41" t="str">
        <f>A40</f>
        <v>intermediate generation</v>
      </c>
      <c r="B41" t="str">
        <f t="shared" ref="B41:B45" si="25">B40</f>
        <v>coal</v>
      </c>
      <c r="C41" t="str">
        <f t="shared" ref="C41:C45" si="26">C40</f>
        <v>coal_int_IGCC_CCS</v>
      </c>
      <c r="D41">
        <f>D40+15</f>
        <v>2035</v>
      </c>
      <c r="E41">
        <f>LOOKUP(D41,'new technologies'!$D$195:$L$195,'new technologies'!$D$196:$L$196)</f>
        <v>0.92</v>
      </c>
      <c r="F41">
        <v>0</v>
      </c>
      <c r="G41" t="str">
        <f>LOOKUP(D41,'new technologies'!$D$231:$L$231,'new technologies'!$D$232:$L$232)</f>
        <v>carbon-storage</v>
      </c>
      <c r="H41">
        <v>0</v>
      </c>
    </row>
    <row r="42" spans="1:8">
      <c r="A42" t="str">
        <f t="shared" ref="A42:A45" si="27">A41</f>
        <v>intermediate generation</v>
      </c>
      <c r="B42" t="str">
        <f t="shared" si="25"/>
        <v>coal</v>
      </c>
      <c r="C42" t="str">
        <f t="shared" si="26"/>
        <v>coal_int_IGCC_CCS</v>
      </c>
      <c r="D42">
        <f t="shared" ref="D42:D45" si="28">D41+15</f>
        <v>2050</v>
      </c>
      <c r="E42">
        <f>LOOKUP(D42,'new technologies'!$D$195:$L$195,'new technologies'!$D$196:$L$196)</f>
        <v>0.93</v>
      </c>
      <c r="F42">
        <v>0</v>
      </c>
      <c r="G42" t="str">
        <f>LOOKUP(D42,'new technologies'!$D$231:$L$231,'new technologies'!$D$232:$L$232)</f>
        <v>carbon-storage</v>
      </c>
      <c r="H42">
        <v>0</v>
      </c>
    </row>
    <row r="43" spans="1:8">
      <c r="A43" t="str">
        <f t="shared" si="27"/>
        <v>intermediate generation</v>
      </c>
      <c r="B43" t="str">
        <f t="shared" si="25"/>
        <v>coal</v>
      </c>
      <c r="C43" t="str">
        <f t="shared" si="26"/>
        <v>coal_int_IGCC_CCS</v>
      </c>
      <c r="D43">
        <f t="shared" si="28"/>
        <v>2065</v>
      </c>
      <c r="E43">
        <f>LOOKUP(D43,'new technologies'!$D$195:$L$195,'new technologies'!$D$196:$L$196)</f>
        <v>0.94</v>
      </c>
      <c r="F43">
        <v>0</v>
      </c>
      <c r="G43" t="str">
        <f>LOOKUP(D43,'new technologies'!$D$231:$L$231,'new technologies'!$D$232:$L$232)</f>
        <v>carbon-storage</v>
      </c>
      <c r="H43">
        <v>0</v>
      </c>
    </row>
    <row r="44" spans="1:8">
      <c r="A44" t="str">
        <f t="shared" si="27"/>
        <v>intermediate generation</v>
      </c>
      <c r="B44" t="str">
        <f t="shared" si="25"/>
        <v>coal</v>
      </c>
      <c r="C44" t="str">
        <f t="shared" si="26"/>
        <v>coal_int_IGCC_CCS</v>
      </c>
      <c r="D44">
        <f t="shared" si="28"/>
        <v>2080</v>
      </c>
      <c r="E44">
        <f>LOOKUP(D44,'new technologies'!$D$195:$L$195,'new technologies'!$D$196:$L$196)</f>
        <v>0.94</v>
      </c>
      <c r="F44">
        <v>0</v>
      </c>
      <c r="G44" t="str">
        <f>LOOKUP(D44,'new technologies'!$D$231:$L$231,'new technologies'!$D$232:$L$232)</f>
        <v>carbon-storage</v>
      </c>
      <c r="H44">
        <v>0</v>
      </c>
    </row>
    <row r="45" spans="1:8">
      <c r="A45" t="str">
        <f t="shared" si="27"/>
        <v>intermediate generation</v>
      </c>
      <c r="B45" t="str">
        <f t="shared" si="25"/>
        <v>coal</v>
      </c>
      <c r="C45" t="str">
        <f t="shared" si="26"/>
        <v>coal_int_IGCC_CCS</v>
      </c>
      <c r="D45">
        <f t="shared" si="28"/>
        <v>2095</v>
      </c>
      <c r="E45">
        <f>LOOKUP(D45,'new technologies'!$D$195:$L$195,'new technologies'!$D$196:$L$196)</f>
        <v>0.94</v>
      </c>
      <c r="F45">
        <v>0</v>
      </c>
      <c r="G45" t="str">
        <f>LOOKUP(D45,'new technologies'!$D$231:$L$231,'new technologies'!$D$232:$L$232)</f>
        <v>carbon-storage</v>
      </c>
      <c r="H45">
        <v>0</v>
      </c>
    </row>
    <row r="46" spans="1:8">
      <c r="A46" t="str">
        <f>Legend!A66</f>
        <v>subpeak generation</v>
      </c>
      <c r="B46" t="str">
        <f>Legend!B66</f>
        <v>gas</v>
      </c>
      <c r="C46" t="str">
        <f>Legend!C66</f>
        <v>gas_subpeak_CC_CCS</v>
      </c>
      <c r="D46">
        <v>2020</v>
      </c>
      <c r="E46">
        <f>LOOKUP(D46,'new technologies'!$D$195:$L$195,'new technologies'!$D$196:$L$196)</f>
        <v>0.91</v>
      </c>
      <c r="F46">
        <v>0</v>
      </c>
      <c r="G46" t="str">
        <f>LOOKUP(D46,'new technologies'!$D$231:$L$231,'new technologies'!$D$232:$L$232)</f>
        <v>carbon-storage</v>
      </c>
      <c r="H46">
        <v>0</v>
      </c>
    </row>
    <row r="47" spans="1:8">
      <c r="A47" t="str">
        <f>A46</f>
        <v>subpeak generation</v>
      </c>
      <c r="B47" t="str">
        <f t="shared" ref="B47:B51" si="29">B46</f>
        <v>gas</v>
      </c>
      <c r="C47" t="str">
        <f t="shared" ref="C47:C51" si="30">C46</f>
        <v>gas_subpeak_CC_CCS</v>
      </c>
      <c r="D47">
        <f>D46+15</f>
        <v>2035</v>
      </c>
      <c r="E47">
        <f>LOOKUP(D47,'new technologies'!$D$195:$L$195,'new technologies'!$D$196:$L$196)</f>
        <v>0.92</v>
      </c>
      <c r="F47">
        <v>0</v>
      </c>
      <c r="G47" t="str">
        <f>LOOKUP(D47,'new technologies'!$D$231:$L$231,'new technologies'!$D$232:$L$232)</f>
        <v>carbon-storage</v>
      </c>
      <c r="H47">
        <v>0</v>
      </c>
    </row>
    <row r="48" spans="1:8">
      <c r="A48" t="str">
        <f t="shared" ref="A48:A51" si="31">A47</f>
        <v>subpeak generation</v>
      </c>
      <c r="B48" t="str">
        <f t="shared" si="29"/>
        <v>gas</v>
      </c>
      <c r="C48" t="str">
        <f t="shared" si="30"/>
        <v>gas_subpeak_CC_CCS</v>
      </c>
      <c r="D48">
        <f t="shared" ref="D48:D51" si="32">D47+15</f>
        <v>2050</v>
      </c>
      <c r="E48">
        <f>LOOKUP(D48,'new technologies'!$D$195:$L$195,'new technologies'!$D$196:$L$196)</f>
        <v>0.93</v>
      </c>
      <c r="F48">
        <v>0</v>
      </c>
      <c r="G48" t="str">
        <f>LOOKUP(D48,'new technologies'!$D$231:$L$231,'new technologies'!$D$232:$L$232)</f>
        <v>carbon-storage</v>
      </c>
      <c r="H48">
        <v>0</v>
      </c>
    </row>
    <row r="49" spans="1:8">
      <c r="A49" t="str">
        <f t="shared" si="31"/>
        <v>subpeak generation</v>
      </c>
      <c r="B49" t="str">
        <f t="shared" si="29"/>
        <v>gas</v>
      </c>
      <c r="C49" t="str">
        <f t="shared" si="30"/>
        <v>gas_subpeak_CC_CCS</v>
      </c>
      <c r="D49">
        <f t="shared" si="32"/>
        <v>2065</v>
      </c>
      <c r="E49">
        <f>LOOKUP(D49,'new technologies'!$D$195:$L$195,'new technologies'!$D$196:$L$196)</f>
        <v>0.94</v>
      </c>
      <c r="F49">
        <v>0</v>
      </c>
      <c r="G49" t="str">
        <f>LOOKUP(D49,'new technologies'!$D$231:$L$231,'new technologies'!$D$232:$L$232)</f>
        <v>carbon-storage</v>
      </c>
      <c r="H49">
        <v>0</v>
      </c>
    </row>
    <row r="50" spans="1:8">
      <c r="A50" t="str">
        <f t="shared" si="31"/>
        <v>subpeak generation</v>
      </c>
      <c r="B50" t="str">
        <f t="shared" si="29"/>
        <v>gas</v>
      </c>
      <c r="C50" t="str">
        <f t="shared" si="30"/>
        <v>gas_subpeak_CC_CCS</v>
      </c>
      <c r="D50">
        <f t="shared" si="32"/>
        <v>2080</v>
      </c>
      <c r="E50">
        <f>LOOKUP(D50,'new technologies'!$D$195:$L$195,'new technologies'!$D$196:$L$196)</f>
        <v>0.94</v>
      </c>
      <c r="F50">
        <v>0</v>
      </c>
      <c r="G50" t="str">
        <f>LOOKUP(D50,'new technologies'!$D$231:$L$231,'new technologies'!$D$232:$L$232)</f>
        <v>carbon-storage</v>
      </c>
      <c r="H50">
        <v>0</v>
      </c>
    </row>
    <row r="51" spans="1:8">
      <c r="A51" t="str">
        <f t="shared" si="31"/>
        <v>subpeak generation</v>
      </c>
      <c r="B51" t="str">
        <f t="shared" si="29"/>
        <v>gas</v>
      </c>
      <c r="C51" t="str">
        <f t="shared" si="30"/>
        <v>gas_subpeak_CC_CCS</v>
      </c>
      <c r="D51">
        <f t="shared" si="32"/>
        <v>2095</v>
      </c>
      <c r="E51">
        <f>LOOKUP(D51,'new technologies'!$D$195:$L$195,'new technologies'!$D$196:$L$196)</f>
        <v>0.94</v>
      </c>
      <c r="F51">
        <v>0</v>
      </c>
      <c r="G51" t="str">
        <f>LOOKUP(D51,'new technologies'!$D$231:$L$231,'new technologies'!$D$232:$L$232)</f>
        <v>carbon-storage</v>
      </c>
      <c r="H51">
        <v>0</v>
      </c>
    </row>
    <row r="52" spans="1:8">
      <c r="A52" t="str">
        <f>Legend!A69</f>
        <v>subpeak generation</v>
      </c>
      <c r="B52" t="str">
        <f>Legend!B69</f>
        <v>biomass</v>
      </c>
      <c r="C52" t="str">
        <f>Legend!C69</f>
        <v>bio_subpeak_IGCC_CCS</v>
      </c>
      <c r="D52">
        <v>2020</v>
      </c>
      <c r="E52">
        <f>LOOKUP(D52,'new technologies'!$D$195:$L$195,'new technologies'!$D$196:$L$196)</f>
        <v>0.91</v>
      </c>
      <c r="F52">
        <v>0</v>
      </c>
      <c r="G52" t="str">
        <f>LOOKUP(D52,'new technologies'!$D$231:$L$231,'new technologies'!$D$232:$L$232)</f>
        <v>carbon-storage</v>
      </c>
      <c r="H52">
        <v>0</v>
      </c>
    </row>
    <row r="53" spans="1:8">
      <c r="A53" t="str">
        <f>A52</f>
        <v>subpeak generation</v>
      </c>
      <c r="B53" t="str">
        <f t="shared" ref="B53:B57" si="33">B52</f>
        <v>biomass</v>
      </c>
      <c r="C53" t="str">
        <f t="shared" ref="C53:C57" si="34">C52</f>
        <v>bio_subpeak_IGCC_CCS</v>
      </c>
      <c r="D53">
        <f>D52+15</f>
        <v>2035</v>
      </c>
      <c r="E53">
        <f>LOOKUP(D53,'new technologies'!$D$195:$L$195,'new technologies'!$D$196:$L$196)</f>
        <v>0.92</v>
      </c>
      <c r="F53">
        <v>0</v>
      </c>
      <c r="G53" t="str">
        <f>LOOKUP(D53,'new technologies'!$D$231:$L$231,'new technologies'!$D$232:$L$232)</f>
        <v>carbon-storage</v>
      </c>
      <c r="H53">
        <v>0</v>
      </c>
    </row>
    <row r="54" spans="1:8">
      <c r="A54" t="str">
        <f t="shared" ref="A54:A57" si="35">A53</f>
        <v>subpeak generation</v>
      </c>
      <c r="B54" t="str">
        <f t="shared" si="33"/>
        <v>biomass</v>
      </c>
      <c r="C54" t="str">
        <f t="shared" si="34"/>
        <v>bio_subpeak_IGCC_CCS</v>
      </c>
      <c r="D54">
        <f t="shared" ref="D54:D57" si="36">D53+15</f>
        <v>2050</v>
      </c>
      <c r="E54">
        <f>LOOKUP(D54,'new technologies'!$D$195:$L$195,'new technologies'!$D$196:$L$196)</f>
        <v>0.93</v>
      </c>
      <c r="F54">
        <v>0</v>
      </c>
      <c r="G54" t="str">
        <f>LOOKUP(D54,'new technologies'!$D$231:$L$231,'new technologies'!$D$232:$L$232)</f>
        <v>carbon-storage</v>
      </c>
      <c r="H54">
        <v>0</v>
      </c>
    </row>
    <row r="55" spans="1:8">
      <c r="A55" t="str">
        <f t="shared" si="35"/>
        <v>subpeak generation</v>
      </c>
      <c r="B55" t="str">
        <f t="shared" si="33"/>
        <v>biomass</v>
      </c>
      <c r="C55" t="str">
        <f t="shared" si="34"/>
        <v>bio_subpeak_IGCC_CCS</v>
      </c>
      <c r="D55">
        <f t="shared" si="36"/>
        <v>2065</v>
      </c>
      <c r="E55">
        <f>LOOKUP(D55,'new technologies'!$D$195:$L$195,'new technologies'!$D$196:$L$196)</f>
        <v>0.94</v>
      </c>
      <c r="F55">
        <v>0</v>
      </c>
      <c r="G55" t="str">
        <f>LOOKUP(D55,'new technologies'!$D$231:$L$231,'new technologies'!$D$232:$L$232)</f>
        <v>carbon-storage</v>
      </c>
      <c r="H55">
        <v>0</v>
      </c>
    </row>
    <row r="56" spans="1:8">
      <c r="A56" t="str">
        <f t="shared" si="35"/>
        <v>subpeak generation</v>
      </c>
      <c r="B56" t="str">
        <f t="shared" si="33"/>
        <v>biomass</v>
      </c>
      <c r="C56" t="str">
        <f t="shared" si="34"/>
        <v>bio_subpeak_IGCC_CCS</v>
      </c>
      <c r="D56">
        <f t="shared" si="36"/>
        <v>2080</v>
      </c>
      <c r="E56">
        <f>LOOKUP(D56,'new technologies'!$D$195:$L$195,'new technologies'!$D$196:$L$196)</f>
        <v>0.94</v>
      </c>
      <c r="F56">
        <v>0</v>
      </c>
      <c r="G56" t="str">
        <f>LOOKUP(D56,'new technologies'!$D$231:$L$231,'new technologies'!$D$232:$L$232)</f>
        <v>carbon-storage</v>
      </c>
      <c r="H56">
        <v>0</v>
      </c>
    </row>
    <row r="57" spans="1:8">
      <c r="A57" t="str">
        <f t="shared" si="35"/>
        <v>subpeak generation</v>
      </c>
      <c r="B57" t="str">
        <f t="shared" si="33"/>
        <v>biomass</v>
      </c>
      <c r="C57" t="str">
        <f t="shared" si="34"/>
        <v>bio_subpeak_IGCC_CCS</v>
      </c>
      <c r="D57">
        <f t="shared" si="36"/>
        <v>2095</v>
      </c>
      <c r="E57">
        <f>LOOKUP(D57,'new technologies'!$D$195:$L$195,'new technologies'!$D$196:$L$196)</f>
        <v>0.94</v>
      </c>
      <c r="F57">
        <v>0</v>
      </c>
      <c r="G57" t="str">
        <f>LOOKUP(D57,'new technologies'!$D$231:$L$231,'new technologies'!$D$232:$L$232)</f>
        <v>carbon-storage</v>
      </c>
      <c r="H57">
        <v>0</v>
      </c>
    </row>
    <row r="58" spans="1:8">
      <c r="A58" t="str">
        <f>Legend!A72</f>
        <v>subpeak generation</v>
      </c>
      <c r="B58" t="str">
        <f>Legend!B72</f>
        <v>oil</v>
      </c>
      <c r="C58" t="str">
        <f>Legend!C72</f>
        <v>oil_subpeak_IGCC_CCS</v>
      </c>
      <c r="D58">
        <v>2020</v>
      </c>
      <c r="E58">
        <f>LOOKUP(D58,'new technologies'!$D$195:$L$195,'new technologies'!$D$196:$L$196)</f>
        <v>0.91</v>
      </c>
      <c r="F58">
        <v>0</v>
      </c>
      <c r="G58" t="str">
        <f>LOOKUP(D58,'new technologies'!$D$231:$L$231,'new technologies'!$D$232:$L$232)</f>
        <v>carbon-storage</v>
      </c>
      <c r="H58">
        <v>0</v>
      </c>
    </row>
    <row r="59" spans="1:8">
      <c r="A59" t="str">
        <f>A58</f>
        <v>subpeak generation</v>
      </c>
      <c r="B59" t="str">
        <f t="shared" ref="B59:B63" si="37">B58</f>
        <v>oil</v>
      </c>
      <c r="C59" t="str">
        <f t="shared" ref="C59:C63" si="38">C58</f>
        <v>oil_subpeak_IGCC_CCS</v>
      </c>
      <c r="D59">
        <f>D58+15</f>
        <v>2035</v>
      </c>
      <c r="E59">
        <f>LOOKUP(D59,'new technologies'!$D$195:$L$195,'new technologies'!$D$196:$L$196)</f>
        <v>0.92</v>
      </c>
      <c r="F59">
        <v>0</v>
      </c>
      <c r="G59" t="str">
        <f>LOOKUP(D59,'new technologies'!$D$231:$L$231,'new technologies'!$D$232:$L$232)</f>
        <v>carbon-storage</v>
      </c>
      <c r="H59">
        <v>0</v>
      </c>
    </row>
    <row r="60" spans="1:8">
      <c r="A60" t="str">
        <f t="shared" ref="A60:A63" si="39">A59</f>
        <v>subpeak generation</v>
      </c>
      <c r="B60" t="str">
        <f t="shared" si="37"/>
        <v>oil</v>
      </c>
      <c r="C60" t="str">
        <f t="shared" si="38"/>
        <v>oil_subpeak_IGCC_CCS</v>
      </c>
      <c r="D60">
        <f t="shared" ref="D60:D63" si="40">D59+15</f>
        <v>2050</v>
      </c>
      <c r="E60">
        <f>LOOKUP(D60,'new technologies'!$D$195:$L$195,'new technologies'!$D$196:$L$196)</f>
        <v>0.93</v>
      </c>
      <c r="F60">
        <v>0</v>
      </c>
      <c r="G60" t="str">
        <f>LOOKUP(D60,'new technologies'!$D$231:$L$231,'new technologies'!$D$232:$L$232)</f>
        <v>carbon-storage</v>
      </c>
      <c r="H60">
        <v>0</v>
      </c>
    </row>
    <row r="61" spans="1:8">
      <c r="A61" t="str">
        <f t="shared" si="39"/>
        <v>subpeak generation</v>
      </c>
      <c r="B61" t="str">
        <f t="shared" si="37"/>
        <v>oil</v>
      </c>
      <c r="C61" t="str">
        <f t="shared" si="38"/>
        <v>oil_subpeak_IGCC_CCS</v>
      </c>
      <c r="D61">
        <f t="shared" si="40"/>
        <v>2065</v>
      </c>
      <c r="E61">
        <f>LOOKUP(D61,'new technologies'!$D$195:$L$195,'new technologies'!$D$196:$L$196)</f>
        <v>0.94</v>
      </c>
      <c r="F61">
        <v>0</v>
      </c>
      <c r="G61" t="str">
        <f>LOOKUP(D61,'new technologies'!$D$231:$L$231,'new technologies'!$D$232:$L$232)</f>
        <v>carbon-storage</v>
      </c>
      <c r="H61">
        <v>0</v>
      </c>
    </row>
    <row r="62" spans="1:8">
      <c r="A62" t="str">
        <f t="shared" si="39"/>
        <v>subpeak generation</v>
      </c>
      <c r="B62" t="str">
        <f t="shared" si="37"/>
        <v>oil</v>
      </c>
      <c r="C62" t="str">
        <f t="shared" si="38"/>
        <v>oil_subpeak_IGCC_CCS</v>
      </c>
      <c r="D62">
        <f t="shared" si="40"/>
        <v>2080</v>
      </c>
      <c r="E62">
        <f>LOOKUP(D62,'new technologies'!$D$195:$L$195,'new technologies'!$D$196:$L$196)</f>
        <v>0.94</v>
      </c>
      <c r="F62">
        <v>0</v>
      </c>
      <c r="G62" t="str">
        <f>LOOKUP(D62,'new technologies'!$D$231:$L$231,'new technologies'!$D$232:$L$232)</f>
        <v>carbon-storage</v>
      </c>
      <c r="H62">
        <v>0</v>
      </c>
    </row>
    <row r="63" spans="1:8">
      <c r="A63" t="str">
        <f t="shared" si="39"/>
        <v>subpeak generation</v>
      </c>
      <c r="B63" t="str">
        <f t="shared" si="37"/>
        <v>oil</v>
      </c>
      <c r="C63" t="str">
        <f t="shared" si="38"/>
        <v>oil_subpeak_IGCC_CCS</v>
      </c>
      <c r="D63">
        <f t="shared" si="40"/>
        <v>2095</v>
      </c>
      <c r="E63">
        <f>LOOKUP(D63,'new technologies'!$D$195:$L$195,'new technologies'!$D$196:$L$196)</f>
        <v>0.94</v>
      </c>
      <c r="F63">
        <v>0</v>
      </c>
      <c r="G63" t="str">
        <f>LOOKUP(D63,'new technologies'!$D$231:$L$231,'new technologies'!$D$232:$L$232)</f>
        <v>carbon-storage</v>
      </c>
      <c r="H63">
        <v>0</v>
      </c>
    </row>
    <row r="64" spans="1:8">
      <c r="A64" t="str">
        <f>Legend!A74</f>
        <v>subpeak generation</v>
      </c>
      <c r="B64" t="str">
        <f>Legend!B74</f>
        <v>coal</v>
      </c>
      <c r="C64" t="str">
        <f>Legend!C74</f>
        <v>coal_subpeak_IGCC_CCS</v>
      </c>
      <c r="D64">
        <v>2020</v>
      </c>
      <c r="E64">
        <f>LOOKUP(D64,'new technologies'!$D$195:$L$195,'new technologies'!$D$196:$L$196)</f>
        <v>0.91</v>
      </c>
      <c r="F64">
        <v>0</v>
      </c>
      <c r="G64" t="str">
        <f>LOOKUP(D64,'new technologies'!$D$231:$L$231,'new technologies'!$D$232:$L$232)</f>
        <v>carbon-storage</v>
      </c>
      <c r="H64">
        <v>0</v>
      </c>
    </row>
    <row r="65" spans="1:8">
      <c r="A65" t="str">
        <f>A64</f>
        <v>subpeak generation</v>
      </c>
      <c r="B65" t="str">
        <f t="shared" ref="B65:B69" si="41">B64</f>
        <v>coal</v>
      </c>
      <c r="C65" t="str">
        <f t="shared" ref="C65:C69" si="42">C64</f>
        <v>coal_subpeak_IGCC_CCS</v>
      </c>
      <c r="D65">
        <f>D64+15</f>
        <v>2035</v>
      </c>
      <c r="E65">
        <f>LOOKUP(D65,'new technologies'!$D$195:$L$195,'new technologies'!$D$196:$L$196)</f>
        <v>0.92</v>
      </c>
      <c r="F65">
        <v>0</v>
      </c>
      <c r="G65" t="str">
        <f>LOOKUP(D65,'new technologies'!$D$231:$L$231,'new technologies'!$D$232:$L$232)</f>
        <v>carbon-storage</v>
      </c>
      <c r="H65">
        <v>0</v>
      </c>
    </row>
    <row r="66" spans="1:8">
      <c r="A66" t="str">
        <f t="shared" ref="A66:A69" si="43">A65</f>
        <v>subpeak generation</v>
      </c>
      <c r="B66" t="str">
        <f t="shared" si="41"/>
        <v>coal</v>
      </c>
      <c r="C66" t="str">
        <f t="shared" si="42"/>
        <v>coal_subpeak_IGCC_CCS</v>
      </c>
      <c r="D66">
        <f t="shared" ref="D66:D69" si="44">D65+15</f>
        <v>2050</v>
      </c>
      <c r="E66">
        <f>LOOKUP(D66,'new technologies'!$D$195:$L$195,'new technologies'!$D$196:$L$196)</f>
        <v>0.93</v>
      </c>
      <c r="F66">
        <v>0</v>
      </c>
      <c r="G66" t="str">
        <f>LOOKUP(D66,'new technologies'!$D$231:$L$231,'new technologies'!$D$232:$L$232)</f>
        <v>carbon-storage</v>
      </c>
      <c r="H66">
        <v>0</v>
      </c>
    </row>
    <row r="67" spans="1:8">
      <c r="A67" t="str">
        <f t="shared" si="43"/>
        <v>subpeak generation</v>
      </c>
      <c r="B67" t="str">
        <f t="shared" si="41"/>
        <v>coal</v>
      </c>
      <c r="C67" t="str">
        <f t="shared" si="42"/>
        <v>coal_subpeak_IGCC_CCS</v>
      </c>
      <c r="D67">
        <f t="shared" si="44"/>
        <v>2065</v>
      </c>
      <c r="E67">
        <f>LOOKUP(D67,'new technologies'!$D$195:$L$195,'new technologies'!$D$196:$L$196)</f>
        <v>0.94</v>
      </c>
      <c r="F67">
        <v>0</v>
      </c>
      <c r="G67" t="str">
        <f>LOOKUP(D67,'new technologies'!$D$231:$L$231,'new technologies'!$D$232:$L$232)</f>
        <v>carbon-storage</v>
      </c>
      <c r="H67">
        <v>0</v>
      </c>
    </row>
    <row r="68" spans="1:8">
      <c r="A68" t="str">
        <f t="shared" si="43"/>
        <v>subpeak generation</v>
      </c>
      <c r="B68" t="str">
        <f t="shared" si="41"/>
        <v>coal</v>
      </c>
      <c r="C68" t="str">
        <f t="shared" si="42"/>
        <v>coal_subpeak_IGCC_CCS</v>
      </c>
      <c r="D68">
        <f t="shared" si="44"/>
        <v>2080</v>
      </c>
      <c r="E68">
        <f>LOOKUP(D68,'new technologies'!$D$195:$L$195,'new technologies'!$D$196:$L$196)</f>
        <v>0.94</v>
      </c>
      <c r="F68">
        <v>0</v>
      </c>
      <c r="G68" t="str">
        <f>LOOKUP(D68,'new technologies'!$D$231:$L$231,'new technologies'!$D$232:$L$232)</f>
        <v>carbon-storage</v>
      </c>
      <c r="H68">
        <v>0</v>
      </c>
    </row>
    <row r="69" spans="1:8">
      <c r="A69" t="str">
        <f t="shared" si="43"/>
        <v>subpeak generation</v>
      </c>
      <c r="B69" t="str">
        <f t="shared" si="41"/>
        <v>coal</v>
      </c>
      <c r="C69" t="str">
        <f t="shared" si="42"/>
        <v>coal_subpeak_IGCC_CCS</v>
      </c>
      <c r="D69">
        <f t="shared" si="44"/>
        <v>2095</v>
      </c>
      <c r="E69">
        <f>LOOKUP(D69,'new technologies'!$D$195:$L$195,'new technologies'!$D$196:$L$196)</f>
        <v>0.94</v>
      </c>
      <c r="F69">
        <v>0</v>
      </c>
      <c r="G69" t="str">
        <f>LOOKUP(D69,'new technologies'!$D$231:$L$231,'new technologies'!$D$232:$L$232)</f>
        <v>carbon-storage</v>
      </c>
      <c r="H69">
        <v>0</v>
      </c>
    </row>
    <row r="70" spans="1:8">
      <c r="A70" t="str">
        <f>Legend!A77</f>
        <v>peak generation</v>
      </c>
      <c r="B70" t="str">
        <f>Legend!B77</f>
        <v>gas</v>
      </c>
      <c r="C70" t="str">
        <f>Legend!C77</f>
        <v>gas_peak_CC_CCS</v>
      </c>
      <c r="D70">
        <v>2020</v>
      </c>
      <c r="E70">
        <f>LOOKUP(D70,'new technologies'!$D$195:$L$195,'new technologies'!$D$196:$L$196)</f>
        <v>0.91</v>
      </c>
      <c r="F70">
        <v>0</v>
      </c>
      <c r="G70" t="str">
        <f>LOOKUP(D70,'new technologies'!$D$231:$L$231,'new technologies'!$D$232:$L$232)</f>
        <v>carbon-storage</v>
      </c>
      <c r="H70">
        <v>0</v>
      </c>
    </row>
    <row r="71" spans="1:8">
      <c r="A71" t="str">
        <f>A70</f>
        <v>peak generation</v>
      </c>
      <c r="B71" t="str">
        <f t="shared" ref="B71:B75" si="45">B70</f>
        <v>gas</v>
      </c>
      <c r="C71" t="str">
        <f t="shared" ref="C71:C75" si="46">C70</f>
        <v>gas_peak_CC_CCS</v>
      </c>
      <c r="D71">
        <f>D70+15</f>
        <v>2035</v>
      </c>
      <c r="E71">
        <f>LOOKUP(D71,'new technologies'!$D$195:$L$195,'new technologies'!$D$196:$L$196)</f>
        <v>0.92</v>
      </c>
      <c r="F71">
        <v>0</v>
      </c>
      <c r="G71" t="str">
        <f>LOOKUP(D71,'new technologies'!$D$231:$L$231,'new technologies'!$D$232:$L$232)</f>
        <v>carbon-storage</v>
      </c>
      <c r="H71">
        <v>0</v>
      </c>
    </row>
    <row r="72" spans="1:8">
      <c r="A72" t="str">
        <f t="shared" ref="A72:A75" si="47">A71</f>
        <v>peak generation</v>
      </c>
      <c r="B72" t="str">
        <f t="shared" si="45"/>
        <v>gas</v>
      </c>
      <c r="C72" t="str">
        <f t="shared" si="46"/>
        <v>gas_peak_CC_CCS</v>
      </c>
      <c r="D72">
        <f t="shared" ref="D72:D75" si="48">D71+15</f>
        <v>2050</v>
      </c>
      <c r="E72">
        <f>LOOKUP(D72,'new technologies'!$D$195:$L$195,'new technologies'!$D$196:$L$196)</f>
        <v>0.93</v>
      </c>
      <c r="F72">
        <v>0</v>
      </c>
      <c r="G72" t="str">
        <f>LOOKUP(D72,'new technologies'!$D$231:$L$231,'new technologies'!$D$232:$L$232)</f>
        <v>carbon-storage</v>
      </c>
      <c r="H72">
        <v>0</v>
      </c>
    </row>
    <row r="73" spans="1:8">
      <c r="A73" t="str">
        <f t="shared" si="47"/>
        <v>peak generation</v>
      </c>
      <c r="B73" t="str">
        <f t="shared" si="45"/>
        <v>gas</v>
      </c>
      <c r="C73" t="str">
        <f t="shared" si="46"/>
        <v>gas_peak_CC_CCS</v>
      </c>
      <c r="D73">
        <f t="shared" si="48"/>
        <v>2065</v>
      </c>
      <c r="E73">
        <f>LOOKUP(D73,'new technologies'!$D$195:$L$195,'new technologies'!$D$196:$L$196)</f>
        <v>0.94</v>
      </c>
      <c r="F73">
        <v>0</v>
      </c>
      <c r="G73" t="str">
        <f>LOOKUP(D73,'new technologies'!$D$231:$L$231,'new technologies'!$D$232:$L$232)</f>
        <v>carbon-storage</v>
      </c>
      <c r="H73">
        <v>0</v>
      </c>
    </row>
    <row r="74" spans="1:8">
      <c r="A74" t="str">
        <f t="shared" si="47"/>
        <v>peak generation</v>
      </c>
      <c r="B74" t="str">
        <f t="shared" si="45"/>
        <v>gas</v>
      </c>
      <c r="C74" t="str">
        <f t="shared" si="46"/>
        <v>gas_peak_CC_CCS</v>
      </c>
      <c r="D74">
        <f t="shared" si="48"/>
        <v>2080</v>
      </c>
      <c r="E74">
        <f>LOOKUP(D74,'new technologies'!$D$195:$L$195,'new technologies'!$D$196:$L$196)</f>
        <v>0.94</v>
      </c>
      <c r="F74">
        <v>0</v>
      </c>
      <c r="G74" t="str">
        <f>LOOKUP(D74,'new technologies'!$D$231:$L$231,'new technologies'!$D$232:$L$232)</f>
        <v>carbon-storage</v>
      </c>
      <c r="H74">
        <v>0</v>
      </c>
    </row>
    <row r="75" spans="1:8">
      <c r="A75" t="str">
        <f t="shared" si="47"/>
        <v>peak generation</v>
      </c>
      <c r="B75" t="str">
        <f t="shared" si="45"/>
        <v>gas</v>
      </c>
      <c r="C75" t="str">
        <f t="shared" si="46"/>
        <v>gas_peak_CC_CCS</v>
      </c>
      <c r="D75">
        <f t="shared" si="48"/>
        <v>2095</v>
      </c>
      <c r="E75">
        <f>LOOKUP(D75,'new technologies'!$D$195:$L$195,'new technologies'!$D$196:$L$196)</f>
        <v>0.94</v>
      </c>
      <c r="F75">
        <v>0</v>
      </c>
      <c r="G75" t="str">
        <f>LOOKUP(D75,'new technologies'!$D$231:$L$231,'new technologies'!$D$232:$L$232)</f>
        <v>carbon-storage</v>
      </c>
      <c r="H75">
        <v>0</v>
      </c>
    </row>
    <row r="76" spans="1:8">
      <c r="A76" t="str">
        <f>Legend!A80</f>
        <v>peak generation</v>
      </c>
      <c r="B76" t="str">
        <f>Legend!B80</f>
        <v>oil</v>
      </c>
      <c r="C76" t="str">
        <f>Legend!C80</f>
        <v>oil_peak_IGCC_CCS</v>
      </c>
      <c r="D76">
        <v>2020</v>
      </c>
      <c r="E76">
        <f>LOOKUP(D76,'new technologies'!$D$195:$L$195,'new technologies'!$D$196:$L$196)</f>
        <v>0.91</v>
      </c>
      <c r="F76">
        <v>0</v>
      </c>
      <c r="G76" t="str">
        <f>LOOKUP(D76,'new technologies'!$D$231:$L$231,'new technologies'!$D$232:$L$232)</f>
        <v>carbon-storage</v>
      </c>
      <c r="H76">
        <v>0</v>
      </c>
    </row>
    <row r="77" spans="1:8">
      <c r="A77" t="str">
        <f>A76</f>
        <v>peak generation</v>
      </c>
      <c r="B77" t="str">
        <f t="shared" ref="B77:B81" si="49">B76</f>
        <v>oil</v>
      </c>
      <c r="C77" t="str">
        <f t="shared" ref="C77:C81" si="50">C76</f>
        <v>oil_peak_IGCC_CCS</v>
      </c>
      <c r="D77">
        <f>D76+15</f>
        <v>2035</v>
      </c>
      <c r="E77">
        <f>LOOKUP(D77,'new technologies'!$D$195:$L$195,'new technologies'!$D$196:$L$196)</f>
        <v>0.92</v>
      </c>
      <c r="F77">
        <v>0</v>
      </c>
      <c r="G77" t="str">
        <f>LOOKUP(D77,'new technologies'!$D$231:$L$231,'new technologies'!$D$232:$L$232)</f>
        <v>carbon-storage</v>
      </c>
      <c r="H77">
        <v>0</v>
      </c>
    </row>
    <row r="78" spans="1:8">
      <c r="A78" t="str">
        <f t="shared" ref="A78:A81" si="51">A77</f>
        <v>peak generation</v>
      </c>
      <c r="B78" t="str">
        <f t="shared" si="49"/>
        <v>oil</v>
      </c>
      <c r="C78" t="str">
        <f t="shared" si="50"/>
        <v>oil_peak_IGCC_CCS</v>
      </c>
      <c r="D78">
        <f t="shared" ref="D78:D81" si="52">D77+15</f>
        <v>2050</v>
      </c>
      <c r="E78">
        <f>LOOKUP(D78,'new technologies'!$D$195:$L$195,'new technologies'!$D$196:$L$196)</f>
        <v>0.93</v>
      </c>
      <c r="F78">
        <v>0</v>
      </c>
      <c r="G78" t="str">
        <f>LOOKUP(D78,'new technologies'!$D$231:$L$231,'new technologies'!$D$232:$L$232)</f>
        <v>carbon-storage</v>
      </c>
      <c r="H78">
        <v>0</v>
      </c>
    </row>
    <row r="79" spans="1:8">
      <c r="A79" t="str">
        <f t="shared" si="51"/>
        <v>peak generation</v>
      </c>
      <c r="B79" t="str">
        <f t="shared" si="49"/>
        <v>oil</v>
      </c>
      <c r="C79" t="str">
        <f t="shared" si="50"/>
        <v>oil_peak_IGCC_CCS</v>
      </c>
      <c r="D79">
        <f t="shared" si="52"/>
        <v>2065</v>
      </c>
      <c r="E79">
        <f>LOOKUP(D79,'new technologies'!$D$195:$L$195,'new technologies'!$D$196:$L$196)</f>
        <v>0.94</v>
      </c>
      <c r="F79">
        <v>0</v>
      </c>
      <c r="G79" t="str">
        <f>LOOKUP(D79,'new technologies'!$D$231:$L$231,'new technologies'!$D$232:$L$232)</f>
        <v>carbon-storage</v>
      </c>
      <c r="H79">
        <v>0</v>
      </c>
    </row>
    <row r="80" spans="1:8">
      <c r="A80" t="str">
        <f t="shared" si="51"/>
        <v>peak generation</v>
      </c>
      <c r="B80" t="str">
        <f t="shared" si="49"/>
        <v>oil</v>
      </c>
      <c r="C80" t="str">
        <f t="shared" si="50"/>
        <v>oil_peak_IGCC_CCS</v>
      </c>
      <c r="D80">
        <f t="shared" si="52"/>
        <v>2080</v>
      </c>
      <c r="E80">
        <f>LOOKUP(D80,'new technologies'!$D$195:$L$195,'new technologies'!$D$196:$L$196)</f>
        <v>0.94</v>
      </c>
      <c r="F80">
        <v>0</v>
      </c>
      <c r="G80" t="str">
        <f>LOOKUP(D80,'new technologies'!$D$231:$L$231,'new technologies'!$D$232:$L$232)</f>
        <v>carbon-storage</v>
      </c>
      <c r="H80">
        <v>0</v>
      </c>
    </row>
    <row r="81" spans="1:8">
      <c r="A81" t="str">
        <f t="shared" si="51"/>
        <v>peak generation</v>
      </c>
      <c r="B81" t="str">
        <f t="shared" si="49"/>
        <v>oil</v>
      </c>
      <c r="C81" t="str">
        <f t="shared" si="50"/>
        <v>oil_peak_IGCC_CCS</v>
      </c>
      <c r="D81">
        <f t="shared" si="52"/>
        <v>2095</v>
      </c>
      <c r="E81">
        <f>LOOKUP(D81,'new technologies'!$D$195:$L$195,'new technologies'!$D$196:$L$196)</f>
        <v>0.94</v>
      </c>
      <c r="F81">
        <v>0</v>
      </c>
      <c r="G81" t="str">
        <f>LOOKUP(D81,'new technologies'!$D$231:$L$231,'new technologies'!$D$232:$L$232)</f>
        <v>carbon-storage</v>
      </c>
      <c r="H81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0"/>
  <sheetViews>
    <sheetView workbookViewId="0"/>
  </sheetViews>
  <sheetFormatPr baseColWidth="10" defaultRowHeight="15" x14ac:dyDescent="0"/>
  <sheetData>
    <row r="1" spans="1:13">
      <c r="A1" t="s">
        <v>380</v>
      </c>
    </row>
    <row r="2" spans="1:13">
      <c r="A2" t="s">
        <v>67</v>
      </c>
    </row>
    <row r="3" spans="1:13">
      <c r="A3" s="209" t="s">
        <v>11</v>
      </c>
      <c r="B3" s="209" t="s">
        <v>12</v>
      </c>
      <c r="C3" s="209" t="s">
        <v>13</v>
      </c>
      <c r="D3" s="209" t="s">
        <v>142</v>
      </c>
      <c r="E3" t="s">
        <v>381</v>
      </c>
      <c r="F3" t="s">
        <v>382</v>
      </c>
      <c r="G3" t="s">
        <v>383</v>
      </c>
      <c r="H3" t="s">
        <v>391</v>
      </c>
      <c r="I3" t="s">
        <v>384</v>
      </c>
      <c r="J3" t="s">
        <v>385</v>
      </c>
      <c r="K3" t="s">
        <v>387</v>
      </c>
      <c r="L3" t="s">
        <v>388</v>
      </c>
      <c r="M3" t="s">
        <v>389</v>
      </c>
    </row>
    <row r="4" spans="1:13">
      <c r="A4" s="209" t="str">
        <f>A5</f>
        <v>base load generation</v>
      </c>
      <c r="B4" s="209" t="str">
        <f t="shared" ref="B4" si="0">B5</f>
        <v>wind</v>
      </c>
      <c r="C4" s="209" t="str">
        <f t="shared" ref="C4" si="1">C5</f>
        <v>wind_base</v>
      </c>
      <c r="D4" s="209">
        <f>D5-15</f>
        <v>1975</v>
      </c>
      <c r="E4" s="209">
        <f t="shared" ref="E4" si="2">E5</f>
        <v>0.25</v>
      </c>
      <c r="F4" s="209" t="str">
        <f t="shared" ref="F4" si="3">F5</f>
        <v>renewable</v>
      </c>
      <c r="G4" s="209" t="s">
        <v>281</v>
      </c>
      <c r="H4" t="s">
        <v>64</v>
      </c>
      <c r="I4" s="209">
        <f t="shared" ref="I4" si="4">I5</f>
        <v>30</v>
      </c>
      <c r="J4" s="209">
        <f t="shared" ref="J4" si="5">J5</f>
        <v>0.05</v>
      </c>
      <c r="K4" t="str">
        <f>[21]global_wind_input_ref!$E$68</f>
        <v>backup_electricity</v>
      </c>
      <c r="L4">
        <f>[21]global_wind_input_ref!F68</f>
        <v>1</v>
      </c>
      <c r="M4" t="s">
        <v>64</v>
      </c>
    </row>
    <row r="5" spans="1:13">
      <c r="A5" s="209" t="str">
        <f>A6</f>
        <v>base load generation</v>
      </c>
      <c r="B5" s="209" t="str">
        <f t="shared" ref="B5:F5" si="6">B6</f>
        <v>wind</v>
      </c>
      <c r="C5" s="209" t="str">
        <f t="shared" si="6"/>
        <v>wind_base</v>
      </c>
      <c r="D5" s="209">
        <f>D6-15</f>
        <v>1990</v>
      </c>
      <c r="E5" s="209">
        <f t="shared" si="6"/>
        <v>0.25</v>
      </c>
      <c r="F5" s="209" t="str">
        <f t="shared" si="6"/>
        <v>renewable</v>
      </c>
      <c r="G5" s="209" t="s">
        <v>281</v>
      </c>
      <c r="H5" t="s">
        <v>64</v>
      </c>
      <c r="I5" s="209">
        <f>I6</f>
        <v>30</v>
      </c>
      <c r="J5" s="209">
        <f>J6</f>
        <v>0.05</v>
      </c>
      <c r="K5" t="str">
        <f>[21]global_wind_input_ref!$E$68</f>
        <v>backup_electricity</v>
      </c>
      <c r="L5">
        <f>[21]global_wind_input_ref!G68</f>
        <v>1</v>
      </c>
      <c r="M5" t="s">
        <v>64</v>
      </c>
    </row>
    <row r="6" spans="1:13">
      <c r="A6" t="str">
        <f>Legend!A38</f>
        <v>base load generation</v>
      </c>
      <c r="B6" t="str">
        <f>Legend!B38</f>
        <v>wind</v>
      </c>
      <c r="C6" t="str">
        <f>Legend!C38</f>
        <v>wind_base</v>
      </c>
      <c r="D6">
        <v>2005</v>
      </c>
      <c r="E6">
        <f>[21]global_wind_input_ref!F122</f>
        <v>0.25</v>
      </c>
      <c r="F6" t="str">
        <f>[21]global_wind_input_ref!G122</f>
        <v>renewable</v>
      </c>
      <c r="G6" s="209" t="s">
        <v>281</v>
      </c>
      <c r="H6" t="s">
        <v>64</v>
      </c>
      <c r="I6">
        <f>[21]global_wind_input_ref!I122</f>
        <v>30</v>
      </c>
      <c r="J6">
        <f>[21]global_wind_input_ref!J122</f>
        <v>0.05</v>
      </c>
      <c r="K6" t="str">
        <f>[21]global_wind_input_ref!$E$68</f>
        <v>backup_electricity</v>
      </c>
      <c r="L6">
        <f>[21]global_wind_input_ref!H68</f>
        <v>1</v>
      </c>
      <c r="M6" t="s">
        <v>64</v>
      </c>
    </row>
    <row r="7" spans="1:13">
      <c r="A7" t="str">
        <f>A6</f>
        <v>base load generation</v>
      </c>
      <c r="B7" t="str">
        <f t="shared" ref="B7:C7" si="7">B6</f>
        <v>wind</v>
      </c>
      <c r="C7" t="str">
        <f t="shared" si="7"/>
        <v>wind_base</v>
      </c>
      <c r="D7">
        <f>D6+15</f>
        <v>2020</v>
      </c>
      <c r="E7">
        <f>[21]global_wind_input_ref!F123</f>
        <v>0.25</v>
      </c>
      <c r="F7" t="str">
        <f>[21]global_wind_input_ref!G123</f>
        <v>renewable</v>
      </c>
      <c r="G7" s="209" t="s">
        <v>281</v>
      </c>
      <c r="H7" t="s">
        <v>64</v>
      </c>
      <c r="I7">
        <f>[21]global_wind_input_ref!I123</f>
        <v>30</v>
      </c>
      <c r="J7">
        <f>[21]global_wind_input_ref!J123</f>
        <v>0.05</v>
      </c>
      <c r="K7" t="str">
        <f>[21]global_wind_input_ref!$E$68</f>
        <v>backup_electricity</v>
      </c>
      <c r="L7">
        <f>[21]global_wind_input_ref!I68</f>
        <v>1</v>
      </c>
      <c r="M7" t="s">
        <v>64</v>
      </c>
    </row>
    <row r="8" spans="1:13">
      <c r="A8" t="str">
        <f t="shared" ref="A8:A12" si="8">A7</f>
        <v>base load generation</v>
      </c>
      <c r="B8" t="str">
        <f t="shared" ref="B8:B12" si="9">B7</f>
        <v>wind</v>
      </c>
      <c r="C8" t="str">
        <f t="shared" ref="C8:C12" si="10">C7</f>
        <v>wind_base</v>
      </c>
      <c r="D8">
        <f t="shared" ref="D8:D10" si="11">D7+15</f>
        <v>2035</v>
      </c>
      <c r="E8">
        <f>[21]global_wind_input_ref!F124</f>
        <v>0.25</v>
      </c>
      <c r="F8" t="str">
        <f>[21]global_wind_input_ref!G124</f>
        <v>renewable</v>
      </c>
      <c r="G8" s="209" t="s">
        <v>281</v>
      </c>
      <c r="H8" t="s">
        <v>64</v>
      </c>
      <c r="I8">
        <f>[21]global_wind_input_ref!I124</f>
        <v>30</v>
      </c>
      <c r="J8">
        <f>[21]global_wind_input_ref!J124</f>
        <v>0.05</v>
      </c>
      <c r="K8" t="str">
        <f>[21]global_wind_input_ref!$E$68</f>
        <v>backup_electricity</v>
      </c>
      <c r="L8">
        <f>[21]global_wind_input_ref!J68</f>
        <v>1</v>
      </c>
      <c r="M8" t="s">
        <v>64</v>
      </c>
    </row>
    <row r="9" spans="1:13">
      <c r="A9" t="str">
        <f t="shared" si="8"/>
        <v>base load generation</v>
      </c>
      <c r="B9" t="str">
        <f t="shared" si="9"/>
        <v>wind</v>
      </c>
      <c r="C9" t="str">
        <f t="shared" si="10"/>
        <v>wind_base</v>
      </c>
      <c r="D9">
        <f t="shared" si="11"/>
        <v>2050</v>
      </c>
      <c r="E9">
        <f>[21]global_wind_input_ref!F125</f>
        <v>0.25</v>
      </c>
      <c r="F9" t="str">
        <f>[21]global_wind_input_ref!G125</f>
        <v>renewable</v>
      </c>
      <c r="G9" s="209" t="s">
        <v>281</v>
      </c>
      <c r="H9" t="s">
        <v>64</v>
      </c>
      <c r="I9">
        <f>[21]global_wind_input_ref!I125</f>
        <v>30</v>
      </c>
      <c r="J9">
        <f>[21]global_wind_input_ref!J125</f>
        <v>0.05</v>
      </c>
      <c r="K9" t="str">
        <f>[21]global_wind_input_ref!$E$68</f>
        <v>backup_electricity</v>
      </c>
      <c r="L9">
        <f>[21]global_wind_input_ref!K68</f>
        <v>1</v>
      </c>
      <c r="M9" t="s">
        <v>64</v>
      </c>
    </row>
    <row r="10" spans="1:13">
      <c r="A10" t="str">
        <f t="shared" si="8"/>
        <v>base load generation</v>
      </c>
      <c r="B10" t="str">
        <f t="shared" si="9"/>
        <v>wind</v>
      </c>
      <c r="C10" t="str">
        <f t="shared" si="10"/>
        <v>wind_base</v>
      </c>
      <c r="D10">
        <f t="shared" si="11"/>
        <v>2065</v>
      </c>
      <c r="E10">
        <f>[21]global_wind_input_ref!F126</f>
        <v>0.25</v>
      </c>
      <c r="F10" t="str">
        <f>[21]global_wind_input_ref!G126</f>
        <v>renewable</v>
      </c>
      <c r="G10" s="209" t="s">
        <v>281</v>
      </c>
      <c r="H10" t="s">
        <v>64</v>
      </c>
      <c r="I10">
        <f>[21]global_wind_input_ref!I126</f>
        <v>30</v>
      </c>
      <c r="J10">
        <f>[21]global_wind_input_ref!J126</f>
        <v>0.05</v>
      </c>
      <c r="K10" t="str">
        <f>[21]global_wind_input_ref!$E$68</f>
        <v>backup_electricity</v>
      </c>
      <c r="L10">
        <f>[21]global_wind_input_ref!L68</f>
        <v>1</v>
      </c>
      <c r="M10" t="s">
        <v>64</v>
      </c>
    </row>
    <row r="11" spans="1:13">
      <c r="A11" t="str">
        <f t="shared" si="8"/>
        <v>base load generation</v>
      </c>
      <c r="B11" t="str">
        <f t="shared" si="9"/>
        <v>wind</v>
      </c>
      <c r="C11" t="str">
        <f t="shared" si="10"/>
        <v>wind_base</v>
      </c>
      <c r="D11">
        <f>D10+15</f>
        <v>2080</v>
      </c>
      <c r="E11">
        <f>[21]global_wind_input_ref!F127</f>
        <v>0.25</v>
      </c>
      <c r="F11" t="str">
        <f>[21]global_wind_input_ref!G127</f>
        <v>renewable</v>
      </c>
      <c r="G11" s="209" t="s">
        <v>281</v>
      </c>
      <c r="H11" t="s">
        <v>64</v>
      </c>
      <c r="I11">
        <f>[21]global_wind_input_ref!I127</f>
        <v>30</v>
      </c>
      <c r="J11">
        <f>[21]global_wind_input_ref!J127</f>
        <v>0.05</v>
      </c>
      <c r="K11" t="str">
        <f>[21]global_wind_input_ref!$E$68</f>
        <v>backup_electricity</v>
      </c>
      <c r="L11">
        <f>[21]global_wind_input_ref!M68</f>
        <v>1</v>
      </c>
      <c r="M11" t="s">
        <v>64</v>
      </c>
    </row>
    <row r="12" spans="1:13">
      <c r="A12" t="str">
        <f t="shared" si="8"/>
        <v>base load generation</v>
      </c>
      <c r="B12" t="str">
        <f t="shared" si="9"/>
        <v>wind</v>
      </c>
      <c r="C12" t="str">
        <f t="shared" si="10"/>
        <v>wind_base</v>
      </c>
      <c r="D12">
        <f>D11+15</f>
        <v>2095</v>
      </c>
      <c r="E12">
        <f>[21]global_wind_input_ref!F128</f>
        <v>0.25</v>
      </c>
      <c r="F12" t="str">
        <f>[21]global_wind_input_ref!G128</f>
        <v>renewable</v>
      </c>
      <c r="G12" s="209" t="s">
        <v>281</v>
      </c>
      <c r="H12" t="s">
        <v>64</v>
      </c>
      <c r="I12">
        <f>[21]global_wind_input_ref!I128</f>
        <v>30</v>
      </c>
      <c r="J12">
        <f>[21]global_wind_input_ref!J128</f>
        <v>0.05</v>
      </c>
      <c r="K12" t="str">
        <f>[21]global_wind_input_ref!$E$68</f>
        <v>backup_electricity</v>
      </c>
      <c r="L12">
        <f>[21]global_wind_input_ref!N68</f>
        <v>1</v>
      </c>
      <c r="M12" t="s">
        <v>64</v>
      </c>
    </row>
    <row r="13" spans="1:13">
      <c r="A13" s="209" t="str">
        <f>A14</f>
        <v>intermediate generation</v>
      </c>
      <c r="B13" s="209" t="str">
        <f t="shared" ref="B13:B14" si="12">B14</f>
        <v>solar</v>
      </c>
      <c r="C13" s="209" t="str">
        <f t="shared" ref="C13:C14" si="13">C14</f>
        <v>pv_int</v>
      </c>
      <c r="D13" s="209">
        <f>D14-15</f>
        <v>1975</v>
      </c>
      <c r="E13" s="209">
        <f t="shared" ref="E13:E14" si="14">E14</f>
        <v>0.25</v>
      </c>
      <c r="F13" s="209" t="str">
        <f t="shared" ref="F13:F14" si="15">F14</f>
        <v>renewable</v>
      </c>
      <c r="G13" s="209" t="s">
        <v>281</v>
      </c>
      <c r="H13" t="s">
        <v>64</v>
      </c>
      <c r="I13" s="209">
        <f t="shared" ref="I13:I14" si="16">I14</f>
        <v>30</v>
      </c>
      <c r="J13" s="209">
        <f t="shared" ref="J13:J14" si="17">J14</f>
        <v>0.05</v>
      </c>
      <c r="K13" s="209" t="str">
        <f>[22]central_pv_input_ref!F73</f>
        <v>backup_electricity</v>
      </c>
      <c r="L13" s="209">
        <f>[22]central_pv_input_ref!G73</f>
        <v>1</v>
      </c>
      <c r="M13" t="s">
        <v>64</v>
      </c>
    </row>
    <row r="14" spans="1:13">
      <c r="A14" s="209" t="str">
        <f>A15</f>
        <v>intermediate generation</v>
      </c>
      <c r="B14" s="209" t="str">
        <f t="shared" si="12"/>
        <v>solar</v>
      </c>
      <c r="C14" s="209" t="str">
        <f t="shared" si="13"/>
        <v>pv_int</v>
      </c>
      <c r="D14" s="209">
        <f>D15-15</f>
        <v>1990</v>
      </c>
      <c r="E14" s="209">
        <f t="shared" si="14"/>
        <v>0.25</v>
      </c>
      <c r="F14" s="209" t="str">
        <f t="shared" si="15"/>
        <v>renewable</v>
      </c>
      <c r="G14" s="209" t="s">
        <v>281</v>
      </c>
      <c r="H14" t="s">
        <v>64</v>
      </c>
      <c r="I14" s="209">
        <f t="shared" si="16"/>
        <v>30</v>
      </c>
      <c r="J14" s="209">
        <f t="shared" si="17"/>
        <v>0.05</v>
      </c>
      <c r="K14" s="209" t="str">
        <f>[22]central_pv_input_ref!F74</f>
        <v>backup_electricity</v>
      </c>
      <c r="L14" s="209">
        <f>[22]central_pv_input_ref!G74</f>
        <v>1</v>
      </c>
      <c r="M14" t="s">
        <v>64</v>
      </c>
    </row>
    <row r="15" spans="1:13">
      <c r="A15" t="str">
        <f>Legend!A43</f>
        <v>intermediate generation</v>
      </c>
      <c r="B15" t="str">
        <f>Legend!B43</f>
        <v>solar</v>
      </c>
      <c r="C15" t="str">
        <f>Legend!C43</f>
        <v>pv_int</v>
      </c>
      <c r="D15">
        <v>2005</v>
      </c>
      <c r="E15">
        <f>[22]central_pv_input_ref!F91</f>
        <v>0.25</v>
      </c>
      <c r="F15" t="str">
        <f>[22]central_pv_input_ref!G91</f>
        <v>renewable</v>
      </c>
      <c r="G15" s="209" t="s">
        <v>281</v>
      </c>
      <c r="H15" t="s">
        <v>64</v>
      </c>
      <c r="I15">
        <f>[22]central_pv_input_ref!I91</f>
        <v>30</v>
      </c>
      <c r="J15">
        <f>[22]central_pv_input_ref!J91</f>
        <v>0.05</v>
      </c>
      <c r="K15" s="209" t="str">
        <f>[22]central_pv_input_ref!F75</f>
        <v>backup_electricity</v>
      </c>
      <c r="L15" s="209">
        <f>[22]central_pv_input_ref!G75</f>
        <v>1</v>
      </c>
      <c r="M15" t="s">
        <v>64</v>
      </c>
    </row>
    <row r="16" spans="1:13">
      <c r="A16" t="str">
        <f>A15</f>
        <v>intermediate generation</v>
      </c>
      <c r="B16" t="str">
        <f t="shared" ref="B16:C16" si="18">B15</f>
        <v>solar</v>
      </c>
      <c r="C16" t="str">
        <f t="shared" si="18"/>
        <v>pv_int</v>
      </c>
      <c r="D16">
        <f>D15+15</f>
        <v>2020</v>
      </c>
      <c r="E16">
        <f>[22]central_pv_input_ref!F92</f>
        <v>0.25</v>
      </c>
      <c r="F16" t="str">
        <f>[22]central_pv_input_ref!G92</f>
        <v>renewable</v>
      </c>
      <c r="G16" s="209" t="s">
        <v>281</v>
      </c>
      <c r="H16" t="s">
        <v>64</v>
      </c>
      <c r="I16">
        <f>[22]central_pv_input_ref!I92</f>
        <v>30</v>
      </c>
      <c r="J16">
        <f>[22]central_pv_input_ref!J92</f>
        <v>0.05</v>
      </c>
      <c r="K16" s="209" t="str">
        <f>[22]central_pv_input_ref!F76</f>
        <v>backup_electricity</v>
      </c>
      <c r="L16" s="209">
        <f>[22]central_pv_input_ref!G76</f>
        <v>1</v>
      </c>
      <c r="M16" t="s">
        <v>64</v>
      </c>
    </row>
    <row r="17" spans="1:13">
      <c r="A17" t="str">
        <f t="shared" ref="A17:A21" si="19">A16</f>
        <v>intermediate generation</v>
      </c>
      <c r="B17" t="str">
        <f t="shared" ref="B17:B21" si="20">B16</f>
        <v>solar</v>
      </c>
      <c r="C17" t="str">
        <f t="shared" ref="C17:C21" si="21">C16</f>
        <v>pv_int</v>
      </c>
      <c r="D17">
        <f t="shared" ref="D17:D19" si="22">D16+15</f>
        <v>2035</v>
      </c>
      <c r="E17">
        <f>[22]central_pv_input_ref!F93</f>
        <v>0.25</v>
      </c>
      <c r="F17" t="str">
        <f>[22]central_pv_input_ref!G93</f>
        <v>renewable</v>
      </c>
      <c r="G17" s="209" t="s">
        <v>281</v>
      </c>
      <c r="H17" t="s">
        <v>64</v>
      </c>
      <c r="I17">
        <f>[22]central_pv_input_ref!I93</f>
        <v>30</v>
      </c>
      <c r="J17">
        <f>[22]central_pv_input_ref!J93</f>
        <v>0.05</v>
      </c>
      <c r="K17" s="209" t="str">
        <f>[22]central_pv_input_ref!F77</f>
        <v>backup_electricity</v>
      </c>
      <c r="L17" s="209">
        <f>[22]central_pv_input_ref!G77</f>
        <v>1</v>
      </c>
      <c r="M17" t="s">
        <v>64</v>
      </c>
    </row>
    <row r="18" spans="1:13">
      <c r="A18" t="str">
        <f t="shared" si="19"/>
        <v>intermediate generation</v>
      </c>
      <c r="B18" t="str">
        <f t="shared" si="20"/>
        <v>solar</v>
      </c>
      <c r="C18" t="str">
        <f t="shared" si="21"/>
        <v>pv_int</v>
      </c>
      <c r="D18">
        <f t="shared" si="22"/>
        <v>2050</v>
      </c>
      <c r="E18">
        <f>[22]central_pv_input_ref!F94</f>
        <v>0.25</v>
      </c>
      <c r="F18" t="str">
        <f>[22]central_pv_input_ref!G94</f>
        <v>renewable</v>
      </c>
      <c r="G18" s="209" t="s">
        <v>281</v>
      </c>
      <c r="H18" t="s">
        <v>64</v>
      </c>
      <c r="I18">
        <f>[22]central_pv_input_ref!I94</f>
        <v>30</v>
      </c>
      <c r="J18">
        <f>[22]central_pv_input_ref!J94</f>
        <v>0.05</v>
      </c>
      <c r="K18" s="209" t="str">
        <f>[22]central_pv_input_ref!F78</f>
        <v>backup_electricity</v>
      </c>
      <c r="L18" s="209">
        <f>[22]central_pv_input_ref!G78</f>
        <v>1</v>
      </c>
      <c r="M18" t="s">
        <v>64</v>
      </c>
    </row>
    <row r="19" spans="1:13">
      <c r="A19" t="str">
        <f t="shared" si="19"/>
        <v>intermediate generation</v>
      </c>
      <c r="B19" t="str">
        <f t="shared" si="20"/>
        <v>solar</v>
      </c>
      <c r="C19" t="str">
        <f t="shared" si="21"/>
        <v>pv_int</v>
      </c>
      <c r="D19">
        <f t="shared" si="22"/>
        <v>2065</v>
      </c>
      <c r="E19">
        <f>[22]central_pv_input_ref!F95</f>
        <v>0.25</v>
      </c>
      <c r="F19" t="str">
        <f>[22]central_pv_input_ref!G95</f>
        <v>renewable</v>
      </c>
      <c r="G19" s="209" t="s">
        <v>281</v>
      </c>
      <c r="H19" t="s">
        <v>64</v>
      </c>
      <c r="I19">
        <f>[22]central_pv_input_ref!I95</f>
        <v>30</v>
      </c>
      <c r="J19">
        <f>[22]central_pv_input_ref!J95</f>
        <v>0.05</v>
      </c>
      <c r="K19" s="209" t="str">
        <f>[22]central_pv_input_ref!F79</f>
        <v>backup_electricity</v>
      </c>
      <c r="L19" s="209">
        <f>[22]central_pv_input_ref!G79</f>
        <v>1</v>
      </c>
      <c r="M19" t="s">
        <v>64</v>
      </c>
    </row>
    <row r="20" spans="1:13">
      <c r="A20" t="str">
        <f t="shared" si="19"/>
        <v>intermediate generation</v>
      </c>
      <c r="B20" t="str">
        <f t="shared" si="20"/>
        <v>solar</v>
      </c>
      <c r="C20" t="str">
        <f t="shared" si="21"/>
        <v>pv_int</v>
      </c>
      <c r="D20">
        <f>D19+15</f>
        <v>2080</v>
      </c>
      <c r="E20">
        <f>[22]central_pv_input_ref!F96</f>
        <v>0.25</v>
      </c>
      <c r="F20" t="str">
        <f>[22]central_pv_input_ref!G96</f>
        <v>renewable</v>
      </c>
      <c r="G20" s="209" t="s">
        <v>281</v>
      </c>
      <c r="H20" t="s">
        <v>64</v>
      </c>
      <c r="I20">
        <f>[22]central_pv_input_ref!I96</f>
        <v>30</v>
      </c>
      <c r="J20">
        <f>[22]central_pv_input_ref!J96</f>
        <v>0.05</v>
      </c>
      <c r="K20" s="209" t="str">
        <f>[22]central_pv_input_ref!F80</f>
        <v>backup_electricity</v>
      </c>
      <c r="L20" s="209">
        <f>[22]central_pv_input_ref!G80</f>
        <v>1</v>
      </c>
      <c r="M20" t="s">
        <v>64</v>
      </c>
    </row>
    <row r="21" spans="1:13">
      <c r="A21" t="str">
        <f t="shared" si="19"/>
        <v>intermediate generation</v>
      </c>
      <c r="B21" t="str">
        <f t="shared" si="20"/>
        <v>solar</v>
      </c>
      <c r="C21" t="str">
        <f t="shared" si="21"/>
        <v>pv_int</v>
      </c>
      <c r="D21">
        <f>D20+15</f>
        <v>2095</v>
      </c>
      <c r="E21">
        <f>[22]central_pv_input_ref!F97</f>
        <v>0.25</v>
      </c>
      <c r="F21" t="str">
        <f>[22]central_pv_input_ref!G97</f>
        <v>renewable</v>
      </c>
      <c r="G21" s="209" t="s">
        <v>281</v>
      </c>
      <c r="H21" t="s">
        <v>64</v>
      </c>
      <c r="I21">
        <f>[22]central_pv_input_ref!I97</f>
        <v>30</v>
      </c>
      <c r="J21">
        <f>[22]central_pv_input_ref!J97</f>
        <v>0.05</v>
      </c>
      <c r="K21" s="209" t="str">
        <f>[22]central_pv_input_ref!F81</f>
        <v>backup_electricity</v>
      </c>
      <c r="L21" s="209">
        <f>[22]central_pv_input_ref!G81</f>
        <v>1</v>
      </c>
      <c r="M21" t="s">
        <v>64</v>
      </c>
    </row>
    <row r="22" spans="1:13">
      <c r="A22" t="str">
        <f>Legend!A85</f>
        <v>intermediate generation</v>
      </c>
      <c r="B22" t="str">
        <f>Legend!B85</f>
        <v>solar</v>
      </c>
      <c r="C22" t="str">
        <f>Legend!C85</f>
        <v>csp_int</v>
      </c>
      <c r="D22">
        <v>2005</v>
      </c>
      <c r="E22">
        <f>[23]csp_input_ref!G34</f>
        <v>0.25</v>
      </c>
      <c r="F22" t="str">
        <f>[23]csp_input_ref!F34</f>
        <v>renewable</v>
      </c>
      <c r="G22" s="209" t="s">
        <v>281</v>
      </c>
      <c r="H22" t="s">
        <v>64</v>
      </c>
      <c r="I22">
        <f>[23]csp_input_ref!I34</f>
        <v>0</v>
      </c>
      <c r="J22">
        <f>[23]csp_input_ref!J34</f>
        <v>0.05</v>
      </c>
      <c r="K22" t="str">
        <f>[23]csp_input_ref!F18</f>
        <v>csp_backup</v>
      </c>
      <c r="L22">
        <f>[23]csp_input_ref!G18</f>
        <v>1</v>
      </c>
      <c r="M22" t="s">
        <v>64</v>
      </c>
    </row>
    <row r="23" spans="1:13">
      <c r="A23" t="str">
        <f>A22</f>
        <v>intermediate generation</v>
      </c>
      <c r="B23" t="str">
        <f t="shared" ref="B23:C23" si="23">B22</f>
        <v>solar</v>
      </c>
      <c r="C23" t="str">
        <f t="shared" si="23"/>
        <v>csp_int</v>
      </c>
      <c r="D23">
        <f>D22+15</f>
        <v>2020</v>
      </c>
      <c r="E23">
        <f>[23]csp_input_ref!G35</f>
        <v>0.25</v>
      </c>
      <c r="F23" t="str">
        <f>[23]csp_input_ref!F35</f>
        <v>renewable</v>
      </c>
      <c r="G23" s="209" t="s">
        <v>281</v>
      </c>
      <c r="H23" t="s">
        <v>64</v>
      </c>
      <c r="I23">
        <f>[23]csp_input_ref!I35</f>
        <v>0</v>
      </c>
      <c r="J23">
        <f>[23]csp_input_ref!J35</f>
        <v>0.05</v>
      </c>
      <c r="K23" t="str">
        <f>[23]csp_input_ref!F19</f>
        <v>csp_backup</v>
      </c>
      <c r="L23">
        <f>[23]csp_input_ref!G19</f>
        <v>1</v>
      </c>
      <c r="M23" t="s">
        <v>64</v>
      </c>
    </row>
    <row r="24" spans="1:13">
      <c r="A24" t="str">
        <f t="shared" ref="A24:A27" si="24">A23</f>
        <v>intermediate generation</v>
      </c>
      <c r="B24" t="str">
        <f t="shared" ref="B24:B28" si="25">B23</f>
        <v>solar</v>
      </c>
      <c r="C24" t="str">
        <f t="shared" ref="C24:C28" si="26">C23</f>
        <v>csp_int</v>
      </c>
      <c r="D24">
        <f t="shared" ref="D24:D27" si="27">D23+15</f>
        <v>2035</v>
      </c>
      <c r="E24">
        <f>[23]csp_input_ref!G36</f>
        <v>0.25</v>
      </c>
      <c r="F24" t="str">
        <f>[23]csp_input_ref!F36</f>
        <v>renewable</v>
      </c>
      <c r="G24" s="209" t="s">
        <v>281</v>
      </c>
      <c r="H24" t="s">
        <v>64</v>
      </c>
      <c r="I24">
        <f>[23]csp_input_ref!I36</f>
        <v>0</v>
      </c>
      <c r="J24">
        <f>[23]csp_input_ref!J36</f>
        <v>0.05</v>
      </c>
      <c r="K24" t="str">
        <f>[23]csp_input_ref!F20</f>
        <v>csp_backup</v>
      </c>
      <c r="L24">
        <f>[23]csp_input_ref!G20</f>
        <v>1</v>
      </c>
      <c r="M24" t="s">
        <v>64</v>
      </c>
    </row>
    <row r="25" spans="1:13">
      <c r="A25" t="str">
        <f t="shared" si="24"/>
        <v>intermediate generation</v>
      </c>
      <c r="B25" t="str">
        <f t="shared" si="25"/>
        <v>solar</v>
      </c>
      <c r="C25" t="str">
        <f t="shared" si="26"/>
        <v>csp_int</v>
      </c>
      <c r="D25">
        <f t="shared" si="27"/>
        <v>2050</v>
      </c>
      <c r="E25">
        <f>[23]csp_input_ref!G37</f>
        <v>0.25</v>
      </c>
      <c r="F25" t="str">
        <f>[23]csp_input_ref!F37</f>
        <v>renewable</v>
      </c>
      <c r="G25" s="209" t="s">
        <v>281</v>
      </c>
      <c r="H25" t="s">
        <v>64</v>
      </c>
      <c r="I25">
        <f>[23]csp_input_ref!I37</f>
        <v>0</v>
      </c>
      <c r="J25">
        <f>[23]csp_input_ref!J37</f>
        <v>0.05</v>
      </c>
      <c r="K25" t="str">
        <f>[23]csp_input_ref!F21</f>
        <v>csp_backup</v>
      </c>
      <c r="L25">
        <f>[23]csp_input_ref!G21</f>
        <v>1</v>
      </c>
      <c r="M25" t="s">
        <v>64</v>
      </c>
    </row>
    <row r="26" spans="1:13">
      <c r="A26" t="str">
        <f t="shared" si="24"/>
        <v>intermediate generation</v>
      </c>
      <c r="B26" t="str">
        <f t="shared" si="25"/>
        <v>solar</v>
      </c>
      <c r="C26" t="str">
        <f t="shared" si="26"/>
        <v>csp_int</v>
      </c>
      <c r="D26">
        <f t="shared" si="27"/>
        <v>2065</v>
      </c>
      <c r="E26">
        <f>[23]csp_input_ref!G38</f>
        <v>0.25</v>
      </c>
      <c r="F26" t="str">
        <f>[23]csp_input_ref!F38</f>
        <v>renewable</v>
      </c>
      <c r="G26" s="209" t="s">
        <v>281</v>
      </c>
      <c r="H26" t="s">
        <v>64</v>
      </c>
      <c r="I26">
        <f>[23]csp_input_ref!I38</f>
        <v>0</v>
      </c>
      <c r="J26">
        <f>[23]csp_input_ref!J38</f>
        <v>0.05</v>
      </c>
      <c r="K26" t="str">
        <f>[23]csp_input_ref!F22</f>
        <v>csp_backup</v>
      </c>
      <c r="L26">
        <f>[23]csp_input_ref!G22</f>
        <v>1</v>
      </c>
      <c r="M26" t="s">
        <v>64</v>
      </c>
    </row>
    <row r="27" spans="1:13">
      <c r="A27" t="str">
        <f t="shared" si="24"/>
        <v>intermediate generation</v>
      </c>
      <c r="B27" t="str">
        <f t="shared" si="25"/>
        <v>solar</v>
      </c>
      <c r="C27" t="str">
        <f t="shared" si="26"/>
        <v>csp_int</v>
      </c>
      <c r="D27">
        <f t="shared" si="27"/>
        <v>2080</v>
      </c>
      <c r="E27">
        <f>[23]csp_input_ref!G39</f>
        <v>0.25</v>
      </c>
      <c r="F27" t="str">
        <f>[23]csp_input_ref!F39</f>
        <v>renewable</v>
      </c>
      <c r="G27" s="209" t="s">
        <v>281</v>
      </c>
      <c r="H27" t="s">
        <v>64</v>
      </c>
      <c r="I27">
        <f>[23]csp_input_ref!I39</f>
        <v>0</v>
      </c>
      <c r="J27">
        <f>[23]csp_input_ref!J39</f>
        <v>0.05</v>
      </c>
      <c r="K27" t="str">
        <f>[23]csp_input_ref!F23</f>
        <v>csp_backup</v>
      </c>
      <c r="L27">
        <f>[23]csp_input_ref!G23</f>
        <v>1</v>
      </c>
      <c r="M27" t="s">
        <v>64</v>
      </c>
    </row>
    <row r="28" spans="1:13">
      <c r="A28" t="str">
        <f>A27</f>
        <v>intermediate generation</v>
      </c>
      <c r="B28" t="str">
        <f t="shared" si="25"/>
        <v>solar</v>
      </c>
      <c r="C28" t="str">
        <f t="shared" si="26"/>
        <v>csp_int</v>
      </c>
      <c r="D28">
        <f>D27+15</f>
        <v>2095</v>
      </c>
      <c r="E28">
        <f>[23]csp_input_ref!G40</f>
        <v>0.25</v>
      </c>
      <c r="F28" t="str">
        <f>[23]csp_input_ref!F40</f>
        <v>renewable</v>
      </c>
      <c r="G28" s="209" t="s">
        <v>281</v>
      </c>
      <c r="H28" t="s">
        <v>64</v>
      </c>
      <c r="I28">
        <f>[23]csp_input_ref!I40</f>
        <v>0</v>
      </c>
      <c r="J28">
        <f>[23]csp_input_ref!J40</f>
        <v>0.05</v>
      </c>
      <c r="K28" t="str">
        <f>[23]csp_input_ref!F24</f>
        <v>csp_backup</v>
      </c>
      <c r="L28">
        <f>[23]csp_input_ref!G24</f>
        <v>1</v>
      </c>
      <c r="M28" t="s">
        <v>64</v>
      </c>
    </row>
    <row r="29" spans="1:13">
      <c r="A29" s="209" t="str">
        <f>A30</f>
        <v>subpeak generation</v>
      </c>
      <c r="B29" s="209" t="str">
        <f t="shared" ref="B29:B30" si="28">B30</f>
        <v>solar</v>
      </c>
      <c r="C29" s="209" t="str">
        <f t="shared" ref="C29:C30" si="29">C30</f>
        <v>pv_subpeak</v>
      </c>
      <c r="D29" s="209">
        <f>D30-15</f>
        <v>1975</v>
      </c>
      <c r="E29" s="209">
        <f t="shared" ref="E29:E30" si="30">E30</f>
        <v>0.25</v>
      </c>
      <c r="F29" s="209" t="str">
        <f t="shared" ref="F29:F30" si="31">F30</f>
        <v>renewable</v>
      </c>
      <c r="G29" s="209" t="s">
        <v>281</v>
      </c>
      <c r="H29" t="s">
        <v>64</v>
      </c>
      <c r="I29" s="209">
        <f t="shared" ref="I29:I30" si="32">I30</f>
        <v>30</v>
      </c>
      <c r="J29" s="209">
        <f t="shared" ref="J29:J30" si="33">J30</f>
        <v>0.05</v>
      </c>
      <c r="K29" s="209" t="str">
        <f>[22]central_pv_input_ref!F73</f>
        <v>backup_electricity</v>
      </c>
      <c r="L29" s="209">
        <f>[22]central_pv_input_ref!G73</f>
        <v>1</v>
      </c>
      <c r="M29" t="s">
        <v>64</v>
      </c>
    </row>
    <row r="30" spans="1:13">
      <c r="A30" s="209" t="str">
        <f>A31</f>
        <v>subpeak generation</v>
      </c>
      <c r="B30" s="209" t="str">
        <f t="shared" si="28"/>
        <v>solar</v>
      </c>
      <c r="C30" s="209" t="str">
        <f t="shared" si="29"/>
        <v>pv_subpeak</v>
      </c>
      <c r="D30" s="209">
        <f>D31-15</f>
        <v>1990</v>
      </c>
      <c r="E30" s="209">
        <f t="shared" si="30"/>
        <v>0.25</v>
      </c>
      <c r="F30" s="209" t="str">
        <f t="shared" si="31"/>
        <v>renewable</v>
      </c>
      <c r="G30" s="209" t="s">
        <v>281</v>
      </c>
      <c r="H30" t="s">
        <v>64</v>
      </c>
      <c r="I30" s="209">
        <f t="shared" si="32"/>
        <v>30</v>
      </c>
      <c r="J30" s="209">
        <f t="shared" si="33"/>
        <v>0.05</v>
      </c>
      <c r="K30" s="209" t="str">
        <f>[22]central_pv_input_ref!F74</f>
        <v>backup_electricity</v>
      </c>
      <c r="L30" s="209">
        <f>[22]central_pv_input_ref!G74</f>
        <v>1</v>
      </c>
      <c r="M30" t="s">
        <v>64</v>
      </c>
    </row>
    <row r="31" spans="1:13">
      <c r="A31" t="str">
        <f>Legend!A44</f>
        <v>subpeak generation</v>
      </c>
      <c r="B31" t="str">
        <f>Legend!B44</f>
        <v>solar</v>
      </c>
      <c r="C31" t="str">
        <f>Legend!C44</f>
        <v>pv_subpeak</v>
      </c>
      <c r="D31">
        <v>2005</v>
      </c>
      <c r="E31">
        <f>[22]central_pv_input_ref!F91</f>
        <v>0.25</v>
      </c>
      <c r="F31" t="str">
        <f>[22]central_pv_input_ref!G91</f>
        <v>renewable</v>
      </c>
      <c r="G31" s="209" t="s">
        <v>281</v>
      </c>
      <c r="H31" t="s">
        <v>64</v>
      </c>
      <c r="I31">
        <f>[22]central_pv_input_ref!I91</f>
        <v>30</v>
      </c>
      <c r="J31">
        <f>[22]central_pv_input_ref!J91</f>
        <v>0.05</v>
      </c>
      <c r="K31" s="209" t="str">
        <f>[22]central_pv_input_ref!F75</f>
        <v>backup_electricity</v>
      </c>
      <c r="L31" s="209">
        <f>[22]central_pv_input_ref!G75</f>
        <v>1</v>
      </c>
      <c r="M31" t="s">
        <v>64</v>
      </c>
    </row>
    <row r="32" spans="1:13">
      <c r="A32" t="str">
        <f>A31</f>
        <v>subpeak generation</v>
      </c>
      <c r="B32" t="str">
        <f t="shared" ref="B32:B37" si="34">B31</f>
        <v>solar</v>
      </c>
      <c r="C32" t="str">
        <f t="shared" ref="C32:C37" si="35">C31</f>
        <v>pv_subpeak</v>
      </c>
      <c r="D32">
        <f>D31+15</f>
        <v>2020</v>
      </c>
      <c r="E32">
        <f>[22]central_pv_input_ref!F92</f>
        <v>0.25</v>
      </c>
      <c r="F32" t="str">
        <f>[22]central_pv_input_ref!G92</f>
        <v>renewable</v>
      </c>
      <c r="G32" s="209" t="s">
        <v>281</v>
      </c>
      <c r="H32" t="s">
        <v>64</v>
      </c>
      <c r="I32">
        <f>[22]central_pv_input_ref!I92</f>
        <v>30</v>
      </c>
      <c r="J32">
        <f>[22]central_pv_input_ref!J92</f>
        <v>0.05</v>
      </c>
      <c r="K32" s="209" t="str">
        <f>[22]central_pv_input_ref!F76</f>
        <v>backup_electricity</v>
      </c>
      <c r="L32" s="209">
        <f>[22]central_pv_input_ref!G76</f>
        <v>1</v>
      </c>
      <c r="M32" t="s">
        <v>64</v>
      </c>
    </row>
    <row r="33" spans="1:13">
      <c r="A33" t="str">
        <f t="shared" ref="A33:A37" si="36">A32</f>
        <v>subpeak generation</v>
      </c>
      <c r="B33" t="str">
        <f t="shared" si="34"/>
        <v>solar</v>
      </c>
      <c r="C33" t="str">
        <f t="shared" si="35"/>
        <v>pv_subpeak</v>
      </c>
      <c r="D33">
        <f t="shared" ref="D33:D35" si="37">D32+15</f>
        <v>2035</v>
      </c>
      <c r="E33">
        <f>[22]central_pv_input_ref!F93</f>
        <v>0.25</v>
      </c>
      <c r="F33" t="str">
        <f>[22]central_pv_input_ref!G93</f>
        <v>renewable</v>
      </c>
      <c r="G33" s="209" t="s">
        <v>281</v>
      </c>
      <c r="H33" t="s">
        <v>64</v>
      </c>
      <c r="I33">
        <f>[22]central_pv_input_ref!I93</f>
        <v>30</v>
      </c>
      <c r="J33">
        <f>[22]central_pv_input_ref!J93</f>
        <v>0.05</v>
      </c>
      <c r="K33" s="209" t="str">
        <f>[22]central_pv_input_ref!F77</f>
        <v>backup_electricity</v>
      </c>
      <c r="L33" s="209">
        <f>[22]central_pv_input_ref!G77</f>
        <v>1</v>
      </c>
      <c r="M33" t="s">
        <v>64</v>
      </c>
    </row>
    <row r="34" spans="1:13">
      <c r="A34" t="str">
        <f t="shared" si="36"/>
        <v>subpeak generation</v>
      </c>
      <c r="B34" t="str">
        <f t="shared" si="34"/>
        <v>solar</v>
      </c>
      <c r="C34" t="str">
        <f t="shared" si="35"/>
        <v>pv_subpeak</v>
      </c>
      <c r="D34">
        <f t="shared" si="37"/>
        <v>2050</v>
      </c>
      <c r="E34">
        <f>[22]central_pv_input_ref!F94</f>
        <v>0.25</v>
      </c>
      <c r="F34" t="str">
        <f>[22]central_pv_input_ref!G94</f>
        <v>renewable</v>
      </c>
      <c r="G34" s="209" t="s">
        <v>281</v>
      </c>
      <c r="H34" t="s">
        <v>64</v>
      </c>
      <c r="I34">
        <f>[22]central_pv_input_ref!I94</f>
        <v>30</v>
      </c>
      <c r="J34">
        <f>[22]central_pv_input_ref!J94</f>
        <v>0.05</v>
      </c>
      <c r="K34" s="209" t="str">
        <f>[22]central_pv_input_ref!F78</f>
        <v>backup_electricity</v>
      </c>
      <c r="L34" s="209">
        <f>[22]central_pv_input_ref!G78</f>
        <v>1</v>
      </c>
      <c r="M34" t="s">
        <v>64</v>
      </c>
    </row>
    <row r="35" spans="1:13">
      <c r="A35" t="str">
        <f t="shared" si="36"/>
        <v>subpeak generation</v>
      </c>
      <c r="B35" t="str">
        <f t="shared" si="34"/>
        <v>solar</v>
      </c>
      <c r="C35" t="str">
        <f t="shared" si="35"/>
        <v>pv_subpeak</v>
      </c>
      <c r="D35">
        <f t="shared" si="37"/>
        <v>2065</v>
      </c>
      <c r="E35">
        <f>[22]central_pv_input_ref!F95</f>
        <v>0.25</v>
      </c>
      <c r="F35" t="str">
        <f>[22]central_pv_input_ref!G95</f>
        <v>renewable</v>
      </c>
      <c r="G35" s="209" t="s">
        <v>281</v>
      </c>
      <c r="H35" t="s">
        <v>64</v>
      </c>
      <c r="I35">
        <f>[22]central_pv_input_ref!I95</f>
        <v>30</v>
      </c>
      <c r="J35">
        <f>[22]central_pv_input_ref!J95</f>
        <v>0.05</v>
      </c>
      <c r="K35" s="209" t="str">
        <f>[22]central_pv_input_ref!F79</f>
        <v>backup_electricity</v>
      </c>
      <c r="L35" s="209">
        <f>[22]central_pv_input_ref!G79</f>
        <v>1</v>
      </c>
      <c r="M35" t="s">
        <v>64</v>
      </c>
    </row>
    <row r="36" spans="1:13">
      <c r="A36" t="str">
        <f t="shared" si="36"/>
        <v>subpeak generation</v>
      </c>
      <c r="B36" t="str">
        <f t="shared" si="34"/>
        <v>solar</v>
      </c>
      <c r="C36" t="str">
        <f t="shared" si="35"/>
        <v>pv_subpeak</v>
      </c>
      <c r="D36">
        <f>D35+15</f>
        <v>2080</v>
      </c>
      <c r="E36">
        <f>[22]central_pv_input_ref!F96</f>
        <v>0.25</v>
      </c>
      <c r="F36" t="str">
        <f>[22]central_pv_input_ref!G96</f>
        <v>renewable</v>
      </c>
      <c r="G36" s="209" t="s">
        <v>281</v>
      </c>
      <c r="H36" t="s">
        <v>64</v>
      </c>
      <c r="I36">
        <f>[22]central_pv_input_ref!I96</f>
        <v>30</v>
      </c>
      <c r="J36">
        <f>[22]central_pv_input_ref!J96</f>
        <v>0.05</v>
      </c>
      <c r="K36" s="209" t="str">
        <f>[22]central_pv_input_ref!F80</f>
        <v>backup_electricity</v>
      </c>
      <c r="L36" s="209">
        <f>[22]central_pv_input_ref!G80</f>
        <v>1</v>
      </c>
      <c r="M36" t="s">
        <v>64</v>
      </c>
    </row>
    <row r="37" spans="1:13">
      <c r="A37" t="str">
        <f t="shared" si="36"/>
        <v>subpeak generation</v>
      </c>
      <c r="B37" t="str">
        <f t="shared" si="34"/>
        <v>solar</v>
      </c>
      <c r="C37" t="str">
        <f t="shared" si="35"/>
        <v>pv_subpeak</v>
      </c>
      <c r="D37">
        <f>D36+15</f>
        <v>2095</v>
      </c>
      <c r="E37">
        <f>[22]central_pv_input_ref!F97</f>
        <v>0.25</v>
      </c>
      <c r="F37" t="str">
        <f>[22]central_pv_input_ref!G97</f>
        <v>renewable</v>
      </c>
      <c r="G37" s="209" t="s">
        <v>281</v>
      </c>
      <c r="H37" t="s">
        <v>64</v>
      </c>
      <c r="I37">
        <f>[22]central_pv_input_ref!I97</f>
        <v>30</v>
      </c>
      <c r="J37">
        <f>[22]central_pv_input_ref!J97</f>
        <v>0.05</v>
      </c>
      <c r="K37" s="209" t="str">
        <f>[22]central_pv_input_ref!F81</f>
        <v>backup_electricity</v>
      </c>
      <c r="L37" s="209">
        <f>[22]central_pv_input_ref!G81</f>
        <v>1</v>
      </c>
      <c r="M37" t="s">
        <v>64</v>
      </c>
    </row>
    <row r="38" spans="1:13">
      <c r="A38" t="str">
        <f>Legend!A86</f>
        <v>subpeak generation</v>
      </c>
      <c r="B38" t="str">
        <f>Legend!B86</f>
        <v>solar</v>
      </c>
      <c r="C38" t="str">
        <f>Legend!C86</f>
        <v>csp_subpeak</v>
      </c>
      <c r="D38">
        <v>2005</v>
      </c>
      <c r="E38">
        <f>[23]csp_input_ref!G34</f>
        <v>0.25</v>
      </c>
      <c r="F38" t="str">
        <f>[23]csp_input_ref!F34</f>
        <v>renewable</v>
      </c>
      <c r="G38" s="209" t="s">
        <v>281</v>
      </c>
      <c r="H38" t="s">
        <v>64</v>
      </c>
      <c r="I38">
        <f>[23]csp_input_ref!I34</f>
        <v>0</v>
      </c>
      <c r="J38">
        <f>[23]csp_input_ref!J34</f>
        <v>0.05</v>
      </c>
      <c r="K38" t="str">
        <f>[23]csp_input_ref!F18</f>
        <v>csp_backup</v>
      </c>
      <c r="L38">
        <f>[23]csp_input_ref!G18</f>
        <v>1</v>
      </c>
      <c r="M38" t="s">
        <v>64</v>
      </c>
    </row>
    <row r="39" spans="1:13">
      <c r="A39" t="str">
        <f>A38</f>
        <v>subpeak generation</v>
      </c>
      <c r="B39" t="str">
        <f t="shared" ref="B39:B44" si="38">B38</f>
        <v>solar</v>
      </c>
      <c r="C39" t="str">
        <f t="shared" ref="C39:C44" si="39">C38</f>
        <v>csp_subpeak</v>
      </c>
      <c r="D39">
        <f>D38+15</f>
        <v>2020</v>
      </c>
      <c r="E39">
        <f>[23]csp_input_ref!G35</f>
        <v>0.25</v>
      </c>
      <c r="F39" t="str">
        <f>[23]csp_input_ref!F35</f>
        <v>renewable</v>
      </c>
      <c r="G39" s="209" t="s">
        <v>281</v>
      </c>
      <c r="H39" t="s">
        <v>64</v>
      </c>
      <c r="I39">
        <f>[23]csp_input_ref!I35</f>
        <v>0</v>
      </c>
      <c r="J39">
        <f>[23]csp_input_ref!J35</f>
        <v>0.05</v>
      </c>
      <c r="K39" t="str">
        <f>[23]csp_input_ref!F19</f>
        <v>csp_backup</v>
      </c>
      <c r="L39">
        <f>[23]csp_input_ref!G19</f>
        <v>1</v>
      </c>
      <c r="M39" t="s">
        <v>64</v>
      </c>
    </row>
    <row r="40" spans="1:13">
      <c r="A40" t="str">
        <f t="shared" ref="A40:A44" si="40">A39</f>
        <v>subpeak generation</v>
      </c>
      <c r="B40" t="str">
        <f t="shared" si="38"/>
        <v>solar</v>
      </c>
      <c r="C40" t="str">
        <f t="shared" si="39"/>
        <v>csp_subpeak</v>
      </c>
      <c r="D40">
        <f t="shared" ref="D40:D42" si="41">D39+15</f>
        <v>2035</v>
      </c>
      <c r="E40">
        <f>[23]csp_input_ref!G36</f>
        <v>0.25</v>
      </c>
      <c r="F40" t="str">
        <f>[23]csp_input_ref!F36</f>
        <v>renewable</v>
      </c>
      <c r="G40" s="209" t="s">
        <v>281</v>
      </c>
      <c r="H40" t="s">
        <v>64</v>
      </c>
      <c r="I40">
        <f>[23]csp_input_ref!I36</f>
        <v>0</v>
      </c>
      <c r="J40">
        <f>[23]csp_input_ref!J36</f>
        <v>0.05</v>
      </c>
      <c r="K40" t="str">
        <f>[23]csp_input_ref!F20</f>
        <v>csp_backup</v>
      </c>
      <c r="L40">
        <f>[23]csp_input_ref!G20</f>
        <v>1</v>
      </c>
      <c r="M40" t="s">
        <v>64</v>
      </c>
    </row>
    <row r="41" spans="1:13">
      <c r="A41" t="str">
        <f t="shared" si="40"/>
        <v>subpeak generation</v>
      </c>
      <c r="B41" t="str">
        <f t="shared" si="38"/>
        <v>solar</v>
      </c>
      <c r="C41" t="str">
        <f t="shared" si="39"/>
        <v>csp_subpeak</v>
      </c>
      <c r="D41">
        <f t="shared" si="41"/>
        <v>2050</v>
      </c>
      <c r="E41">
        <f>[23]csp_input_ref!G37</f>
        <v>0.25</v>
      </c>
      <c r="F41" t="str">
        <f>[23]csp_input_ref!F37</f>
        <v>renewable</v>
      </c>
      <c r="G41" s="209" t="s">
        <v>281</v>
      </c>
      <c r="H41" t="s">
        <v>64</v>
      </c>
      <c r="I41">
        <f>[23]csp_input_ref!I37</f>
        <v>0</v>
      </c>
      <c r="J41">
        <f>[23]csp_input_ref!J37</f>
        <v>0.05</v>
      </c>
      <c r="K41" t="str">
        <f>[23]csp_input_ref!F21</f>
        <v>csp_backup</v>
      </c>
      <c r="L41">
        <f>[23]csp_input_ref!G21</f>
        <v>1</v>
      </c>
      <c r="M41" t="s">
        <v>64</v>
      </c>
    </row>
    <row r="42" spans="1:13">
      <c r="A42" t="str">
        <f t="shared" si="40"/>
        <v>subpeak generation</v>
      </c>
      <c r="B42" t="str">
        <f t="shared" si="38"/>
        <v>solar</v>
      </c>
      <c r="C42" t="str">
        <f t="shared" si="39"/>
        <v>csp_subpeak</v>
      </c>
      <c r="D42">
        <f t="shared" si="41"/>
        <v>2065</v>
      </c>
      <c r="E42">
        <f>[23]csp_input_ref!G38</f>
        <v>0.25</v>
      </c>
      <c r="F42" t="str">
        <f>[23]csp_input_ref!F38</f>
        <v>renewable</v>
      </c>
      <c r="G42" s="209" t="s">
        <v>281</v>
      </c>
      <c r="H42" t="s">
        <v>64</v>
      </c>
      <c r="I42">
        <f>[23]csp_input_ref!I38</f>
        <v>0</v>
      </c>
      <c r="J42">
        <f>[23]csp_input_ref!J38</f>
        <v>0.05</v>
      </c>
      <c r="K42" t="str">
        <f>[23]csp_input_ref!F22</f>
        <v>csp_backup</v>
      </c>
      <c r="L42">
        <f>[23]csp_input_ref!G22</f>
        <v>1</v>
      </c>
      <c r="M42" t="s">
        <v>64</v>
      </c>
    </row>
    <row r="43" spans="1:13">
      <c r="A43" t="str">
        <f t="shared" si="40"/>
        <v>subpeak generation</v>
      </c>
      <c r="B43" t="str">
        <f t="shared" si="38"/>
        <v>solar</v>
      </c>
      <c r="C43" t="str">
        <f t="shared" si="39"/>
        <v>csp_subpeak</v>
      </c>
      <c r="D43">
        <f>D42+15</f>
        <v>2080</v>
      </c>
      <c r="E43">
        <f>[23]csp_input_ref!G39</f>
        <v>0.25</v>
      </c>
      <c r="F43" t="str">
        <f>[23]csp_input_ref!F39</f>
        <v>renewable</v>
      </c>
      <c r="G43" s="209" t="s">
        <v>281</v>
      </c>
      <c r="H43" t="s">
        <v>64</v>
      </c>
      <c r="I43">
        <f>[23]csp_input_ref!I39</f>
        <v>0</v>
      </c>
      <c r="J43">
        <f>[23]csp_input_ref!J39</f>
        <v>0.05</v>
      </c>
      <c r="K43" t="str">
        <f>[23]csp_input_ref!F23</f>
        <v>csp_backup</v>
      </c>
      <c r="L43">
        <f>[23]csp_input_ref!G23</f>
        <v>1</v>
      </c>
      <c r="M43" t="s">
        <v>64</v>
      </c>
    </row>
    <row r="44" spans="1:13">
      <c r="A44" t="str">
        <f t="shared" si="40"/>
        <v>subpeak generation</v>
      </c>
      <c r="B44" t="str">
        <f t="shared" si="38"/>
        <v>solar</v>
      </c>
      <c r="C44" t="str">
        <f t="shared" si="39"/>
        <v>csp_subpeak</v>
      </c>
      <c r="D44">
        <f>D43+15</f>
        <v>2095</v>
      </c>
      <c r="E44">
        <f>[23]csp_input_ref!G40</f>
        <v>0.25</v>
      </c>
      <c r="F44" t="str">
        <f>[23]csp_input_ref!F40</f>
        <v>renewable</v>
      </c>
      <c r="G44" s="209" t="s">
        <v>281</v>
      </c>
      <c r="H44" t="s">
        <v>64</v>
      </c>
      <c r="I44">
        <f>[23]csp_input_ref!I40</f>
        <v>0</v>
      </c>
      <c r="J44">
        <f>[23]csp_input_ref!J40</f>
        <v>0.05</v>
      </c>
      <c r="K44" t="str">
        <f>[23]csp_input_ref!F24</f>
        <v>csp_backup</v>
      </c>
      <c r="L44">
        <f>[23]csp_input_ref!G24</f>
        <v>1</v>
      </c>
      <c r="M44" t="s">
        <v>64</v>
      </c>
    </row>
    <row r="45" spans="1:13">
      <c r="A45" s="209" t="str">
        <f>A46</f>
        <v>peak generation</v>
      </c>
      <c r="B45" s="209" t="str">
        <f t="shared" ref="B45:B46" si="42">B46</f>
        <v>solar</v>
      </c>
      <c r="C45" s="209" t="str">
        <f t="shared" ref="C45:C46" si="43">C46</f>
        <v>pv_peak</v>
      </c>
      <c r="D45" s="209">
        <f>D46-15</f>
        <v>1975</v>
      </c>
      <c r="E45" s="209">
        <f t="shared" ref="E45:E46" si="44">E46</f>
        <v>0.25</v>
      </c>
      <c r="F45" s="209" t="str">
        <f t="shared" ref="F45:F46" si="45">F46</f>
        <v>renewable</v>
      </c>
      <c r="G45" s="209" t="s">
        <v>281</v>
      </c>
      <c r="H45" t="s">
        <v>64</v>
      </c>
      <c r="I45" s="209">
        <f t="shared" ref="I45:I46" si="46">I46</f>
        <v>30</v>
      </c>
      <c r="J45" s="209">
        <f t="shared" ref="J45:J46" si="47">J46</f>
        <v>0.05</v>
      </c>
      <c r="K45" s="209" t="str">
        <f>[22]central_pv_input_ref!F73</f>
        <v>backup_electricity</v>
      </c>
      <c r="L45" s="209">
        <f>[22]central_pv_input_ref!G73</f>
        <v>1</v>
      </c>
      <c r="M45" t="s">
        <v>64</v>
      </c>
    </row>
    <row r="46" spans="1:13">
      <c r="A46" s="209" t="str">
        <f>A47</f>
        <v>peak generation</v>
      </c>
      <c r="B46" s="209" t="str">
        <f t="shared" si="42"/>
        <v>solar</v>
      </c>
      <c r="C46" s="209" t="str">
        <f t="shared" si="43"/>
        <v>pv_peak</v>
      </c>
      <c r="D46" s="209">
        <f>D47-15</f>
        <v>1990</v>
      </c>
      <c r="E46" s="209">
        <f t="shared" si="44"/>
        <v>0.25</v>
      </c>
      <c r="F46" s="209" t="str">
        <f t="shared" si="45"/>
        <v>renewable</v>
      </c>
      <c r="G46" s="209" t="s">
        <v>281</v>
      </c>
      <c r="H46" t="s">
        <v>64</v>
      </c>
      <c r="I46" s="209">
        <f t="shared" si="46"/>
        <v>30</v>
      </c>
      <c r="J46" s="209">
        <f t="shared" si="47"/>
        <v>0.05</v>
      </c>
      <c r="K46" s="209" t="str">
        <f>[22]central_pv_input_ref!F74</f>
        <v>backup_electricity</v>
      </c>
      <c r="L46" s="209">
        <f>[22]central_pv_input_ref!G74</f>
        <v>1</v>
      </c>
      <c r="M46" t="s">
        <v>64</v>
      </c>
    </row>
    <row r="47" spans="1:13">
      <c r="A47" t="str">
        <f>Legend!A45</f>
        <v>peak generation</v>
      </c>
      <c r="B47" t="str">
        <f>Legend!B45</f>
        <v>solar</v>
      </c>
      <c r="C47" t="str">
        <f>Legend!C45</f>
        <v>pv_peak</v>
      </c>
      <c r="D47">
        <v>2005</v>
      </c>
      <c r="E47">
        <f>[22]central_pv_input_ref!F91</f>
        <v>0.25</v>
      </c>
      <c r="F47" t="str">
        <f>[22]central_pv_input_ref!G91</f>
        <v>renewable</v>
      </c>
      <c r="G47" s="209" t="s">
        <v>281</v>
      </c>
      <c r="H47" t="s">
        <v>64</v>
      </c>
      <c r="I47">
        <f>[22]central_pv_input_ref!I91</f>
        <v>30</v>
      </c>
      <c r="J47">
        <f>[22]central_pv_input_ref!J91</f>
        <v>0.05</v>
      </c>
      <c r="K47" s="209" t="str">
        <f>[22]central_pv_input_ref!F75</f>
        <v>backup_electricity</v>
      </c>
      <c r="L47" s="209">
        <f>[22]central_pv_input_ref!G75</f>
        <v>1</v>
      </c>
      <c r="M47" t="s">
        <v>64</v>
      </c>
    </row>
    <row r="48" spans="1:13">
      <c r="A48" t="str">
        <f>A47</f>
        <v>peak generation</v>
      </c>
      <c r="B48" t="str">
        <f t="shared" ref="B48:B53" si="48">B47</f>
        <v>solar</v>
      </c>
      <c r="C48" t="str">
        <f t="shared" ref="C48:C53" si="49">C47</f>
        <v>pv_peak</v>
      </c>
      <c r="D48">
        <f>D47+15</f>
        <v>2020</v>
      </c>
      <c r="E48">
        <f>[22]central_pv_input_ref!F92</f>
        <v>0.25</v>
      </c>
      <c r="F48" t="str">
        <f>[22]central_pv_input_ref!G92</f>
        <v>renewable</v>
      </c>
      <c r="G48" s="209" t="s">
        <v>281</v>
      </c>
      <c r="H48" t="s">
        <v>64</v>
      </c>
      <c r="I48">
        <f>[22]central_pv_input_ref!I92</f>
        <v>30</v>
      </c>
      <c r="J48">
        <f>[22]central_pv_input_ref!J92</f>
        <v>0.05</v>
      </c>
      <c r="K48" s="209" t="str">
        <f>[22]central_pv_input_ref!F76</f>
        <v>backup_electricity</v>
      </c>
      <c r="L48" s="209">
        <f>[22]central_pv_input_ref!G76</f>
        <v>1</v>
      </c>
      <c r="M48" t="s">
        <v>64</v>
      </c>
    </row>
    <row r="49" spans="1:13">
      <c r="A49" t="str">
        <f t="shared" ref="A49:A53" si="50">A48</f>
        <v>peak generation</v>
      </c>
      <c r="B49" t="str">
        <f t="shared" si="48"/>
        <v>solar</v>
      </c>
      <c r="C49" t="str">
        <f t="shared" si="49"/>
        <v>pv_peak</v>
      </c>
      <c r="D49">
        <f t="shared" ref="D49:D51" si="51">D48+15</f>
        <v>2035</v>
      </c>
      <c r="E49">
        <f>[22]central_pv_input_ref!F93</f>
        <v>0.25</v>
      </c>
      <c r="F49" t="str">
        <f>[22]central_pv_input_ref!G93</f>
        <v>renewable</v>
      </c>
      <c r="G49" s="209" t="s">
        <v>281</v>
      </c>
      <c r="H49" t="s">
        <v>64</v>
      </c>
      <c r="I49">
        <f>[22]central_pv_input_ref!I93</f>
        <v>30</v>
      </c>
      <c r="J49">
        <f>[22]central_pv_input_ref!J93</f>
        <v>0.05</v>
      </c>
      <c r="K49" s="209" t="str">
        <f>[22]central_pv_input_ref!F77</f>
        <v>backup_electricity</v>
      </c>
      <c r="L49" s="209">
        <f>[22]central_pv_input_ref!G77</f>
        <v>1</v>
      </c>
      <c r="M49" t="s">
        <v>64</v>
      </c>
    </row>
    <row r="50" spans="1:13">
      <c r="A50" t="str">
        <f t="shared" si="50"/>
        <v>peak generation</v>
      </c>
      <c r="B50" t="str">
        <f t="shared" si="48"/>
        <v>solar</v>
      </c>
      <c r="C50" t="str">
        <f t="shared" si="49"/>
        <v>pv_peak</v>
      </c>
      <c r="D50">
        <f t="shared" si="51"/>
        <v>2050</v>
      </c>
      <c r="E50">
        <f>[22]central_pv_input_ref!F94</f>
        <v>0.25</v>
      </c>
      <c r="F50" t="str">
        <f>[22]central_pv_input_ref!G94</f>
        <v>renewable</v>
      </c>
      <c r="G50" s="209" t="s">
        <v>281</v>
      </c>
      <c r="H50" t="s">
        <v>64</v>
      </c>
      <c r="I50">
        <f>[22]central_pv_input_ref!I94</f>
        <v>30</v>
      </c>
      <c r="J50">
        <f>[22]central_pv_input_ref!J94</f>
        <v>0.05</v>
      </c>
      <c r="K50" s="209" t="str">
        <f>[22]central_pv_input_ref!F78</f>
        <v>backup_electricity</v>
      </c>
      <c r="L50" s="209">
        <f>[22]central_pv_input_ref!G78</f>
        <v>1</v>
      </c>
      <c r="M50" t="s">
        <v>64</v>
      </c>
    </row>
    <row r="51" spans="1:13">
      <c r="A51" t="str">
        <f t="shared" si="50"/>
        <v>peak generation</v>
      </c>
      <c r="B51" t="str">
        <f t="shared" si="48"/>
        <v>solar</v>
      </c>
      <c r="C51" t="str">
        <f t="shared" si="49"/>
        <v>pv_peak</v>
      </c>
      <c r="D51">
        <f t="shared" si="51"/>
        <v>2065</v>
      </c>
      <c r="E51">
        <f>[22]central_pv_input_ref!F95</f>
        <v>0.25</v>
      </c>
      <c r="F51" t="str">
        <f>[22]central_pv_input_ref!G95</f>
        <v>renewable</v>
      </c>
      <c r="G51" s="209" t="s">
        <v>281</v>
      </c>
      <c r="H51" t="s">
        <v>64</v>
      </c>
      <c r="I51">
        <f>[22]central_pv_input_ref!I95</f>
        <v>30</v>
      </c>
      <c r="J51">
        <f>[22]central_pv_input_ref!J95</f>
        <v>0.05</v>
      </c>
      <c r="K51" s="209" t="str">
        <f>[22]central_pv_input_ref!F79</f>
        <v>backup_electricity</v>
      </c>
      <c r="L51" s="209">
        <f>[22]central_pv_input_ref!G79</f>
        <v>1</v>
      </c>
      <c r="M51" t="s">
        <v>64</v>
      </c>
    </row>
    <row r="52" spans="1:13">
      <c r="A52" t="str">
        <f t="shared" si="50"/>
        <v>peak generation</v>
      </c>
      <c r="B52" t="str">
        <f t="shared" si="48"/>
        <v>solar</v>
      </c>
      <c r="C52" t="str">
        <f t="shared" si="49"/>
        <v>pv_peak</v>
      </c>
      <c r="D52">
        <f>D51+15</f>
        <v>2080</v>
      </c>
      <c r="E52">
        <f>[22]central_pv_input_ref!F96</f>
        <v>0.25</v>
      </c>
      <c r="F52" t="str">
        <f>[22]central_pv_input_ref!G96</f>
        <v>renewable</v>
      </c>
      <c r="G52" s="209" t="s">
        <v>281</v>
      </c>
      <c r="H52" t="s">
        <v>64</v>
      </c>
      <c r="I52">
        <f>[22]central_pv_input_ref!I96</f>
        <v>30</v>
      </c>
      <c r="J52">
        <f>[22]central_pv_input_ref!J96</f>
        <v>0.05</v>
      </c>
      <c r="K52" s="209" t="str">
        <f>[22]central_pv_input_ref!F80</f>
        <v>backup_electricity</v>
      </c>
      <c r="L52" s="209">
        <f>[22]central_pv_input_ref!G80</f>
        <v>1</v>
      </c>
      <c r="M52" t="s">
        <v>64</v>
      </c>
    </row>
    <row r="53" spans="1:13">
      <c r="A53" t="str">
        <f t="shared" si="50"/>
        <v>peak generation</v>
      </c>
      <c r="B53" t="str">
        <f t="shared" si="48"/>
        <v>solar</v>
      </c>
      <c r="C53" t="str">
        <f t="shared" si="49"/>
        <v>pv_peak</v>
      </c>
      <c r="D53">
        <f>D52+15</f>
        <v>2095</v>
      </c>
      <c r="E53">
        <f>[22]central_pv_input_ref!F97</f>
        <v>0.25</v>
      </c>
      <c r="F53" t="str">
        <f>[22]central_pv_input_ref!G97</f>
        <v>renewable</v>
      </c>
      <c r="G53" s="209" t="s">
        <v>281</v>
      </c>
      <c r="H53" t="s">
        <v>64</v>
      </c>
      <c r="I53">
        <f>[22]central_pv_input_ref!I97</f>
        <v>30</v>
      </c>
      <c r="J53">
        <f>[22]central_pv_input_ref!J97</f>
        <v>0.05</v>
      </c>
      <c r="K53" s="209" t="str">
        <f>[22]central_pv_input_ref!F81</f>
        <v>backup_electricity</v>
      </c>
      <c r="L53" s="209">
        <f>[22]central_pv_input_ref!G81</f>
        <v>1</v>
      </c>
      <c r="M53" t="s">
        <v>64</v>
      </c>
    </row>
    <row r="54" spans="1:13">
      <c r="A54" t="str">
        <f>Legend!A87</f>
        <v>peak generation</v>
      </c>
      <c r="B54" t="str">
        <f>Legend!B87</f>
        <v>solar</v>
      </c>
      <c r="C54" t="str">
        <f>Legend!C87</f>
        <v>csp_peak</v>
      </c>
      <c r="D54">
        <v>2005</v>
      </c>
      <c r="E54">
        <f>[23]csp_input_ref!G34</f>
        <v>0.25</v>
      </c>
      <c r="F54" t="str">
        <f>[23]csp_input_ref!F34</f>
        <v>renewable</v>
      </c>
      <c r="G54" s="209" t="s">
        <v>281</v>
      </c>
      <c r="H54" t="s">
        <v>64</v>
      </c>
      <c r="I54">
        <f>[23]csp_input_ref!I34</f>
        <v>0</v>
      </c>
      <c r="J54">
        <f>[23]csp_input_ref!J34</f>
        <v>0.05</v>
      </c>
      <c r="K54" t="str">
        <f>[23]csp_input_ref!F18</f>
        <v>csp_backup</v>
      </c>
      <c r="L54">
        <f>[23]csp_input_ref!G18</f>
        <v>1</v>
      </c>
      <c r="M54" t="s">
        <v>64</v>
      </c>
    </row>
    <row r="55" spans="1:13">
      <c r="A55" t="str">
        <f>A54</f>
        <v>peak generation</v>
      </c>
      <c r="B55" t="str">
        <f t="shared" ref="B55:B60" si="52">B54</f>
        <v>solar</v>
      </c>
      <c r="C55" t="str">
        <f t="shared" ref="C55:C60" si="53">C54</f>
        <v>csp_peak</v>
      </c>
      <c r="D55">
        <f>D54+15</f>
        <v>2020</v>
      </c>
      <c r="E55">
        <f>[23]csp_input_ref!G35</f>
        <v>0.25</v>
      </c>
      <c r="F55" t="str">
        <f>[23]csp_input_ref!F35</f>
        <v>renewable</v>
      </c>
      <c r="G55" s="209" t="s">
        <v>281</v>
      </c>
      <c r="H55" t="s">
        <v>64</v>
      </c>
      <c r="I55">
        <f>[23]csp_input_ref!I35</f>
        <v>0</v>
      </c>
      <c r="J55">
        <f>[23]csp_input_ref!J35</f>
        <v>0.05</v>
      </c>
      <c r="K55" t="str">
        <f>[23]csp_input_ref!F19</f>
        <v>csp_backup</v>
      </c>
      <c r="L55">
        <f>[23]csp_input_ref!G19</f>
        <v>1</v>
      </c>
      <c r="M55" t="s">
        <v>64</v>
      </c>
    </row>
    <row r="56" spans="1:13">
      <c r="A56" t="str">
        <f t="shared" ref="A56:A60" si="54">A55</f>
        <v>peak generation</v>
      </c>
      <c r="B56" t="str">
        <f t="shared" si="52"/>
        <v>solar</v>
      </c>
      <c r="C56" t="str">
        <f t="shared" si="53"/>
        <v>csp_peak</v>
      </c>
      <c r="D56">
        <f t="shared" ref="D56:D58" si="55">D55+15</f>
        <v>2035</v>
      </c>
      <c r="E56">
        <f>[23]csp_input_ref!G36</f>
        <v>0.25</v>
      </c>
      <c r="F56" t="str">
        <f>[23]csp_input_ref!F36</f>
        <v>renewable</v>
      </c>
      <c r="G56" s="209" t="s">
        <v>281</v>
      </c>
      <c r="H56" t="s">
        <v>64</v>
      </c>
      <c r="I56">
        <f>[23]csp_input_ref!I36</f>
        <v>0</v>
      </c>
      <c r="J56">
        <f>[23]csp_input_ref!J36</f>
        <v>0.05</v>
      </c>
      <c r="K56" t="str">
        <f>[23]csp_input_ref!F20</f>
        <v>csp_backup</v>
      </c>
      <c r="L56">
        <f>[23]csp_input_ref!G20</f>
        <v>1</v>
      </c>
      <c r="M56" t="s">
        <v>64</v>
      </c>
    </row>
    <row r="57" spans="1:13">
      <c r="A57" t="str">
        <f t="shared" si="54"/>
        <v>peak generation</v>
      </c>
      <c r="B57" t="str">
        <f t="shared" si="52"/>
        <v>solar</v>
      </c>
      <c r="C57" t="str">
        <f t="shared" si="53"/>
        <v>csp_peak</v>
      </c>
      <c r="D57">
        <f t="shared" si="55"/>
        <v>2050</v>
      </c>
      <c r="E57">
        <f>[23]csp_input_ref!G37</f>
        <v>0.25</v>
      </c>
      <c r="F57" t="str">
        <f>[23]csp_input_ref!F37</f>
        <v>renewable</v>
      </c>
      <c r="G57" s="209" t="s">
        <v>281</v>
      </c>
      <c r="H57" t="s">
        <v>64</v>
      </c>
      <c r="I57">
        <f>[23]csp_input_ref!I37</f>
        <v>0</v>
      </c>
      <c r="J57">
        <f>[23]csp_input_ref!J37</f>
        <v>0.05</v>
      </c>
      <c r="K57" t="str">
        <f>[23]csp_input_ref!F21</f>
        <v>csp_backup</v>
      </c>
      <c r="L57">
        <f>[23]csp_input_ref!G21</f>
        <v>1</v>
      </c>
      <c r="M57" t="s">
        <v>64</v>
      </c>
    </row>
    <row r="58" spans="1:13">
      <c r="A58" t="str">
        <f t="shared" si="54"/>
        <v>peak generation</v>
      </c>
      <c r="B58" t="str">
        <f t="shared" si="52"/>
        <v>solar</v>
      </c>
      <c r="C58" t="str">
        <f t="shared" si="53"/>
        <v>csp_peak</v>
      </c>
      <c r="D58">
        <f t="shared" si="55"/>
        <v>2065</v>
      </c>
      <c r="E58">
        <f>[23]csp_input_ref!G38</f>
        <v>0.25</v>
      </c>
      <c r="F58" t="str">
        <f>[23]csp_input_ref!F38</f>
        <v>renewable</v>
      </c>
      <c r="G58" s="209" t="s">
        <v>281</v>
      </c>
      <c r="H58" t="s">
        <v>64</v>
      </c>
      <c r="I58">
        <f>[23]csp_input_ref!I38</f>
        <v>0</v>
      </c>
      <c r="J58">
        <f>[23]csp_input_ref!J38</f>
        <v>0.05</v>
      </c>
      <c r="K58" t="str">
        <f>[23]csp_input_ref!F22</f>
        <v>csp_backup</v>
      </c>
      <c r="L58">
        <f>[23]csp_input_ref!G22</f>
        <v>1</v>
      </c>
      <c r="M58" t="s">
        <v>64</v>
      </c>
    </row>
    <row r="59" spans="1:13">
      <c r="A59" t="str">
        <f t="shared" si="54"/>
        <v>peak generation</v>
      </c>
      <c r="B59" t="str">
        <f t="shared" si="52"/>
        <v>solar</v>
      </c>
      <c r="C59" t="str">
        <f t="shared" si="53"/>
        <v>csp_peak</v>
      </c>
      <c r="D59">
        <f>D58+15</f>
        <v>2080</v>
      </c>
      <c r="E59">
        <f>[23]csp_input_ref!G39</f>
        <v>0.25</v>
      </c>
      <c r="F59" t="str">
        <f>[23]csp_input_ref!F39</f>
        <v>renewable</v>
      </c>
      <c r="G59" s="209" t="s">
        <v>281</v>
      </c>
      <c r="H59" t="s">
        <v>64</v>
      </c>
      <c r="I59">
        <f>[23]csp_input_ref!I39</f>
        <v>0</v>
      </c>
      <c r="J59">
        <f>[23]csp_input_ref!J39</f>
        <v>0.05</v>
      </c>
      <c r="K59" t="str">
        <f>[23]csp_input_ref!F23</f>
        <v>csp_backup</v>
      </c>
      <c r="L59">
        <f>[23]csp_input_ref!G23</f>
        <v>1</v>
      </c>
      <c r="M59" t="s">
        <v>64</v>
      </c>
    </row>
    <row r="60" spans="1:13">
      <c r="A60" t="str">
        <f t="shared" si="54"/>
        <v>peak generation</v>
      </c>
      <c r="B60" t="str">
        <f t="shared" si="52"/>
        <v>solar</v>
      </c>
      <c r="C60" t="str">
        <f t="shared" si="53"/>
        <v>csp_peak</v>
      </c>
      <c r="D60">
        <f>D59+15</f>
        <v>2095</v>
      </c>
      <c r="E60">
        <f>[23]csp_input_ref!G40</f>
        <v>0.25</v>
      </c>
      <c r="F60" t="str">
        <f>[23]csp_input_ref!F40</f>
        <v>renewable</v>
      </c>
      <c r="G60" s="209" t="s">
        <v>281</v>
      </c>
      <c r="H60" t="s">
        <v>64</v>
      </c>
      <c r="I60">
        <f>[23]csp_input_ref!I40</f>
        <v>0</v>
      </c>
      <c r="J60">
        <f>[23]csp_input_ref!J40</f>
        <v>0.05</v>
      </c>
      <c r="K60" t="str">
        <f>[23]csp_input_ref!F24</f>
        <v>csp_backup</v>
      </c>
      <c r="L60">
        <f>[23]csp_input_ref!G24</f>
        <v>1</v>
      </c>
      <c r="M60" t="s">
        <v>64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48"/>
  <sheetViews>
    <sheetView workbookViewId="0">
      <selection activeCell="I156" sqref="I156"/>
    </sheetView>
  </sheetViews>
  <sheetFormatPr baseColWidth="10" defaultColWidth="6.1640625" defaultRowHeight="12" x14ac:dyDescent="0"/>
  <cols>
    <col min="1" max="1" width="43.83203125" style="3" bestFit="1" customWidth="1"/>
    <col min="2" max="3" width="6.1640625" style="3"/>
    <col min="4" max="4" width="12.83203125" style="3" bestFit="1" customWidth="1"/>
    <col min="5" max="5" width="6.1640625" style="3"/>
    <col min="6" max="6" width="9.33203125" style="3" customWidth="1"/>
    <col min="7" max="7" width="6.1640625" style="3"/>
    <col min="8" max="8" width="10" style="3" customWidth="1"/>
    <col min="9" max="10" width="9.83203125" style="3" bestFit="1" customWidth="1"/>
    <col min="11" max="11" width="6.1640625" style="3"/>
    <col min="12" max="12" width="10.5" style="3" customWidth="1"/>
    <col min="13" max="13" width="6.1640625" style="3"/>
    <col min="14" max="14" width="11.1640625" style="3" bestFit="1" customWidth="1"/>
    <col min="15" max="16384" width="6.1640625" style="3"/>
  </cols>
  <sheetData>
    <row r="1" spans="1:14">
      <c r="A1" s="6" t="s">
        <v>152</v>
      </c>
      <c r="B1" s="6">
        <v>0.3211027578941249</v>
      </c>
    </row>
    <row r="2" spans="1:14">
      <c r="A2" s="6" t="s">
        <v>153</v>
      </c>
      <c r="B2" s="6">
        <v>3.6004566210045665E-3</v>
      </c>
    </row>
    <row r="3" spans="1:14">
      <c r="A3" s="6" t="s">
        <v>154</v>
      </c>
      <c r="B3" s="6">
        <v>0.41</v>
      </c>
    </row>
    <row r="4" spans="1:14">
      <c r="B4" s="7"/>
    </row>
    <row r="5" spans="1:14" ht="17">
      <c r="A5" s="8" t="s">
        <v>155</v>
      </c>
    </row>
    <row r="6" spans="1:14">
      <c r="A6" s="3" t="s">
        <v>156</v>
      </c>
    </row>
    <row r="8" spans="1:14">
      <c r="A8" s="3" t="s">
        <v>157</v>
      </c>
      <c r="E8" s="9">
        <v>4.0000000000000001E-3</v>
      </c>
    </row>
    <row r="9" spans="1:14">
      <c r="A9" s="3" t="s">
        <v>158</v>
      </c>
      <c r="E9" s="10">
        <v>1.5E-3</v>
      </c>
    </row>
    <row r="10" spans="1:14">
      <c r="A10" s="3" t="s">
        <v>159</v>
      </c>
      <c r="E10" s="11">
        <v>0.3</v>
      </c>
    </row>
    <row r="14" spans="1:14" ht="13" thickBot="1">
      <c r="A14" s="12">
        <v>1990</v>
      </c>
    </row>
    <row r="15" spans="1:14" ht="96">
      <c r="A15" s="13" t="s">
        <v>160</v>
      </c>
      <c r="B15" s="14" t="s">
        <v>161</v>
      </c>
      <c r="C15" s="15" t="s">
        <v>162</v>
      </c>
      <c r="D15" s="15" t="s">
        <v>163</v>
      </c>
      <c r="E15" s="15" t="s">
        <v>164</v>
      </c>
      <c r="F15" s="15" t="s">
        <v>165</v>
      </c>
      <c r="G15" s="15" t="s">
        <v>166</v>
      </c>
      <c r="H15" s="15" t="s">
        <v>167</v>
      </c>
      <c r="I15" s="15" t="s">
        <v>168</v>
      </c>
      <c r="J15" s="15" t="s">
        <v>169</v>
      </c>
      <c r="K15" s="15" t="s">
        <v>170</v>
      </c>
      <c r="L15" s="15" t="s">
        <v>171</v>
      </c>
      <c r="M15" s="15" t="s">
        <v>171</v>
      </c>
      <c r="N15" s="16" t="s">
        <v>172</v>
      </c>
    </row>
    <row r="16" spans="1:14" ht="36">
      <c r="A16" s="17" t="s">
        <v>173</v>
      </c>
      <c r="B16" s="18"/>
      <c r="C16" s="18"/>
      <c r="D16" s="19" t="s">
        <v>174</v>
      </c>
      <c r="E16" s="19" t="s">
        <v>175</v>
      </c>
      <c r="F16" s="19" t="s">
        <v>176</v>
      </c>
      <c r="G16" s="19" t="s">
        <v>177</v>
      </c>
      <c r="H16" s="19" t="s">
        <v>178</v>
      </c>
      <c r="I16" s="19" t="s">
        <v>179</v>
      </c>
      <c r="J16" s="19" t="s">
        <v>179</v>
      </c>
      <c r="K16" s="19" t="s">
        <v>180</v>
      </c>
      <c r="L16" s="19" t="s">
        <v>181</v>
      </c>
      <c r="M16" s="19" t="s">
        <v>182</v>
      </c>
      <c r="N16" s="20" t="s">
        <v>179</v>
      </c>
    </row>
    <row r="17" spans="1:14">
      <c r="A17" s="21" t="s">
        <v>183</v>
      </c>
      <c r="B17" s="22" t="s">
        <v>19</v>
      </c>
      <c r="C17" s="22" t="s">
        <v>184</v>
      </c>
      <c r="D17" s="23"/>
      <c r="E17" s="23"/>
      <c r="F17" s="23"/>
      <c r="G17" s="23"/>
      <c r="H17" s="23"/>
      <c r="I17" s="23"/>
      <c r="J17" s="23"/>
      <c r="K17" s="23"/>
      <c r="L17" s="24">
        <f>'[5]RefCalculations-Assumptions'!L13</f>
        <v>44.765928227991822</v>
      </c>
      <c r="M17" s="25">
        <f>'[5]RefCalculations-Assumptions'!M13</f>
        <v>12.433403020837297</v>
      </c>
      <c r="N17" s="26"/>
    </row>
    <row r="18" spans="1:14">
      <c r="A18" s="27" t="s">
        <v>185</v>
      </c>
      <c r="B18" s="22" t="s">
        <v>19</v>
      </c>
      <c r="C18" s="22" t="s">
        <v>184</v>
      </c>
      <c r="D18" s="28"/>
      <c r="E18" s="22"/>
      <c r="F18" s="22"/>
      <c r="G18" s="29"/>
      <c r="H18" s="29"/>
      <c r="I18" s="22"/>
      <c r="J18" s="22"/>
      <c r="K18" s="28"/>
      <c r="L18" s="30"/>
      <c r="M18" s="31"/>
      <c r="N18" s="32"/>
    </row>
    <row r="19" spans="1:14">
      <c r="A19" s="27" t="s">
        <v>186</v>
      </c>
      <c r="B19" s="22" t="s">
        <v>19</v>
      </c>
      <c r="C19" s="22" t="s">
        <v>184</v>
      </c>
      <c r="D19" s="28"/>
      <c r="E19" s="22"/>
      <c r="F19" s="22"/>
      <c r="G19" s="29"/>
      <c r="H19" s="29"/>
      <c r="I19" s="22"/>
      <c r="J19" s="22"/>
      <c r="K19" s="28"/>
      <c r="L19" s="30"/>
      <c r="M19" s="31"/>
      <c r="N19" s="32"/>
    </row>
    <row r="20" spans="1:14">
      <c r="A20" s="33" t="s">
        <v>187</v>
      </c>
      <c r="B20" s="34" t="s">
        <v>24</v>
      </c>
      <c r="C20" s="34" t="s">
        <v>184</v>
      </c>
      <c r="D20" s="35"/>
      <c r="E20" s="34"/>
      <c r="F20" s="34"/>
      <c r="G20" s="36"/>
      <c r="H20" s="36"/>
      <c r="I20" s="34"/>
      <c r="J20" s="34"/>
      <c r="K20" s="35"/>
      <c r="L20" s="24">
        <f>'[5]RefCalculations-Assumptions'!L16</f>
        <v>23.017607821466193</v>
      </c>
      <c r="M20" s="25">
        <f>'[5]RefCalculations-Assumptions'!M16</f>
        <v>6.3929690715296079</v>
      </c>
      <c r="N20" s="32"/>
    </row>
    <row r="21" spans="1:14">
      <c r="A21" s="33" t="s">
        <v>188</v>
      </c>
      <c r="B21" s="34" t="s">
        <v>24</v>
      </c>
      <c r="C21" s="34" t="s">
        <v>184</v>
      </c>
      <c r="D21" s="35"/>
      <c r="E21" s="34"/>
      <c r="F21" s="34"/>
      <c r="G21" s="36"/>
      <c r="H21" s="36"/>
      <c r="I21" s="34"/>
      <c r="J21" s="34"/>
      <c r="K21" s="35"/>
      <c r="L21" s="30"/>
      <c r="M21" s="31"/>
      <c r="N21" s="32"/>
    </row>
    <row r="22" spans="1:14">
      <c r="A22" s="33" t="s">
        <v>189</v>
      </c>
      <c r="B22" s="34" t="s">
        <v>24</v>
      </c>
      <c r="C22" s="34" t="s">
        <v>184</v>
      </c>
      <c r="D22" s="35"/>
      <c r="E22" s="34"/>
      <c r="F22" s="34"/>
      <c r="G22" s="36"/>
      <c r="H22" s="36"/>
      <c r="I22" s="34"/>
      <c r="J22" s="34"/>
      <c r="K22" s="35"/>
      <c r="L22" s="30"/>
      <c r="M22" s="31"/>
      <c r="N22" s="32"/>
    </row>
    <row r="23" spans="1:14">
      <c r="A23" s="33" t="s">
        <v>190</v>
      </c>
      <c r="B23" s="34" t="s">
        <v>24</v>
      </c>
      <c r="C23" s="34" t="s">
        <v>184</v>
      </c>
      <c r="D23" s="35"/>
      <c r="E23" s="34"/>
      <c r="F23" s="34"/>
      <c r="G23" s="36"/>
      <c r="H23" s="36"/>
      <c r="I23" s="34"/>
      <c r="J23" s="34"/>
      <c r="K23" s="35"/>
      <c r="L23" s="30"/>
      <c r="M23" s="31"/>
      <c r="N23" s="32"/>
    </row>
    <row r="24" spans="1:14">
      <c r="A24" s="37" t="s">
        <v>191</v>
      </c>
      <c r="B24" s="38" t="s">
        <v>29</v>
      </c>
      <c r="C24" s="38" t="s">
        <v>184</v>
      </c>
      <c r="D24" s="39"/>
      <c r="E24" s="38"/>
      <c r="F24" s="38"/>
      <c r="G24" s="40"/>
      <c r="H24" s="40"/>
      <c r="I24" s="38"/>
      <c r="J24" s="38"/>
      <c r="K24" s="39"/>
      <c r="L24" s="24">
        <f>'[5]RefCalculations-Assumptions'!L20</f>
        <v>23.017607821466193</v>
      </c>
      <c r="M24" s="25">
        <f>'[5]RefCalculations-Assumptions'!M20</f>
        <v>6.3929690715296079</v>
      </c>
      <c r="N24" s="32"/>
    </row>
    <row r="25" spans="1:14">
      <c r="A25" s="37" t="s">
        <v>192</v>
      </c>
      <c r="B25" s="40" t="s">
        <v>29</v>
      </c>
      <c r="C25" s="38" t="s">
        <v>184</v>
      </c>
      <c r="D25" s="39"/>
      <c r="E25" s="38"/>
      <c r="F25" s="38"/>
      <c r="G25" s="40"/>
      <c r="H25" s="40"/>
      <c r="I25" s="38"/>
      <c r="J25" s="38"/>
      <c r="K25" s="39"/>
      <c r="L25" s="30"/>
      <c r="M25" s="31"/>
      <c r="N25" s="32"/>
    </row>
    <row r="26" spans="1:14">
      <c r="A26" s="37" t="s">
        <v>193</v>
      </c>
      <c r="B26" s="40" t="s">
        <v>29</v>
      </c>
      <c r="C26" s="38" t="s">
        <v>184</v>
      </c>
      <c r="D26" s="39"/>
      <c r="E26" s="38"/>
      <c r="F26" s="38"/>
      <c r="G26" s="40"/>
      <c r="H26" s="40"/>
      <c r="I26" s="38"/>
      <c r="J26" s="38"/>
      <c r="K26" s="39"/>
      <c r="L26" s="30"/>
      <c r="M26" s="31"/>
      <c r="N26" s="32"/>
    </row>
    <row r="27" spans="1:14">
      <c r="A27" s="37" t="s">
        <v>194</v>
      </c>
      <c r="B27" s="38" t="s">
        <v>29</v>
      </c>
      <c r="C27" s="38" t="s">
        <v>184</v>
      </c>
      <c r="D27" s="39"/>
      <c r="E27" s="38"/>
      <c r="F27" s="38"/>
      <c r="G27" s="40"/>
      <c r="H27" s="40"/>
      <c r="I27" s="38"/>
      <c r="J27" s="38"/>
      <c r="K27" s="39"/>
      <c r="L27" s="30"/>
      <c r="M27" s="31"/>
      <c r="N27" s="32"/>
    </row>
    <row r="28" spans="1:14">
      <c r="A28" s="41" t="s">
        <v>195</v>
      </c>
      <c r="B28" s="42" t="s">
        <v>34</v>
      </c>
      <c r="C28" s="42" t="s">
        <v>184</v>
      </c>
      <c r="D28" s="43"/>
      <c r="E28" s="42"/>
      <c r="F28" s="42"/>
      <c r="G28" s="44"/>
      <c r="H28" s="44"/>
      <c r="I28" s="42"/>
      <c r="J28" s="42"/>
      <c r="K28" s="43"/>
      <c r="L28" s="24">
        <f>'[5]RefCalculations-Assumptions'!L24</f>
        <v>44.765928227991822</v>
      </c>
      <c r="M28" s="25">
        <f>'[5]RefCalculations-Assumptions'!M24</f>
        <v>12.433403020837297</v>
      </c>
      <c r="N28" s="32"/>
    </row>
    <row r="29" spans="1:14">
      <c r="A29" s="41" t="s">
        <v>196</v>
      </c>
      <c r="B29" s="42" t="s">
        <v>34</v>
      </c>
      <c r="C29" s="42" t="s">
        <v>184</v>
      </c>
      <c r="D29" s="43"/>
      <c r="E29" s="42"/>
      <c r="F29" s="42"/>
      <c r="G29" s="44"/>
      <c r="H29" s="44"/>
      <c r="I29" s="42"/>
      <c r="J29" s="42"/>
      <c r="K29" s="43"/>
      <c r="L29" s="30"/>
      <c r="M29" s="31"/>
      <c r="N29" s="45"/>
    </row>
    <row r="30" spans="1:14" ht="13" thickBot="1">
      <c r="A30" s="46" t="s">
        <v>197</v>
      </c>
      <c r="B30" s="42" t="s">
        <v>34</v>
      </c>
      <c r="C30" s="47" t="s">
        <v>184</v>
      </c>
      <c r="D30" s="48"/>
      <c r="E30" s="47"/>
      <c r="F30" s="47"/>
      <c r="G30" s="49"/>
      <c r="H30" s="49"/>
      <c r="I30" s="47"/>
      <c r="J30" s="47"/>
      <c r="K30" s="48"/>
      <c r="L30" s="50"/>
      <c r="M30" s="51"/>
      <c r="N30" s="52"/>
    </row>
    <row r="31" spans="1:14">
      <c r="A31" s="53"/>
    </row>
    <row r="33" spans="1:14" ht="13" thickBot="1">
      <c r="A33" s="12">
        <v>2005</v>
      </c>
    </row>
    <row r="34" spans="1:14" ht="96">
      <c r="A34" s="13" t="s">
        <v>160</v>
      </c>
      <c r="B34" s="14" t="s">
        <v>161</v>
      </c>
      <c r="C34" s="15" t="s">
        <v>162</v>
      </c>
      <c r="D34" s="15" t="s">
        <v>163</v>
      </c>
      <c r="E34" s="15" t="s">
        <v>164</v>
      </c>
      <c r="F34" s="15" t="s">
        <v>165</v>
      </c>
      <c r="G34" s="15" t="s">
        <v>166</v>
      </c>
      <c r="H34" s="15" t="s">
        <v>167</v>
      </c>
      <c r="I34" s="15" t="s">
        <v>168</v>
      </c>
      <c r="J34" s="15" t="s">
        <v>169</v>
      </c>
      <c r="K34" s="15" t="s">
        <v>170</v>
      </c>
      <c r="L34" s="15" t="s">
        <v>171</v>
      </c>
      <c r="M34" s="15" t="s">
        <v>171</v>
      </c>
      <c r="N34" s="16" t="s">
        <v>172</v>
      </c>
    </row>
    <row r="35" spans="1:14" ht="36">
      <c r="A35" s="17" t="s">
        <v>173</v>
      </c>
      <c r="B35" s="18"/>
      <c r="C35" s="18"/>
      <c r="D35" s="19" t="s">
        <v>174</v>
      </c>
      <c r="E35" s="19" t="s">
        <v>175</v>
      </c>
      <c r="F35" s="19" t="s">
        <v>176</v>
      </c>
      <c r="G35" s="19" t="s">
        <v>177</v>
      </c>
      <c r="H35" s="19" t="s">
        <v>178</v>
      </c>
      <c r="I35" s="19" t="s">
        <v>179</v>
      </c>
      <c r="J35" s="19" t="s">
        <v>179</v>
      </c>
      <c r="K35" s="19" t="s">
        <v>180</v>
      </c>
      <c r="L35" s="19" t="s">
        <v>181</v>
      </c>
      <c r="M35" s="19" t="s">
        <v>182</v>
      </c>
      <c r="N35" s="20" t="s">
        <v>179</v>
      </c>
    </row>
    <row r="36" spans="1:14">
      <c r="A36" s="21" t="s">
        <v>183</v>
      </c>
      <c r="B36" s="22" t="s">
        <v>19</v>
      </c>
      <c r="C36" s="22" t="s">
        <v>184</v>
      </c>
      <c r="D36" s="23"/>
      <c r="E36" s="23"/>
      <c r="F36" s="23"/>
      <c r="G36" s="23"/>
      <c r="H36" s="23"/>
      <c r="I36" s="23"/>
      <c r="J36" s="23"/>
      <c r="K36" s="23"/>
      <c r="L36" s="24">
        <f>'[5]RefCalculations-Assumptions'!L32</f>
        <v>43.729866769153425</v>
      </c>
      <c r="M36" s="25">
        <f>'[5]RefCalculations-Assumptions'!M32</f>
        <v>12.145644670189725</v>
      </c>
      <c r="N36" s="26"/>
    </row>
    <row r="37" spans="1:14">
      <c r="A37" s="27" t="s">
        <v>185</v>
      </c>
      <c r="B37" s="22" t="s">
        <v>19</v>
      </c>
      <c r="C37" s="22" t="s">
        <v>184</v>
      </c>
      <c r="D37" s="28">
        <f>'[5]RefCalculations-Assumptions'!D33</f>
        <v>1544.820527625337</v>
      </c>
      <c r="E37" s="22">
        <f>'[5]RefCalculations-Assumptions'!E33</f>
        <v>45</v>
      </c>
      <c r="F37" s="22">
        <f>'[5]RefCalculations-Assumptions'!F33</f>
        <v>0.8</v>
      </c>
      <c r="G37" s="29">
        <f>'[5]RefCalculations-Assumptions'!G33</f>
        <v>27.496917063474655</v>
      </c>
      <c r="H37" s="29">
        <f>'[5]RefCalculations-Assumptions'!H33</f>
        <v>4.5833643708229062</v>
      </c>
      <c r="I37" s="22">
        <f>'[5]RefCalculations-Assumptions'!I33</f>
        <v>0.75</v>
      </c>
      <c r="J37" s="22">
        <f>'[5]RefCalculations-Assumptions'!J33</f>
        <v>0.25</v>
      </c>
      <c r="K37" s="28">
        <f>'[5]RefCalculations-Assumptions'!K33</f>
        <v>8719.4505000000008</v>
      </c>
      <c r="L37" s="30">
        <f>'[5]RefCalculations-Assumptions'!L33</f>
        <v>41.634005502127401</v>
      </c>
      <c r="M37" s="31">
        <f>'[5]RefCalculations-Assumptions'!M33</f>
        <v>11.563534819233862</v>
      </c>
      <c r="N37" s="32">
        <f>'[5]RefCalculations-Assumptions'!N33</f>
        <v>0.39132528820480139</v>
      </c>
    </row>
    <row r="38" spans="1:14">
      <c r="A38" s="27" t="s">
        <v>186</v>
      </c>
      <c r="B38" s="22" t="s">
        <v>19</v>
      </c>
      <c r="C38" s="22" t="s">
        <v>184</v>
      </c>
      <c r="D38" s="28">
        <f>'[5]RefCalculations-Assumptions'!D34</f>
        <v>1790.6002203327519</v>
      </c>
      <c r="E38" s="22">
        <f>'[5]RefCalculations-Assumptions'!E34</f>
        <v>45</v>
      </c>
      <c r="F38" s="22">
        <f>'[5]RefCalculations-Assumptions'!F34</f>
        <v>0.8</v>
      </c>
      <c r="G38" s="29">
        <f>'[5]RefCalculations-Assumptions'!G34</f>
        <v>38.615335198402406</v>
      </c>
      <c r="H38" s="29">
        <f>'[5]RefCalculations-Assumptions'!H34</f>
        <v>2.9177266055345532</v>
      </c>
      <c r="I38" s="22">
        <f>'[5]RefCalculations-Assumptions'!I34</f>
        <v>0.75</v>
      </c>
      <c r="J38" s="22">
        <f>'[5]RefCalculations-Assumptions'!J34</f>
        <v>0.25</v>
      </c>
      <c r="K38" s="28">
        <f>'[5]RefCalculations-Assumptions'!K34</f>
        <v>8005.0609999999997</v>
      </c>
      <c r="L38" s="30">
        <f>'[5]RefCalculations-Assumptions'!L34</f>
        <v>46.82537792217903</v>
      </c>
      <c r="M38" s="31">
        <f>'[5]RefCalculations-Assumptions'!M34</f>
        <v>13.005399828734568</v>
      </c>
      <c r="N38" s="32">
        <f>'[5]RefCalculations-Assumptions'!N34</f>
        <v>0.42624802982763033</v>
      </c>
    </row>
    <row r="39" spans="1:14">
      <c r="A39" s="33" t="s">
        <v>187</v>
      </c>
      <c r="B39" s="34" t="s">
        <v>24</v>
      </c>
      <c r="C39" s="34" t="s">
        <v>184</v>
      </c>
      <c r="D39" s="35"/>
      <c r="E39" s="34"/>
      <c r="F39" s="34"/>
      <c r="G39" s="36"/>
      <c r="H39" s="36"/>
      <c r="I39" s="34"/>
      <c r="J39" s="34"/>
      <c r="K39" s="35"/>
      <c r="L39" s="24">
        <f>'[5]RefCalculations-Assumptions'!L35</f>
        <v>22.425572702129958</v>
      </c>
      <c r="M39" s="31">
        <f>'[5]RefCalculations-Assumptions'!M35</f>
        <v>6.2285357283024236</v>
      </c>
      <c r="N39" s="32"/>
    </row>
    <row r="40" spans="1:14">
      <c r="A40" s="33" t="s">
        <v>188</v>
      </c>
      <c r="B40" s="34" t="s">
        <v>24</v>
      </c>
      <c r="C40" s="34" t="s">
        <v>184</v>
      </c>
      <c r="D40" s="35">
        <f>'[5]RefCalculations-Assumptions'!D36</f>
        <v>492.39729815128072</v>
      </c>
      <c r="E40" s="34">
        <f>'[5]RefCalculations-Assumptions'!E36</f>
        <v>45</v>
      </c>
      <c r="F40" s="34">
        <f>'[5]RefCalculations-Assumptions'!F36</f>
        <v>0.1</v>
      </c>
      <c r="G40" s="36">
        <f>'[5]RefCalculations-Assumptions'!G36</f>
        <v>11.305577628672124</v>
      </c>
      <c r="H40" s="36">
        <f>'[5]RefCalculations-Assumptions'!H36</f>
        <v>3.3647844355702401</v>
      </c>
      <c r="I40" s="34">
        <f>'[5]RefCalculations-Assumptions'!I36</f>
        <v>0.75</v>
      </c>
      <c r="J40" s="34">
        <f>'[5]RefCalculations-Assumptions'!J36</f>
        <v>0.25</v>
      </c>
      <c r="K40" s="35">
        <f>'[5]RefCalculations-Assumptions'!K36</f>
        <v>8877.3260000000009</v>
      </c>
      <c r="L40" s="30">
        <f>'[5]RefCalculations-Assumptions'!L36</f>
        <v>100.74208665707337</v>
      </c>
      <c r="M40" s="31">
        <f>'[5]RefCalculations-Assumptions'!M36</f>
        <v>27.980363954215687</v>
      </c>
      <c r="N40" s="32">
        <f>'[5]RefCalculations-Assumptions'!N36</f>
        <v>0.38436590927267961</v>
      </c>
    </row>
    <row r="41" spans="1:14">
      <c r="A41" s="33" t="s">
        <v>198</v>
      </c>
      <c r="B41" s="34" t="s">
        <v>24</v>
      </c>
      <c r="C41" s="34" t="s">
        <v>184</v>
      </c>
      <c r="D41" s="35">
        <f>'[5]RefCalculations-Assumptions'!D37</f>
        <v>492.39729815128072</v>
      </c>
      <c r="E41" s="34">
        <f>'[5]RefCalculations-Assumptions'!E37</f>
        <v>45</v>
      </c>
      <c r="F41" s="34">
        <f>'[5]RefCalculations-Assumptions'!F37</f>
        <v>0.5</v>
      </c>
      <c r="G41" s="36">
        <f>'[5]RefCalculations-Assumptions'!G37</f>
        <v>11.305577628672124</v>
      </c>
      <c r="H41" s="36">
        <f>'[5]RefCalculations-Assumptions'!H37</f>
        <v>3.3647844355702401</v>
      </c>
      <c r="I41" s="34">
        <f>'[5]RefCalculations-Assumptions'!I37</f>
        <v>0.75</v>
      </c>
      <c r="J41" s="34">
        <f>'[5]RefCalculations-Assumptions'!J37</f>
        <v>0.25</v>
      </c>
      <c r="K41" s="35">
        <f>'[5]RefCalculations-Assumptions'!K37</f>
        <v>8877.3260000000009</v>
      </c>
      <c r="L41" s="30">
        <f>'[5]RefCalculations-Assumptions'!L37</f>
        <v>22.840244879870866</v>
      </c>
      <c r="M41" s="31">
        <f>'[5]RefCalculations-Assumptions'!M37</f>
        <v>6.3437078360072539</v>
      </c>
      <c r="N41" s="32">
        <f>'[5]RefCalculations-Assumptions'!N37</f>
        <v>0.38436590927267961</v>
      </c>
    </row>
    <row r="42" spans="1:14">
      <c r="A42" s="33" t="s">
        <v>190</v>
      </c>
      <c r="B42" s="34" t="s">
        <v>24</v>
      </c>
      <c r="C42" s="34" t="s">
        <v>184</v>
      </c>
      <c r="D42" s="35">
        <f>'[5]RefCalculations-Assumptions'!D38</f>
        <v>725.41012575926561</v>
      </c>
      <c r="E42" s="34">
        <f>'[5]RefCalculations-Assumptions'!E38</f>
        <v>45</v>
      </c>
      <c r="F42" s="34">
        <f>'[5]RefCalculations-Assumptions'!F38</f>
        <v>0.8</v>
      </c>
      <c r="G42" s="36">
        <f>'[5]RefCalculations-Assumptions'!G38</f>
        <v>12.073830572426319</v>
      </c>
      <c r="H42" s="36">
        <f>'[5]RefCalculations-Assumptions'!H38</f>
        <v>2.0301492683887483</v>
      </c>
      <c r="I42" s="34">
        <f>'[5]RefCalculations-Assumptions'!I38</f>
        <v>0.75</v>
      </c>
      <c r="J42" s="34">
        <f>'[5]RefCalculations-Assumptions'!J38</f>
        <v>0.25</v>
      </c>
      <c r="K42" s="35">
        <f>'[5]RefCalculations-Assumptions'!K38</f>
        <v>6163.9549999999999</v>
      </c>
      <c r="L42" s="30">
        <f>'[5]RefCalculations-Assumptions'!L38</f>
        <v>19.308643575852571</v>
      </c>
      <c r="M42" s="31">
        <f>'[5]RefCalculations-Assumptions'!M38</f>
        <v>5.3628318872691345</v>
      </c>
      <c r="N42" s="32">
        <f>'[5]RefCalculations-Assumptions'!N38</f>
        <v>0.5535636583816721</v>
      </c>
    </row>
    <row r="43" spans="1:14">
      <c r="A43" s="37" t="s">
        <v>191</v>
      </c>
      <c r="B43" s="38" t="s">
        <v>29</v>
      </c>
      <c r="C43" s="38" t="s">
        <v>184</v>
      </c>
      <c r="D43" s="39"/>
      <c r="E43" s="38"/>
      <c r="F43" s="38"/>
      <c r="G43" s="40"/>
      <c r="H43" s="40"/>
      <c r="I43" s="38"/>
      <c r="J43" s="38"/>
      <c r="K43" s="39"/>
      <c r="L43" s="24">
        <f>'[5]RefCalculations-Assumptions'!L39</f>
        <v>22.425572702129958</v>
      </c>
      <c r="M43" s="31">
        <f>'[5]RefCalculations-Assumptions'!M39</f>
        <v>6.2285357283024236</v>
      </c>
      <c r="N43" s="32"/>
    </row>
    <row r="44" spans="1:14">
      <c r="A44" s="37" t="s">
        <v>192</v>
      </c>
      <c r="B44" s="40" t="s">
        <v>29</v>
      </c>
      <c r="C44" s="38" t="s">
        <v>184</v>
      </c>
      <c r="D44" s="39">
        <f>'[5]RefCalculations-Assumptions'!D40</f>
        <v>492.39729815128072</v>
      </c>
      <c r="E44" s="38">
        <f>'[5]RefCalculations-Assumptions'!E40</f>
        <v>45</v>
      </c>
      <c r="F44" s="38">
        <f>'[5]RefCalculations-Assumptions'!F40</f>
        <v>0.1</v>
      </c>
      <c r="G44" s="40">
        <f>'[5]RefCalculations-Assumptions'!G40</f>
        <v>11.305577628672124</v>
      </c>
      <c r="H44" s="40">
        <f>'[5]RefCalculations-Assumptions'!H40</f>
        <v>3.3647844355702401</v>
      </c>
      <c r="I44" s="38">
        <f>'[5]RefCalculations-Assumptions'!I40</f>
        <v>0.75</v>
      </c>
      <c r="J44" s="38">
        <f>'[5]RefCalculations-Assumptions'!J40</f>
        <v>0.25</v>
      </c>
      <c r="K44" s="39">
        <f>'[5]RefCalculations-Assumptions'!K40</f>
        <v>8877.3260000000009</v>
      </c>
      <c r="L44" s="30">
        <f>'[5]RefCalculations-Assumptions'!L40</f>
        <v>100.74208665707337</v>
      </c>
      <c r="M44" s="31">
        <f>'[5]RefCalculations-Assumptions'!M40</f>
        <v>27.980363954215687</v>
      </c>
      <c r="N44" s="32">
        <f>'[5]RefCalculations-Assumptions'!N40</f>
        <v>0.38436590927267961</v>
      </c>
    </row>
    <row r="45" spans="1:14">
      <c r="A45" s="37" t="s">
        <v>193</v>
      </c>
      <c r="B45" s="40" t="s">
        <v>29</v>
      </c>
      <c r="C45" s="38" t="s">
        <v>184</v>
      </c>
      <c r="D45" s="39">
        <f>'[5]RefCalculations-Assumptions'!D41</f>
        <v>492.39729815128072</v>
      </c>
      <c r="E45" s="38">
        <f>'[5]RefCalculations-Assumptions'!E41</f>
        <v>45</v>
      </c>
      <c r="F45" s="38">
        <f>'[5]RefCalculations-Assumptions'!F41</f>
        <v>0.5</v>
      </c>
      <c r="G45" s="40">
        <f>'[5]RefCalculations-Assumptions'!G41</f>
        <v>11.305577628672124</v>
      </c>
      <c r="H45" s="40">
        <f>'[5]RefCalculations-Assumptions'!H41</f>
        <v>3.3647844355702401</v>
      </c>
      <c r="I45" s="38">
        <f>'[5]RefCalculations-Assumptions'!I41</f>
        <v>0.75</v>
      </c>
      <c r="J45" s="38">
        <f>'[5]RefCalculations-Assumptions'!J41</f>
        <v>0.25</v>
      </c>
      <c r="K45" s="39">
        <f>'[5]RefCalculations-Assumptions'!K41</f>
        <v>8877.3260000000009</v>
      </c>
      <c r="L45" s="30">
        <f>'[5]RefCalculations-Assumptions'!L41</f>
        <v>22.840244879870866</v>
      </c>
      <c r="M45" s="31">
        <f>'[5]RefCalculations-Assumptions'!M41</f>
        <v>6.3437078360072539</v>
      </c>
      <c r="N45" s="32">
        <f>'[5]RefCalculations-Assumptions'!N41</f>
        <v>0.38436590927267961</v>
      </c>
    </row>
    <row r="46" spans="1:14">
      <c r="A46" s="37" t="s">
        <v>194</v>
      </c>
      <c r="B46" s="38" t="s">
        <v>29</v>
      </c>
      <c r="C46" s="38" t="s">
        <v>184</v>
      </c>
      <c r="D46" s="39">
        <f>'[5]RefCalculations-Assumptions'!D42</f>
        <v>1611.5401982994767</v>
      </c>
      <c r="E46" s="38">
        <f>'[5]RefCalculations-Assumptions'!E42</f>
        <v>45</v>
      </c>
      <c r="F46" s="38">
        <f>'[5]RefCalculations-Assumptions'!F42</f>
        <v>0.8</v>
      </c>
      <c r="G46" s="40">
        <f>'[5]RefCalculations-Assumptions'!G42</f>
        <v>34.753801678562169</v>
      </c>
      <c r="H46" s="40">
        <f>'[5]RefCalculations-Assumptions'!H42</f>
        <v>2.6259539449810978</v>
      </c>
      <c r="I46" s="38">
        <f>'[5]RefCalculations-Assumptions'!I42</f>
        <v>0.75</v>
      </c>
      <c r="J46" s="38">
        <f>'[5]RefCalculations-Assumptions'!J42</f>
        <v>0.25</v>
      </c>
      <c r="K46" s="39">
        <f>'[5]RefCalculations-Assumptions'!K42</f>
        <v>8005.0609999999997</v>
      </c>
      <c r="L46" s="30">
        <f>'[5]RefCalculations-Assumptions'!L42</f>
        <v>42.142840129961122</v>
      </c>
      <c r="M46" s="31">
        <f>'[5]RefCalculations-Assumptions'!M42</f>
        <v>11.704859845861108</v>
      </c>
      <c r="N46" s="32">
        <f>'[5]RefCalculations-Assumptions'!N42</f>
        <v>0.42624802982763033</v>
      </c>
    </row>
    <row r="47" spans="1:14">
      <c r="A47" s="41" t="s">
        <v>195</v>
      </c>
      <c r="B47" s="42" t="s">
        <v>34</v>
      </c>
      <c r="C47" s="42" t="s">
        <v>184</v>
      </c>
      <c r="D47" s="43"/>
      <c r="E47" s="42"/>
      <c r="F47" s="42"/>
      <c r="G47" s="44"/>
      <c r="H47" s="44"/>
      <c r="I47" s="42"/>
      <c r="J47" s="42"/>
      <c r="K47" s="43"/>
      <c r="L47" s="24">
        <f>'[5]RefCalculations-Assumptions'!L43</f>
        <v>43.729866769153425</v>
      </c>
      <c r="M47" s="31">
        <f>'[5]RefCalculations-Assumptions'!M43</f>
        <v>12.145644670189725</v>
      </c>
      <c r="N47" s="32"/>
    </row>
    <row r="48" spans="1:14">
      <c r="A48" s="41" t="s">
        <v>196</v>
      </c>
      <c r="B48" s="42" t="s">
        <v>34</v>
      </c>
      <c r="C48" s="42" t="s">
        <v>184</v>
      </c>
      <c r="D48" s="43">
        <f>'[5]RefCalculations-Assumptions'!D44</f>
        <v>1591.1651434540972</v>
      </c>
      <c r="E48" s="42">
        <f>'[5]RefCalculations-Assumptions'!E44</f>
        <v>45</v>
      </c>
      <c r="F48" s="42">
        <f>'[5]RefCalculations-Assumptions'!F44</f>
        <v>0.8</v>
      </c>
      <c r="G48" s="44">
        <f>'[5]RefCalculations-Assumptions'!G44</f>
        <v>28.321824575378894</v>
      </c>
      <c r="H48" s="44">
        <f>'[5]RefCalculations-Assumptions'!H44</f>
        <v>4.6497703081232498</v>
      </c>
      <c r="I48" s="42">
        <f>'[5]RefCalculations-Assumptions'!I44</f>
        <v>0.75</v>
      </c>
      <c r="J48" s="42">
        <f>'[5]RefCalculations-Assumptions'!J44</f>
        <v>0.25</v>
      </c>
      <c r="K48" s="43">
        <f>'[5]RefCalculations-Assumptions'!K44</f>
        <v>8939.4447533211187</v>
      </c>
      <c r="L48" s="30">
        <f>'[5]RefCalculations-Assumptions'!L44</f>
        <v>42.811930673366881</v>
      </c>
      <c r="M48" s="31">
        <f>'[5]RefCalculations-Assumptions'!M44</f>
        <v>11.890694758994732</v>
      </c>
      <c r="N48" s="45">
        <f>'[5]RefCalculations-Assumptions'!N44</f>
        <v>0.38169501283984608</v>
      </c>
    </row>
    <row r="49" spans="1:14" ht="13" thickBot="1">
      <c r="A49" s="46" t="s">
        <v>197</v>
      </c>
      <c r="B49" s="42" t="s">
        <v>34</v>
      </c>
      <c r="C49" s="47" t="s">
        <v>184</v>
      </c>
      <c r="D49" s="48">
        <f>'[5]RefCalculations-Assumptions'!D45</f>
        <v>1844.3182269427346</v>
      </c>
      <c r="E49" s="47">
        <f>'[5]RefCalculations-Assumptions'!E45</f>
        <v>45</v>
      </c>
      <c r="F49" s="47">
        <f>'[5]RefCalculations-Assumptions'!F45</f>
        <v>0.8</v>
      </c>
      <c r="G49" s="49">
        <f>'[5]RefCalculations-Assumptions'!G45</f>
        <v>39.773795254354482</v>
      </c>
      <c r="H49" s="49">
        <f>'[5]RefCalculations-Assumptions'!H45</f>
        <v>2.96</v>
      </c>
      <c r="I49" s="47">
        <f>'[5]RefCalculations-Assumptions'!I45</f>
        <v>0.75</v>
      </c>
      <c r="J49" s="47">
        <f>'[5]RefCalculations-Assumptions'!J45</f>
        <v>0.25</v>
      </c>
      <c r="K49" s="48">
        <f>'[5]RefCalculations-Assumptions'!K45</f>
        <v>8207.0310000000009</v>
      </c>
      <c r="L49" s="50">
        <f>'[1]RefCalculations-Assumptions'!$L$45</f>
        <v>48.141724999359994</v>
      </c>
      <c r="M49" s="51">
        <f>'[5]RefCalculations-Assumptions'!M45</f>
        <v>13.382991639182617</v>
      </c>
      <c r="N49" s="52">
        <f>'[5]RefCalculations-Assumptions'!N45</f>
        <v>0.41575832720748823</v>
      </c>
    </row>
    <row r="50" spans="1:14">
      <c r="A50" s="54"/>
    </row>
    <row r="51" spans="1:14">
      <c r="A51" s="54"/>
    </row>
    <row r="52" spans="1:14" ht="13" thickBot="1">
      <c r="A52" s="12">
        <v>2020</v>
      </c>
      <c r="B52" s="55"/>
      <c r="C52" s="55"/>
      <c r="D52" s="55"/>
      <c r="E52" s="55"/>
      <c r="F52" s="55"/>
      <c r="G52" s="55"/>
      <c r="H52" s="55"/>
      <c r="I52" s="55"/>
      <c r="J52" s="55"/>
      <c r="K52" s="55"/>
      <c r="L52" s="55"/>
      <c r="M52" s="55"/>
      <c r="N52" s="55"/>
    </row>
    <row r="53" spans="1:14" ht="96">
      <c r="A53" s="56" t="s">
        <v>160</v>
      </c>
      <c r="B53" s="57" t="s">
        <v>161</v>
      </c>
      <c r="C53" s="57" t="s">
        <v>162</v>
      </c>
      <c r="D53" s="57" t="s">
        <v>163</v>
      </c>
      <c r="E53" s="57" t="s">
        <v>164</v>
      </c>
      <c r="F53" s="57" t="s">
        <v>165</v>
      </c>
      <c r="G53" s="57" t="s">
        <v>166</v>
      </c>
      <c r="H53" s="57" t="s">
        <v>167</v>
      </c>
      <c r="I53" s="57" t="s">
        <v>168</v>
      </c>
      <c r="J53" s="57" t="s">
        <v>169</v>
      </c>
      <c r="K53" s="57" t="s">
        <v>170</v>
      </c>
      <c r="L53" s="15" t="s">
        <v>171</v>
      </c>
      <c r="M53" s="15" t="s">
        <v>171</v>
      </c>
      <c r="N53" s="58" t="s">
        <v>172</v>
      </c>
    </row>
    <row r="54" spans="1:14" ht="36">
      <c r="A54" s="17" t="s">
        <v>173</v>
      </c>
      <c r="B54" s="18"/>
      <c r="C54" s="18"/>
      <c r="D54" s="19" t="s">
        <v>174</v>
      </c>
      <c r="E54" s="19" t="s">
        <v>175</v>
      </c>
      <c r="F54" s="19" t="s">
        <v>176</v>
      </c>
      <c r="G54" s="19" t="s">
        <v>177</v>
      </c>
      <c r="H54" s="19" t="s">
        <v>178</v>
      </c>
      <c r="I54" s="19" t="s">
        <v>179</v>
      </c>
      <c r="J54" s="19" t="s">
        <v>179</v>
      </c>
      <c r="K54" s="19" t="s">
        <v>180</v>
      </c>
      <c r="L54" s="19" t="s">
        <v>181</v>
      </c>
      <c r="M54" s="19" t="s">
        <v>182</v>
      </c>
      <c r="N54" s="20" t="s">
        <v>179</v>
      </c>
    </row>
    <row r="55" spans="1:14">
      <c r="A55" s="21" t="s">
        <v>183</v>
      </c>
      <c r="B55" s="22" t="s">
        <v>19</v>
      </c>
      <c r="C55" s="22" t="s">
        <v>184</v>
      </c>
      <c r="D55" s="23"/>
      <c r="E55" s="23"/>
      <c r="F55" s="23"/>
      <c r="G55" s="23"/>
      <c r="H55" s="23"/>
      <c r="I55" s="23"/>
      <c r="J55" s="23"/>
      <c r="K55" s="23"/>
      <c r="L55" s="24">
        <f>'[5]RefCalculations-Assumptions'!L51</f>
        <v>42.944971724578878</v>
      </c>
      <c r="M55" s="25">
        <f>'[5]RefCalculations-Assumptions'!M51</f>
        <v>11.927645919699142</v>
      </c>
      <c r="N55" s="26"/>
    </row>
    <row r="56" spans="1:14">
      <c r="A56" s="27" t="s">
        <v>185</v>
      </c>
      <c r="B56" s="22" t="s">
        <v>19</v>
      </c>
      <c r="C56" s="22" t="s">
        <v>184</v>
      </c>
      <c r="D56" s="28">
        <f>'[5]RefCalculations-Assumptions'!D52</f>
        <v>1544.820527625337</v>
      </c>
      <c r="E56" s="22">
        <f>'[5]RefCalculations-Assumptions'!E52</f>
        <v>45</v>
      </c>
      <c r="F56" s="22">
        <f>'[5]RefCalculations-Assumptions'!F52</f>
        <v>0.8</v>
      </c>
      <c r="G56" s="29">
        <f>'[5]RefCalculations-Assumptions'!G52</f>
        <v>27.496917063474655</v>
      </c>
      <c r="H56" s="29">
        <f>'[5]RefCalculations-Assumptions'!H52</f>
        <v>4.5833643708229062</v>
      </c>
      <c r="I56" s="22">
        <f>'[5]RefCalculations-Assumptions'!I52</f>
        <v>0.75</v>
      </c>
      <c r="J56" s="22">
        <f>'[5]RefCalculations-Assumptions'!J52</f>
        <v>0.25</v>
      </c>
      <c r="K56" s="28">
        <f>'[5]RefCalculations-Assumptions'!K52</f>
        <v>8719.4505000000008</v>
      </c>
      <c r="L56" s="30">
        <f>'[5]RefCalculations-Assumptions'!L52</f>
        <v>41.634005502127401</v>
      </c>
      <c r="M56" s="31">
        <f>'[5]RefCalculations-Assumptions'!M52</f>
        <v>11.563534819233862</v>
      </c>
      <c r="N56" s="32">
        <f>'[5]RefCalculations-Assumptions'!N52</f>
        <v>0.39132528820480139</v>
      </c>
    </row>
    <row r="57" spans="1:14">
      <c r="A57" s="27" t="s">
        <v>186</v>
      </c>
      <c r="B57" s="22" t="s">
        <v>19</v>
      </c>
      <c r="C57" s="22" t="s">
        <v>184</v>
      </c>
      <c r="D57" s="28">
        <f>'[5]RefCalculations-Assumptions'!D53</f>
        <v>1790.6002203327519</v>
      </c>
      <c r="E57" s="22">
        <f>'[5]RefCalculations-Assumptions'!E53</f>
        <v>45</v>
      </c>
      <c r="F57" s="22">
        <f>'[5]RefCalculations-Assumptions'!F53</f>
        <v>0.8</v>
      </c>
      <c r="G57" s="29">
        <f>'[5]RefCalculations-Assumptions'!G53</f>
        <v>38.615335198402406</v>
      </c>
      <c r="H57" s="29">
        <f>'[5]RefCalculations-Assumptions'!H53</f>
        <v>2.9177266055345532</v>
      </c>
      <c r="I57" s="22">
        <f>'[5]RefCalculations-Assumptions'!I53</f>
        <v>0.75</v>
      </c>
      <c r="J57" s="22">
        <f>'[5]RefCalculations-Assumptions'!J53</f>
        <v>0.25</v>
      </c>
      <c r="K57" s="28">
        <f>'[5]RefCalculations-Assumptions'!K53</f>
        <v>8005.0609999999997</v>
      </c>
      <c r="L57" s="30">
        <f>'[5]RefCalculations-Assumptions'!L53</f>
        <v>46.82537792217903</v>
      </c>
      <c r="M57" s="31">
        <f>'[5]RefCalculations-Assumptions'!M53</f>
        <v>13.005399828734568</v>
      </c>
      <c r="N57" s="32">
        <f>'[5]RefCalculations-Assumptions'!N53</f>
        <v>0.42624802982763033</v>
      </c>
    </row>
    <row r="58" spans="1:14">
      <c r="A58" s="33" t="s">
        <v>187</v>
      </c>
      <c r="B58" s="34" t="s">
        <v>24</v>
      </c>
      <c r="C58" s="34" t="s">
        <v>184</v>
      </c>
      <c r="D58" s="35"/>
      <c r="E58" s="34"/>
      <c r="F58" s="34"/>
      <c r="G58" s="36"/>
      <c r="H58" s="36"/>
      <c r="I58" s="34"/>
      <c r="J58" s="34"/>
      <c r="K58" s="35"/>
      <c r="L58" s="24">
        <f>'[5]RefCalculations-Assumptions'!L54</f>
        <v>21.977061248087363</v>
      </c>
      <c r="M58" s="31">
        <f>'[5]RefCalculations-Assumptions'!M54</f>
        <v>6.1039650137363752</v>
      </c>
      <c r="N58" s="32"/>
    </row>
    <row r="59" spans="1:14">
      <c r="A59" s="33" t="s">
        <v>188</v>
      </c>
      <c r="B59" s="34" t="s">
        <v>24</v>
      </c>
      <c r="C59" s="34" t="s">
        <v>184</v>
      </c>
      <c r="D59" s="35">
        <f>'[5]RefCalculations-Assumptions'!D55</f>
        <v>508.82914840169809</v>
      </c>
      <c r="E59" s="34">
        <f>'[5]RefCalculations-Assumptions'!E55</f>
        <v>45</v>
      </c>
      <c r="F59" s="34">
        <f>'[5]RefCalculations-Assumptions'!F55</f>
        <v>0.1</v>
      </c>
      <c r="G59" s="36">
        <f>'[5]RefCalculations-Assumptions'!G55</f>
        <v>11.682857437652178</v>
      </c>
      <c r="H59" s="36">
        <f>'[5]RefCalculations-Assumptions'!H55</f>
        <v>3.4770710670725085</v>
      </c>
      <c r="I59" s="34">
        <f>'[5]RefCalculations-Assumptions'!I55</f>
        <v>0.75</v>
      </c>
      <c r="J59" s="34">
        <f>'[5]RefCalculations-Assumptions'!J55</f>
        <v>0.25</v>
      </c>
      <c r="K59" s="35">
        <f>'[5]RefCalculations-Assumptions'!K55</f>
        <v>8877.3260000000009</v>
      </c>
      <c r="L59" s="30">
        <f>'[5]RefCalculations-Assumptions'!L55</f>
        <v>104.1039631094397</v>
      </c>
      <c r="M59" s="31">
        <f>'[5]RefCalculations-Assumptions'!M55</f>
        <v>28.914100090002908</v>
      </c>
      <c r="N59" s="32">
        <f>'[5]RefCalculations-Assumptions'!N55</f>
        <v>0.38436590927267961</v>
      </c>
    </row>
    <row r="60" spans="1:14">
      <c r="A60" s="33" t="s">
        <v>198</v>
      </c>
      <c r="B60" s="34" t="s">
        <v>24</v>
      </c>
      <c r="C60" s="34" t="s">
        <v>184</v>
      </c>
      <c r="D60" s="35">
        <f>'[5]RefCalculations-Assumptions'!D56</f>
        <v>508.82914840169809</v>
      </c>
      <c r="E60" s="34">
        <f>'[5]RefCalculations-Assumptions'!E56</f>
        <v>45</v>
      </c>
      <c r="F60" s="34">
        <f>'[5]RefCalculations-Assumptions'!F56</f>
        <v>0.5</v>
      </c>
      <c r="G60" s="36">
        <f>'[5]RefCalculations-Assumptions'!G56</f>
        <v>11.682857437652178</v>
      </c>
      <c r="H60" s="36">
        <f>'[5]RefCalculations-Assumptions'!H56</f>
        <v>3.4770710670725085</v>
      </c>
      <c r="I60" s="34">
        <f>'[5]RefCalculations-Assumptions'!I56</f>
        <v>0.75</v>
      </c>
      <c r="J60" s="34">
        <f>'[5]RefCalculations-Assumptions'!J56</f>
        <v>0.25</v>
      </c>
      <c r="K60" s="35">
        <f>'[5]RefCalculations-Assumptions'!K56</f>
        <v>8877.3260000000009</v>
      </c>
      <c r="L60" s="30">
        <f>'[5]RefCalculations-Assumptions'!L56</f>
        <v>23.602449475545946</v>
      </c>
      <c r="M60" s="31">
        <f>'[5]RefCalculations-Assumptions'!M56</f>
        <v>6.5554044833792799</v>
      </c>
      <c r="N60" s="32">
        <f>'[5]RefCalculations-Assumptions'!N56</f>
        <v>0.38436590927267961</v>
      </c>
    </row>
    <row r="61" spans="1:14">
      <c r="A61" s="33" t="s">
        <v>190</v>
      </c>
      <c r="B61" s="34" t="s">
        <v>24</v>
      </c>
      <c r="C61" s="34" t="s">
        <v>184</v>
      </c>
      <c r="D61" s="35">
        <f>'[5]RefCalculations-Assumptions'!D57</f>
        <v>725.41012575926561</v>
      </c>
      <c r="E61" s="34">
        <f>'[5]RefCalculations-Assumptions'!E57</f>
        <v>45</v>
      </c>
      <c r="F61" s="34">
        <f>'[5]RefCalculations-Assumptions'!F57</f>
        <v>0.8</v>
      </c>
      <c r="G61" s="36">
        <f>'[5]RefCalculations-Assumptions'!G57</f>
        <v>12.073830572426319</v>
      </c>
      <c r="H61" s="36">
        <f>'[5]RefCalculations-Assumptions'!H57</f>
        <v>2.0301492683887483</v>
      </c>
      <c r="I61" s="34">
        <f>'[5]RefCalculations-Assumptions'!I57</f>
        <v>0.75</v>
      </c>
      <c r="J61" s="34">
        <f>'[5]RefCalculations-Assumptions'!J57</f>
        <v>0.25</v>
      </c>
      <c r="K61" s="35">
        <f>'[5]RefCalculations-Assumptions'!K57</f>
        <v>6163.9549999999999</v>
      </c>
      <c r="L61" s="30">
        <f>'[5]RefCalculations-Assumptions'!L57</f>
        <v>19.308643575852571</v>
      </c>
      <c r="M61" s="31">
        <f>'[5]RefCalculations-Assumptions'!M57</f>
        <v>5.3628318872691345</v>
      </c>
      <c r="N61" s="32">
        <f>'[5]RefCalculations-Assumptions'!N57</f>
        <v>0.5535636583816721</v>
      </c>
    </row>
    <row r="62" spans="1:14">
      <c r="A62" s="37" t="s">
        <v>191</v>
      </c>
      <c r="B62" s="38" t="s">
        <v>29</v>
      </c>
      <c r="C62" s="38" t="s">
        <v>184</v>
      </c>
      <c r="D62" s="39"/>
      <c r="E62" s="38"/>
      <c r="F62" s="38"/>
      <c r="G62" s="40"/>
      <c r="H62" s="40"/>
      <c r="I62" s="38"/>
      <c r="J62" s="38"/>
      <c r="K62" s="39"/>
      <c r="L62" s="24">
        <f>'[5]RefCalculations-Assumptions'!L58</f>
        <v>21.977061248087363</v>
      </c>
      <c r="M62" s="31">
        <f>'[5]RefCalculations-Assumptions'!M58</f>
        <v>6.1039650137363752</v>
      </c>
      <c r="N62" s="32"/>
    </row>
    <row r="63" spans="1:14">
      <c r="A63" s="37" t="s">
        <v>192</v>
      </c>
      <c r="B63" s="40" t="s">
        <v>29</v>
      </c>
      <c r="C63" s="38" t="s">
        <v>184</v>
      </c>
      <c r="D63" s="39">
        <f>'[5]RefCalculations-Assumptions'!D59</f>
        <v>508.82914840169809</v>
      </c>
      <c r="E63" s="38">
        <f>'[5]RefCalculations-Assumptions'!E59</f>
        <v>45</v>
      </c>
      <c r="F63" s="38">
        <f>'[5]RefCalculations-Assumptions'!F59</f>
        <v>0.1</v>
      </c>
      <c r="G63" s="40">
        <f>'[5]RefCalculations-Assumptions'!G59</f>
        <v>11.682857437652178</v>
      </c>
      <c r="H63" s="40">
        <f>'[5]RefCalculations-Assumptions'!H59</f>
        <v>3.4770710670725085</v>
      </c>
      <c r="I63" s="38">
        <f>'[5]RefCalculations-Assumptions'!I59</f>
        <v>0.75</v>
      </c>
      <c r="J63" s="38">
        <f>'[5]RefCalculations-Assumptions'!J59</f>
        <v>0.25</v>
      </c>
      <c r="K63" s="39">
        <f>'[5]RefCalculations-Assumptions'!K59</f>
        <v>8877.3260000000009</v>
      </c>
      <c r="L63" s="30">
        <f>'[5]RefCalculations-Assumptions'!L59</f>
        <v>104.1039631094397</v>
      </c>
      <c r="M63" s="31">
        <f>'[5]RefCalculations-Assumptions'!M59</f>
        <v>28.914100090002908</v>
      </c>
      <c r="N63" s="32">
        <f>'[5]RefCalculations-Assumptions'!N59</f>
        <v>0.38436590927267961</v>
      </c>
    </row>
    <row r="64" spans="1:14">
      <c r="A64" s="37" t="s">
        <v>193</v>
      </c>
      <c r="B64" s="40" t="s">
        <v>29</v>
      </c>
      <c r="C64" s="38" t="s">
        <v>184</v>
      </c>
      <c r="D64" s="39">
        <f>'[5]RefCalculations-Assumptions'!D60</f>
        <v>508.82914840169809</v>
      </c>
      <c r="E64" s="38">
        <f>'[5]RefCalculations-Assumptions'!E60</f>
        <v>45</v>
      </c>
      <c r="F64" s="38">
        <f>'[5]RefCalculations-Assumptions'!F60</f>
        <v>0.5</v>
      </c>
      <c r="G64" s="40">
        <f>'[5]RefCalculations-Assumptions'!G60</f>
        <v>11.682857437652178</v>
      </c>
      <c r="H64" s="40">
        <f>'[5]RefCalculations-Assumptions'!H60</f>
        <v>3.4770710670725085</v>
      </c>
      <c r="I64" s="38">
        <f>'[5]RefCalculations-Assumptions'!I60</f>
        <v>0.75</v>
      </c>
      <c r="J64" s="38">
        <f>'[5]RefCalculations-Assumptions'!J60</f>
        <v>0.25</v>
      </c>
      <c r="K64" s="39">
        <f>'[5]RefCalculations-Assumptions'!K60</f>
        <v>8877.3260000000009</v>
      </c>
      <c r="L64" s="30">
        <f>'[5]RefCalculations-Assumptions'!L60</f>
        <v>23.602449475545946</v>
      </c>
      <c r="M64" s="31">
        <f>'[5]RefCalculations-Assumptions'!M60</f>
        <v>6.5554044833792799</v>
      </c>
      <c r="N64" s="32">
        <f>'[5]RefCalculations-Assumptions'!N60</f>
        <v>0.38436590927267961</v>
      </c>
    </row>
    <row r="65" spans="1:15">
      <c r="A65" s="37" t="s">
        <v>194</v>
      </c>
      <c r="B65" s="38" t="s">
        <v>29</v>
      </c>
      <c r="C65" s="38" t="s">
        <v>184</v>
      </c>
      <c r="D65" s="39">
        <f>'[5]RefCalculations-Assumptions'!D61</f>
        <v>1611.5401982994767</v>
      </c>
      <c r="E65" s="38">
        <f>'[5]RefCalculations-Assumptions'!E61</f>
        <v>45</v>
      </c>
      <c r="F65" s="38">
        <f>'[5]RefCalculations-Assumptions'!F61</f>
        <v>0.8</v>
      </c>
      <c r="G65" s="40">
        <f>'[5]RefCalculations-Assumptions'!G61</f>
        <v>34.753801678562169</v>
      </c>
      <c r="H65" s="40">
        <f>'[5]RefCalculations-Assumptions'!H61</f>
        <v>2.6259539449810978</v>
      </c>
      <c r="I65" s="38">
        <f>'[5]RefCalculations-Assumptions'!I61</f>
        <v>0.75</v>
      </c>
      <c r="J65" s="38">
        <f>'[5]RefCalculations-Assumptions'!J61</f>
        <v>0.25</v>
      </c>
      <c r="K65" s="39">
        <f>'[5]RefCalculations-Assumptions'!K61</f>
        <v>8005.0609999999997</v>
      </c>
      <c r="L65" s="30">
        <f>'[5]RefCalculations-Assumptions'!L61</f>
        <v>42.142840129961122</v>
      </c>
      <c r="M65" s="31">
        <f>'[5]RefCalculations-Assumptions'!M61</f>
        <v>11.704859845861108</v>
      </c>
      <c r="N65" s="32">
        <f>'[5]RefCalculations-Assumptions'!N61</f>
        <v>0.42624802982763033</v>
      </c>
    </row>
    <row r="66" spans="1:15" s="59" customFormat="1">
      <c r="A66" s="41" t="s">
        <v>195</v>
      </c>
      <c r="B66" s="42" t="s">
        <v>34</v>
      </c>
      <c r="C66" s="42" t="s">
        <v>184</v>
      </c>
      <c r="D66" s="43"/>
      <c r="E66" s="42"/>
      <c r="F66" s="42"/>
      <c r="G66" s="44"/>
      <c r="H66" s="44"/>
      <c r="I66" s="42"/>
      <c r="J66" s="42"/>
      <c r="K66" s="43"/>
      <c r="L66" s="24">
        <f>'[5]RefCalculations-Assumptions'!L62</f>
        <v>42.944971724578878</v>
      </c>
      <c r="M66" s="31">
        <f>'[5]RefCalculations-Assumptions'!M62</f>
        <v>11.927645919699142</v>
      </c>
      <c r="N66" s="32"/>
      <c r="O66" s="3"/>
    </row>
    <row r="67" spans="1:15">
      <c r="A67" s="41" t="s">
        <v>196</v>
      </c>
      <c r="B67" s="42" t="s">
        <v>34</v>
      </c>
      <c r="C67" s="42" t="s">
        <v>184</v>
      </c>
      <c r="D67" s="43">
        <f>'[5]RefCalculations-Assumptions'!D63</f>
        <v>1591.1651434540972</v>
      </c>
      <c r="E67" s="42">
        <f>'[5]RefCalculations-Assumptions'!E63</f>
        <v>45</v>
      </c>
      <c r="F67" s="42">
        <f>'[5]RefCalculations-Assumptions'!F63</f>
        <v>0.8</v>
      </c>
      <c r="G67" s="44">
        <f>'[5]RefCalculations-Assumptions'!G63</f>
        <v>28.321824575378894</v>
      </c>
      <c r="H67" s="44">
        <f>'[5]RefCalculations-Assumptions'!H63</f>
        <v>4.6497703081232498</v>
      </c>
      <c r="I67" s="42">
        <f>'[5]RefCalculations-Assumptions'!I63</f>
        <v>0.75</v>
      </c>
      <c r="J67" s="42">
        <f>'[5]RefCalculations-Assumptions'!J63</f>
        <v>0.25</v>
      </c>
      <c r="K67" s="43">
        <f>'[5]RefCalculations-Assumptions'!K63</f>
        <v>8939.4447533211187</v>
      </c>
      <c r="L67" s="30">
        <f>'[5]RefCalculations-Assumptions'!L63</f>
        <v>42.811930673366881</v>
      </c>
      <c r="M67" s="31">
        <f>'[5]RefCalculations-Assumptions'!M63</f>
        <v>11.890694758994732</v>
      </c>
      <c r="N67" s="45">
        <f>'[5]RefCalculations-Assumptions'!N63</f>
        <v>0.38169501283984619</v>
      </c>
    </row>
    <row r="68" spans="1:15" ht="13" thickBot="1">
      <c r="A68" s="46" t="s">
        <v>197</v>
      </c>
      <c r="B68" s="42" t="s">
        <v>34</v>
      </c>
      <c r="C68" s="47" t="s">
        <v>184</v>
      </c>
      <c r="D68" s="48">
        <f>'[5]RefCalculations-Assumptions'!D64</f>
        <v>1844.3182269427346</v>
      </c>
      <c r="E68" s="47">
        <f>'[5]RefCalculations-Assumptions'!E64</f>
        <v>45</v>
      </c>
      <c r="F68" s="47">
        <f>'[5]RefCalculations-Assumptions'!F64</f>
        <v>0.8</v>
      </c>
      <c r="G68" s="49">
        <f>'[5]RefCalculations-Assumptions'!G64</f>
        <v>39.773795254354482</v>
      </c>
      <c r="H68" s="49">
        <f>'[5]RefCalculations-Assumptions'!H64</f>
        <v>2.96</v>
      </c>
      <c r="I68" s="47">
        <f>'[5]RefCalculations-Assumptions'!I64</f>
        <v>0.75</v>
      </c>
      <c r="J68" s="47">
        <f>'[5]RefCalculations-Assumptions'!J64</f>
        <v>0.25</v>
      </c>
      <c r="K68" s="48">
        <f>'[5]RefCalculations-Assumptions'!K64</f>
        <v>8207.0310000000009</v>
      </c>
      <c r="L68" s="50">
        <f>'[5]RefCalculations-Assumptions'!L64</f>
        <v>48.184880856143806</v>
      </c>
      <c r="M68" s="51">
        <f>'[5]RefCalculations-Assumptions'!M64</f>
        <v>13.382991639182617</v>
      </c>
      <c r="N68" s="52">
        <f>'[5]RefCalculations-Assumptions'!N64</f>
        <v>0.41575832720748823</v>
      </c>
    </row>
    <row r="69" spans="1:15">
      <c r="A69" s="55"/>
    </row>
    <row r="71" spans="1:15" ht="13" thickBot="1">
      <c r="A71" s="12">
        <v>2035</v>
      </c>
      <c r="B71" s="55"/>
      <c r="C71" s="55"/>
      <c r="D71" s="55"/>
      <c r="E71" s="55"/>
      <c r="F71" s="55"/>
      <c r="G71" s="55"/>
      <c r="H71" s="55"/>
      <c r="I71" s="55"/>
      <c r="J71" s="55"/>
      <c r="K71" s="55"/>
      <c r="L71" s="55"/>
      <c r="M71" s="55"/>
      <c r="O71" s="59"/>
    </row>
    <row r="72" spans="1:15" ht="96">
      <c r="A72" s="56" t="s">
        <v>160</v>
      </c>
      <c r="B72" s="57" t="s">
        <v>161</v>
      </c>
      <c r="C72" s="57" t="s">
        <v>162</v>
      </c>
      <c r="D72" s="57" t="s">
        <v>163</v>
      </c>
      <c r="E72" s="57" t="s">
        <v>164</v>
      </c>
      <c r="F72" s="57" t="s">
        <v>165</v>
      </c>
      <c r="G72" s="57" t="s">
        <v>166</v>
      </c>
      <c r="H72" s="57" t="s">
        <v>167</v>
      </c>
      <c r="I72" s="57" t="s">
        <v>168</v>
      </c>
      <c r="J72" s="57" t="s">
        <v>169</v>
      </c>
      <c r="K72" s="57" t="s">
        <v>170</v>
      </c>
      <c r="L72" s="15" t="s">
        <v>171</v>
      </c>
      <c r="M72" s="15" t="s">
        <v>171</v>
      </c>
      <c r="N72" s="58" t="s">
        <v>172</v>
      </c>
    </row>
    <row r="73" spans="1:15" ht="36">
      <c r="A73" s="17" t="s">
        <v>173</v>
      </c>
      <c r="B73" s="18"/>
      <c r="C73" s="18"/>
      <c r="D73" s="19" t="s">
        <v>174</v>
      </c>
      <c r="E73" s="19" t="s">
        <v>175</v>
      </c>
      <c r="F73" s="19" t="s">
        <v>176</v>
      </c>
      <c r="G73" s="19" t="s">
        <v>177</v>
      </c>
      <c r="H73" s="19" t="s">
        <v>178</v>
      </c>
      <c r="I73" s="19" t="s">
        <v>179</v>
      </c>
      <c r="J73" s="19" t="s">
        <v>179</v>
      </c>
      <c r="K73" s="19" t="s">
        <v>180</v>
      </c>
      <c r="L73" s="19" t="s">
        <v>181</v>
      </c>
      <c r="M73" s="19" t="s">
        <v>182</v>
      </c>
      <c r="N73" s="20" t="s">
        <v>179</v>
      </c>
      <c r="O73" s="55"/>
    </row>
    <row r="74" spans="1:15">
      <c r="A74" s="21" t="s">
        <v>183</v>
      </c>
      <c r="B74" s="22" t="s">
        <v>19</v>
      </c>
      <c r="C74" s="22" t="s">
        <v>184</v>
      </c>
      <c r="D74" s="23"/>
      <c r="E74" s="23"/>
      <c r="F74" s="23"/>
      <c r="G74" s="23"/>
      <c r="H74" s="23"/>
      <c r="I74" s="23"/>
      <c r="J74" s="23"/>
      <c r="K74" s="23"/>
      <c r="L74" s="24">
        <f>'[5]RefCalculations-Assumptions'!L70</f>
        <v>42.160076680004316</v>
      </c>
      <c r="M74" s="25">
        <f>'[5]RefCalculations-Assumptions'!M70</f>
        <v>11.709647169208555</v>
      </c>
      <c r="N74" s="26"/>
      <c r="O74" s="55"/>
    </row>
    <row r="75" spans="1:15">
      <c r="A75" s="27" t="s">
        <v>185</v>
      </c>
      <c r="B75" s="22" t="s">
        <v>19</v>
      </c>
      <c r="C75" s="22" t="s">
        <v>184</v>
      </c>
      <c r="D75" s="28">
        <f>'[5]RefCalculations-Assumptions'!D71</f>
        <v>1454.6821443836211</v>
      </c>
      <c r="E75" s="22">
        <f>'[5]RefCalculations-Assumptions'!E71</f>
        <v>45</v>
      </c>
      <c r="F75" s="22">
        <f>'[5]RefCalculations-Assumptions'!F71</f>
        <v>0.8</v>
      </c>
      <c r="G75" s="29">
        <f>'[5]RefCalculations-Assumptions'!G71</f>
        <v>25.892505674636435</v>
      </c>
      <c r="H75" s="29">
        <f>'[5]RefCalculations-Assumptions'!H71</f>
        <v>4.3159306807561864</v>
      </c>
      <c r="I75" s="22">
        <f>'[5]RefCalculations-Assumptions'!I71</f>
        <v>0.75</v>
      </c>
      <c r="J75" s="22">
        <f>'[5]RefCalculations-Assumptions'!J71</f>
        <v>0.25</v>
      </c>
      <c r="K75" s="28">
        <f>'[5]RefCalculations-Assumptions'!K71</f>
        <v>8525.5972385551795</v>
      </c>
      <c r="L75" s="30">
        <f>'[5]RefCalculations-Assumptions'!L71</f>
        <v>39.204712340411568</v>
      </c>
      <c r="M75" s="31">
        <f>'[5]RefCalculations-Assumptions'!M71</f>
        <v>10.888816743880955</v>
      </c>
      <c r="N75" s="32">
        <f>'[5]RefCalculations-Assumptions'!N71</f>
        <v>0.40022316143077036</v>
      </c>
    </row>
    <row r="76" spans="1:15">
      <c r="A76" s="27" t="s">
        <v>186</v>
      </c>
      <c r="B76" s="22" t="s">
        <v>19</v>
      </c>
      <c r="C76" s="22" t="s">
        <v>184</v>
      </c>
      <c r="D76" s="28">
        <f>'[5]RefCalculations-Assumptions'!D72</f>
        <v>1610.3800121982265</v>
      </c>
      <c r="E76" s="22">
        <f>'[5]RefCalculations-Assumptions'!E72</f>
        <v>45</v>
      </c>
      <c r="F76" s="22">
        <f>'[5]RefCalculations-Assumptions'!F72</f>
        <v>0.8</v>
      </c>
      <c r="G76" s="29">
        <f>'[5]RefCalculations-Assumptions'!G72</f>
        <v>36.024299459802499</v>
      </c>
      <c r="H76" s="29">
        <f>'[5]RefCalculations-Assumptions'!H72</f>
        <v>2.7219511740495874</v>
      </c>
      <c r="I76" s="22">
        <f>'[5]RefCalculations-Assumptions'!I72</f>
        <v>0.75</v>
      </c>
      <c r="J76" s="22">
        <f>'[5]RefCalculations-Assumptions'!J72</f>
        <v>0.25</v>
      </c>
      <c r="K76" s="28">
        <f>'[5]RefCalculations-Assumptions'!K72</f>
        <v>7598.7702636415233</v>
      </c>
      <c r="L76" s="30">
        <f>'[5]RefCalculations-Assumptions'!L72</f>
        <v>42.3952509228574</v>
      </c>
      <c r="M76" s="31">
        <f>'[5]RefCalculations-Assumptions'!M72</f>
        <v>11.774965062911566</v>
      </c>
      <c r="N76" s="32">
        <f>'[5]RefCalculations-Assumptions'!N72</f>
        <v>0.44903864197952675</v>
      </c>
    </row>
    <row r="77" spans="1:15">
      <c r="A77" s="33" t="s">
        <v>187</v>
      </c>
      <c r="B77" s="34" t="s">
        <v>24</v>
      </c>
      <c r="C77" s="34" t="s">
        <v>184</v>
      </c>
      <c r="D77" s="35"/>
      <c r="E77" s="34"/>
      <c r="F77" s="34"/>
      <c r="G77" s="36"/>
      <c r="H77" s="36"/>
      <c r="I77" s="34"/>
      <c r="J77" s="34"/>
      <c r="K77" s="35"/>
      <c r="L77" s="24">
        <f>'[5]RefCalculations-Assumptions'!L73</f>
        <v>21.640677657555411</v>
      </c>
      <c r="M77" s="31">
        <f>'[5]RefCalculations-Assumptions'!M73</f>
        <v>6.0105369778118387</v>
      </c>
      <c r="N77" s="32"/>
    </row>
    <row r="78" spans="1:15">
      <c r="A78" s="33" t="s">
        <v>188</v>
      </c>
      <c r="B78" s="34" t="s">
        <v>24</v>
      </c>
      <c r="C78" s="34" t="s">
        <v>184</v>
      </c>
      <c r="D78" s="35">
        <f>'[5]RefCalculations-Assumptions'!D74</f>
        <v>479.13959161305877</v>
      </c>
      <c r="E78" s="34">
        <f>'[5]RefCalculations-Assumptions'!E74</f>
        <v>45</v>
      </c>
      <c r="F78" s="34">
        <f>'[5]RefCalculations-Assumptions'!F74</f>
        <v>0.1</v>
      </c>
      <c r="G78" s="36">
        <f>'[5]RefCalculations-Assumptions'!G74</f>
        <v>11.001177033850071</v>
      </c>
      <c r="H78" s="36">
        <f>'[5]RefCalculations-Assumptions'!H74</f>
        <v>3.2741882345377529</v>
      </c>
      <c r="I78" s="34">
        <f>'[5]RefCalculations-Assumptions'!I74</f>
        <v>0.75</v>
      </c>
      <c r="J78" s="34">
        <f>'[5]RefCalculations-Assumptions'!J74</f>
        <v>0.25</v>
      </c>
      <c r="K78" s="35">
        <f>'[5]RefCalculations-Assumptions'!K74</f>
        <v>8679.9628062977263</v>
      </c>
      <c r="L78" s="30">
        <f>'[5]RefCalculations-Assumptions'!L74</f>
        <v>98.029624533576367</v>
      </c>
      <c r="M78" s="31">
        <f>'[5]RefCalculations-Assumptions'!M74</f>
        <v>27.226997809579231</v>
      </c>
      <c r="N78" s="32">
        <f>'[5]RefCalculations-Assumptions'!N74</f>
        <v>0.39310554158415623</v>
      </c>
    </row>
    <row r="79" spans="1:15">
      <c r="A79" s="33" t="s">
        <v>198</v>
      </c>
      <c r="B79" s="34" t="s">
        <v>24</v>
      </c>
      <c r="C79" s="34" t="s">
        <v>184</v>
      </c>
      <c r="D79" s="35">
        <f>'[5]RefCalculations-Assumptions'!D75</f>
        <v>479.13959161305877</v>
      </c>
      <c r="E79" s="34">
        <f>'[5]RefCalculations-Assumptions'!E75</f>
        <v>45</v>
      </c>
      <c r="F79" s="34">
        <f>'[5]RefCalculations-Assumptions'!F75</f>
        <v>0.5</v>
      </c>
      <c r="G79" s="36">
        <f>'[5]RefCalculations-Assumptions'!G75</f>
        <v>11.001177033850071</v>
      </c>
      <c r="H79" s="36">
        <f>'[5]RefCalculations-Assumptions'!H75</f>
        <v>3.2741882345377529</v>
      </c>
      <c r="I79" s="34">
        <f>'[5]RefCalculations-Assumptions'!I75</f>
        <v>0.75</v>
      </c>
      <c r="J79" s="34">
        <f>'[5]RefCalculations-Assumptions'!J75</f>
        <v>0.25</v>
      </c>
      <c r="K79" s="35">
        <f>'[5]RefCalculations-Assumptions'!K75</f>
        <v>8679.9628062977263</v>
      </c>
      <c r="L79" s="30">
        <f>'[5]RefCalculations-Assumptions'!L75</f>
        <v>22.225275494345478</v>
      </c>
      <c r="M79" s="31">
        <f>'[5]RefCalculations-Assumptions'!M75</f>
        <v>6.1729046712259468</v>
      </c>
      <c r="N79" s="32">
        <f>'[5]RefCalculations-Assumptions'!N75</f>
        <v>0.39310554158415623</v>
      </c>
    </row>
    <row r="80" spans="1:15">
      <c r="A80" s="33" t="s">
        <v>190</v>
      </c>
      <c r="B80" s="34" t="s">
        <v>24</v>
      </c>
      <c r="C80" s="34" t="s">
        <v>184</v>
      </c>
      <c r="D80" s="35">
        <f>'[5]RefCalculations-Assumptions'!D76</f>
        <v>631.97887337427017</v>
      </c>
      <c r="E80" s="34">
        <f>'[5]RefCalculations-Assumptions'!E76</f>
        <v>45</v>
      </c>
      <c r="F80" s="34">
        <f>'[5]RefCalculations-Assumptions'!F76</f>
        <v>0.8</v>
      </c>
      <c r="G80" s="36">
        <f>'[5]RefCalculations-Assumptions'!G76</f>
        <v>11.037108428259652</v>
      </c>
      <c r="H80" s="36">
        <f>'[5]RefCalculations-Assumptions'!H76</f>
        <v>1.8558300504837864</v>
      </c>
      <c r="I80" s="34">
        <f>'[5]RefCalculations-Assumptions'!I76</f>
        <v>0.75</v>
      </c>
      <c r="J80" s="34">
        <f>'[5]RefCalculations-Assumptions'!J76</f>
        <v>0.25</v>
      </c>
      <c r="K80" s="35">
        <f>'[5]RefCalculations-Assumptions'!K76</f>
        <v>5698.1565485208439</v>
      </c>
      <c r="L80" s="30">
        <f>'[5]RefCalculations-Assumptions'!L76</f>
        <v>16.982858778005191</v>
      </c>
      <c r="M80" s="31">
        <f>'[5]RefCalculations-Assumptions'!M76</f>
        <v>4.7168624887547708</v>
      </c>
      <c r="N80" s="32">
        <f>'[5]RefCalculations-Assumptions'!N76</f>
        <v>0.59881497653583082</v>
      </c>
    </row>
    <row r="81" spans="1:14">
      <c r="A81" s="37" t="s">
        <v>191</v>
      </c>
      <c r="B81" s="38" t="s">
        <v>29</v>
      </c>
      <c r="C81" s="38" t="s">
        <v>184</v>
      </c>
      <c r="D81" s="39"/>
      <c r="E81" s="38"/>
      <c r="F81" s="38"/>
      <c r="G81" s="40"/>
      <c r="H81" s="40"/>
      <c r="I81" s="38"/>
      <c r="J81" s="38"/>
      <c r="K81" s="39"/>
      <c r="L81" s="24">
        <f>'[5]RefCalculations-Assumptions'!L77</f>
        <v>21.640677657555411</v>
      </c>
      <c r="M81" s="31">
        <f>'[5]RefCalculations-Assumptions'!M77</f>
        <v>6.0105369778118387</v>
      </c>
      <c r="N81" s="32"/>
    </row>
    <row r="82" spans="1:14">
      <c r="A82" s="37" t="s">
        <v>192</v>
      </c>
      <c r="B82" s="40" t="s">
        <v>29</v>
      </c>
      <c r="C82" s="38" t="s">
        <v>184</v>
      </c>
      <c r="D82" s="39">
        <f>'[5]RefCalculations-Assumptions'!D78</f>
        <v>479.13959161305877</v>
      </c>
      <c r="E82" s="38">
        <f>'[5]RefCalculations-Assumptions'!E78</f>
        <v>45</v>
      </c>
      <c r="F82" s="38">
        <f>'[5]RefCalculations-Assumptions'!F78</f>
        <v>0.1</v>
      </c>
      <c r="G82" s="40">
        <f>'[5]RefCalculations-Assumptions'!G78</f>
        <v>11.001177033850071</v>
      </c>
      <c r="H82" s="40">
        <f>'[5]RefCalculations-Assumptions'!H78</f>
        <v>3.2741882345377529</v>
      </c>
      <c r="I82" s="38">
        <f>'[5]RefCalculations-Assumptions'!I78</f>
        <v>0.75</v>
      </c>
      <c r="J82" s="38">
        <f>'[5]RefCalculations-Assumptions'!J78</f>
        <v>0.25</v>
      </c>
      <c r="K82" s="39">
        <f>'[5]RefCalculations-Assumptions'!K78</f>
        <v>8679.9628062977263</v>
      </c>
      <c r="L82" s="30">
        <f>'[5]RefCalculations-Assumptions'!L78</f>
        <v>98.029624533576367</v>
      </c>
      <c r="M82" s="31">
        <f>'[5]RefCalculations-Assumptions'!M78</f>
        <v>27.226997809579231</v>
      </c>
      <c r="N82" s="32">
        <f>'[5]RefCalculations-Assumptions'!N78</f>
        <v>0.39310554158415623</v>
      </c>
    </row>
    <row r="83" spans="1:14">
      <c r="A83" s="37" t="s">
        <v>193</v>
      </c>
      <c r="B83" s="40" t="s">
        <v>29</v>
      </c>
      <c r="C83" s="38" t="s">
        <v>184</v>
      </c>
      <c r="D83" s="39">
        <f>'[5]RefCalculations-Assumptions'!D79</f>
        <v>479.13959161305877</v>
      </c>
      <c r="E83" s="38">
        <f>'[5]RefCalculations-Assumptions'!E79</f>
        <v>45</v>
      </c>
      <c r="F83" s="38">
        <f>'[5]RefCalculations-Assumptions'!F79</f>
        <v>0.5</v>
      </c>
      <c r="G83" s="40">
        <f>'[5]RefCalculations-Assumptions'!G79</f>
        <v>11.001177033850071</v>
      </c>
      <c r="H83" s="40">
        <f>'[5]RefCalculations-Assumptions'!H79</f>
        <v>3.2741882345377529</v>
      </c>
      <c r="I83" s="38">
        <f>'[5]RefCalculations-Assumptions'!I79</f>
        <v>0.75</v>
      </c>
      <c r="J83" s="38">
        <f>'[5]RefCalculations-Assumptions'!J79</f>
        <v>0.25</v>
      </c>
      <c r="K83" s="39">
        <f>'[5]RefCalculations-Assumptions'!K79</f>
        <v>8679.9628062977263</v>
      </c>
      <c r="L83" s="30">
        <f>'[5]RefCalculations-Assumptions'!L79</f>
        <v>22.225275494345478</v>
      </c>
      <c r="M83" s="31">
        <f>'[5]RefCalculations-Assumptions'!M79</f>
        <v>6.1729046712259468</v>
      </c>
      <c r="N83" s="32">
        <f>'[5]RefCalculations-Assumptions'!N79</f>
        <v>0.39310554158415623</v>
      </c>
    </row>
    <row r="84" spans="1:14">
      <c r="A84" s="37" t="s">
        <v>194</v>
      </c>
      <c r="B84" s="38" t="s">
        <v>29</v>
      </c>
      <c r="C84" s="38" t="s">
        <v>184</v>
      </c>
      <c r="D84" s="39">
        <f>'[5]RefCalculations-Assumptions'!D80</f>
        <v>1403.9773126307819</v>
      </c>
      <c r="E84" s="38">
        <f>'[5]RefCalculations-Assumptions'!E80</f>
        <v>45</v>
      </c>
      <c r="F84" s="38">
        <f>'[5]RefCalculations-Assumptions'!F80</f>
        <v>0.8</v>
      </c>
      <c r="G84" s="40">
        <f>'[5]RefCalculations-Assumptions'!G80</f>
        <v>31.76965877726737</v>
      </c>
      <c r="H84" s="40">
        <f>'[5]RefCalculations-Assumptions'!H80</f>
        <v>2.4004758261692447</v>
      </c>
      <c r="I84" s="38">
        <f>'[5]RefCalculations-Assumptions'!I80</f>
        <v>0.75</v>
      </c>
      <c r="J84" s="38">
        <f>'[5]RefCalculations-Assumptions'!J80</f>
        <v>0.25</v>
      </c>
      <c r="K84" s="39">
        <f>'[5]RefCalculations-Assumptions'!K80</f>
        <v>7598.7702636415233</v>
      </c>
      <c r="L84" s="30">
        <f>'[5]RefCalculations-Assumptions'!L80</f>
        <v>37.040582434355713</v>
      </c>
      <c r="M84" s="31">
        <f>'[5]RefCalculations-Assumptions'!M80</f>
        <v>10.287745787094357</v>
      </c>
      <c r="N84" s="32">
        <f>'[5]RefCalculations-Assumptions'!N80</f>
        <v>0.44903864197952675</v>
      </c>
    </row>
    <row r="85" spans="1:14">
      <c r="A85" s="41" t="s">
        <v>195</v>
      </c>
      <c r="B85" s="42" t="s">
        <v>34</v>
      </c>
      <c r="C85" s="42" t="s">
        <v>184</v>
      </c>
      <c r="D85" s="43"/>
      <c r="E85" s="42"/>
      <c r="F85" s="42"/>
      <c r="G85" s="44"/>
      <c r="H85" s="44"/>
      <c r="I85" s="42"/>
      <c r="J85" s="42"/>
      <c r="K85" s="43"/>
      <c r="L85" s="24">
        <f>'[5]RefCalculations-Assumptions'!L81</f>
        <v>42.160076680004316</v>
      </c>
      <c r="M85" s="31">
        <f>'[5]RefCalculations-Assumptions'!M81</f>
        <v>11.709647169208555</v>
      </c>
      <c r="N85" s="32"/>
    </row>
    <row r="86" spans="1:14">
      <c r="A86" s="41" t="s">
        <v>196</v>
      </c>
      <c r="B86" s="42" t="s">
        <v>34</v>
      </c>
      <c r="C86" s="42" t="s">
        <v>184</v>
      </c>
      <c r="D86" s="43">
        <f>'[5]RefCalculations-Assumptions'!D82</f>
        <v>1498.3226087151297</v>
      </c>
      <c r="E86" s="42">
        <f>'[5]RefCalculations-Assumptions'!E82</f>
        <v>45</v>
      </c>
      <c r="F86" s="42">
        <f>'[5]RefCalculations-Assumptions'!F82</f>
        <v>0.8</v>
      </c>
      <c r="G86" s="44">
        <f>'[5]RefCalculations-Assumptions'!G82</f>
        <v>26.66928084487553</v>
      </c>
      <c r="H86" s="44">
        <f>'[5]RefCalculations-Assumptions'!H82</f>
        <v>4.3784619130543216</v>
      </c>
      <c r="I86" s="42">
        <f>'[5]RefCalculations-Assumptions'!I82</f>
        <v>0.75</v>
      </c>
      <c r="J86" s="42">
        <f>'[5]RefCalculations-Assumptions'!J82</f>
        <v>0.25</v>
      </c>
      <c r="K86" s="43">
        <f>'[5]RefCalculations-Assumptions'!K82</f>
        <v>8740.7005181268141</v>
      </c>
      <c r="L86" s="30">
        <f>'[5]RefCalculations-Assumptions'!L82</f>
        <v>40.313907022499365</v>
      </c>
      <c r="M86" s="31">
        <f>'[5]RefCalculations-Assumptions'!M82</f>
        <v>11.196887302380926</v>
      </c>
      <c r="N86" s="45">
        <f>'[5]RefCalculations-Assumptions'!N82</f>
        <v>0.39037391486228873</v>
      </c>
    </row>
    <row r="87" spans="1:14" ht="13" thickBot="1">
      <c r="A87" s="46" t="s">
        <v>197</v>
      </c>
      <c r="B87" s="42" t="s">
        <v>34</v>
      </c>
      <c r="C87" s="47" t="s">
        <v>184</v>
      </c>
      <c r="D87" s="48">
        <f>'[5]RefCalculations-Assumptions'!D83</f>
        <v>1658.6914125641733</v>
      </c>
      <c r="E87" s="47">
        <f>'[5]RefCalculations-Assumptions'!E83</f>
        <v>45</v>
      </c>
      <c r="F87" s="47">
        <f>'[5]RefCalculations-Assumptions'!F83</f>
        <v>0.8</v>
      </c>
      <c r="G87" s="49">
        <f>'[5]RefCalculations-Assumptions'!G83</f>
        <v>37.105028443596574</v>
      </c>
      <c r="H87" s="49">
        <f>'[5]RefCalculations-Assumptions'!H83</f>
        <v>2.7613880820443319</v>
      </c>
      <c r="I87" s="47">
        <f>'[5]RefCalculations-Assumptions'!I83</f>
        <v>0.75</v>
      </c>
      <c r="J87" s="47">
        <f>'[5]RefCalculations-Assumptions'!J83</f>
        <v>0.25</v>
      </c>
      <c r="K87" s="48">
        <f>'[5]RefCalculations-Assumptions'!K83</f>
        <v>7790.4894310716882</v>
      </c>
      <c r="L87" s="50">
        <f>'[5]RefCalculations-Assumptions'!L83</f>
        <v>43.624886823316388</v>
      </c>
      <c r="M87" s="51">
        <f>'[5]RefCalculations-Assumptions'!M83</f>
        <v>12.116487272423955</v>
      </c>
      <c r="N87" s="52">
        <f>'[5]RefCalculations-Assumptions'!N83</f>
        <v>0.43798807637052573</v>
      </c>
    </row>
    <row r="90" spans="1:14" ht="13" thickBot="1">
      <c r="A90" s="12">
        <v>2050</v>
      </c>
      <c r="B90" s="55"/>
      <c r="C90" s="55"/>
      <c r="D90" s="55"/>
      <c r="E90" s="55"/>
      <c r="F90" s="55"/>
      <c r="G90" s="55"/>
      <c r="H90" s="55"/>
      <c r="I90" s="55"/>
      <c r="J90" s="55"/>
      <c r="K90" s="55"/>
      <c r="L90" s="55"/>
      <c r="M90" s="55"/>
    </row>
    <row r="91" spans="1:14" ht="96">
      <c r="A91" s="56" t="s">
        <v>160</v>
      </c>
      <c r="B91" s="57" t="s">
        <v>161</v>
      </c>
      <c r="C91" s="57" t="s">
        <v>162</v>
      </c>
      <c r="D91" s="57" t="s">
        <v>163</v>
      </c>
      <c r="E91" s="57" t="s">
        <v>164</v>
      </c>
      <c r="F91" s="57" t="s">
        <v>165</v>
      </c>
      <c r="G91" s="57" t="s">
        <v>166</v>
      </c>
      <c r="H91" s="57" t="s">
        <v>167</v>
      </c>
      <c r="I91" s="57" t="s">
        <v>168</v>
      </c>
      <c r="J91" s="57" t="s">
        <v>169</v>
      </c>
      <c r="K91" s="57" t="s">
        <v>170</v>
      </c>
      <c r="L91" s="15" t="s">
        <v>171</v>
      </c>
      <c r="M91" s="15" t="s">
        <v>171</v>
      </c>
      <c r="N91" s="58" t="s">
        <v>172</v>
      </c>
    </row>
    <row r="92" spans="1:14" ht="36">
      <c r="A92" s="17" t="s">
        <v>173</v>
      </c>
      <c r="B92" s="18"/>
      <c r="C92" s="18"/>
      <c r="D92" s="19" t="s">
        <v>174</v>
      </c>
      <c r="E92" s="19" t="s">
        <v>175</v>
      </c>
      <c r="F92" s="19" t="s">
        <v>176</v>
      </c>
      <c r="G92" s="19" t="s">
        <v>177</v>
      </c>
      <c r="H92" s="19" t="s">
        <v>178</v>
      </c>
      <c r="I92" s="19" t="s">
        <v>179</v>
      </c>
      <c r="J92" s="19" t="s">
        <v>179</v>
      </c>
      <c r="K92" s="19" t="s">
        <v>180</v>
      </c>
      <c r="L92" s="19" t="s">
        <v>181</v>
      </c>
      <c r="M92" s="19" t="s">
        <v>182</v>
      </c>
      <c r="N92" s="20" t="s">
        <v>179</v>
      </c>
    </row>
    <row r="93" spans="1:14">
      <c r="A93" s="21" t="s">
        <v>183</v>
      </c>
      <c r="B93" s="22" t="s">
        <v>19</v>
      </c>
      <c r="C93" s="22" t="s">
        <v>184</v>
      </c>
      <c r="D93" s="23"/>
      <c r="E93" s="23"/>
      <c r="F93" s="23"/>
      <c r="G93" s="23"/>
      <c r="H93" s="23"/>
      <c r="I93" s="23"/>
      <c r="J93" s="23"/>
      <c r="K93" s="23"/>
      <c r="L93" s="24">
        <f>'[5]RefCalculations-Assumptions'!L89</f>
        <v>41.375181635429783</v>
      </c>
      <c r="M93" s="25">
        <f>'[5]RefCalculations-Assumptions'!M89</f>
        <v>11.491648418717972</v>
      </c>
      <c r="N93" s="26"/>
    </row>
    <row r="94" spans="1:14">
      <c r="A94" s="27" t="s">
        <v>185</v>
      </c>
      <c r="B94" s="22" t="s">
        <v>19</v>
      </c>
      <c r="C94" s="22" t="s">
        <v>184</v>
      </c>
      <c r="D94" s="28">
        <f>'[5]RefCalculations-Assumptions'!D90</f>
        <v>1369.803225259669</v>
      </c>
      <c r="E94" s="22">
        <f>'[5]RefCalculations-Assumptions'!E90</f>
        <v>45</v>
      </c>
      <c r="F94" s="22">
        <f>'[5]RefCalculations-Assumptions'!F90</f>
        <v>0.8</v>
      </c>
      <c r="G94" s="29">
        <f>'[5]RefCalculations-Assumptions'!G90</f>
        <v>24.381709722710347</v>
      </c>
      <c r="H94" s="29">
        <f>'[5]RefCalculations-Assumptions'!H90</f>
        <v>4.0641014185281072</v>
      </c>
      <c r="I94" s="22">
        <f>'[5]RefCalculations-Assumptions'!I90</f>
        <v>0.75</v>
      </c>
      <c r="J94" s="22">
        <f>'[5]RefCalculations-Assumptions'!J90</f>
        <v>0.25</v>
      </c>
      <c r="K94" s="28">
        <f>'[5]RefCalculations-Assumptions'!K90</f>
        <v>8336.0537770195169</v>
      </c>
      <c r="L94" s="30">
        <f>'[5]RefCalculations-Assumptions'!L90</f>
        <v>36.917165455432382</v>
      </c>
      <c r="M94" s="31">
        <f>'[5]RefCalculations-Assumptions'!M90</f>
        <v>10.253467640760546</v>
      </c>
      <c r="N94" s="32">
        <f>'[5]RefCalculations-Assumptions'!N90</f>
        <v>0.40932335265236031</v>
      </c>
    </row>
    <row r="95" spans="1:14">
      <c r="A95" s="27" t="s">
        <v>186</v>
      </c>
      <c r="B95" s="22" t="s">
        <v>19</v>
      </c>
      <c r="C95" s="22" t="s">
        <v>184</v>
      </c>
      <c r="D95" s="28">
        <f>'[5]RefCalculations-Assumptions'!D91</f>
        <v>1360.8561674528914</v>
      </c>
      <c r="E95" s="22">
        <f>'[5]RefCalculations-Assumptions'!E91</f>
        <v>45</v>
      </c>
      <c r="F95" s="22">
        <f>'[5]RefCalculations-Assumptions'!F91</f>
        <v>0.8</v>
      </c>
      <c r="G95" s="29">
        <f>'[5]RefCalculations-Assumptions'!G91</f>
        <v>32.436881566658023</v>
      </c>
      <c r="H95" s="29">
        <f>'[5]RefCalculations-Assumptions'!H91</f>
        <v>2.450890348649025</v>
      </c>
      <c r="I95" s="22">
        <f>'[5]RefCalculations-Assumptions'!I91</f>
        <v>0.75</v>
      </c>
      <c r="J95" s="22">
        <f>'[5]RefCalculations-Assumptions'!J91</f>
        <v>0.25</v>
      </c>
      <c r="K95" s="28">
        <f>'[5]RefCalculations-Assumptions'!K91</f>
        <v>7266.084896345059</v>
      </c>
      <c r="L95" s="30">
        <f>'[5]RefCalculations-Assumptions'!L91</f>
        <v>36.261519678047712</v>
      </c>
      <c r="M95" s="31">
        <f>'[5]RefCalculations-Assumptions'!M91</f>
        <v>10.071366911214266</v>
      </c>
      <c r="N95" s="32">
        <f>'[5]RefCalculations-Assumptions'!N91</f>
        <v>0.4695983502224636</v>
      </c>
    </row>
    <row r="96" spans="1:14">
      <c r="A96" s="33" t="s">
        <v>187</v>
      </c>
      <c r="B96" s="34" t="s">
        <v>24</v>
      </c>
      <c r="C96" s="34" t="s">
        <v>184</v>
      </c>
      <c r="D96" s="35"/>
      <c r="E96" s="34"/>
      <c r="F96" s="34"/>
      <c r="G96" s="36"/>
      <c r="H96" s="36"/>
      <c r="I96" s="34"/>
      <c r="J96" s="34"/>
      <c r="K96" s="35"/>
      <c r="L96" s="24">
        <f>'[5]RefCalculations-Assumptions'!L92</f>
        <v>21.192166203512812</v>
      </c>
      <c r="M96" s="31">
        <f>'[5]RefCalculations-Assumptions'!M92</f>
        <v>5.8859662632457903</v>
      </c>
      <c r="N96" s="32"/>
    </row>
    <row r="97" spans="1:14">
      <c r="A97" s="33" t="s">
        <v>188</v>
      </c>
      <c r="B97" s="34" t="s">
        <v>24</v>
      </c>
      <c r="C97" s="34" t="s">
        <v>184</v>
      </c>
      <c r="D97" s="35">
        <f>'[5]RefCalculations-Assumptions'!D93</f>
        <v>451.18238405219984</v>
      </c>
      <c r="E97" s="34">
        <f>'[5]RefCalculations-Assumptions'!E93</f>
        <v>45</v>
      </c>
      <c r="F97" s="34">
        <f>'[5]RefCalculations-Assumptions'!F93</f>
        <v>0.1</v>
      </c>
      <c r="G97" s="36">
        <f>'[5]RefCalculations-Assumptions'!G93</f>
        <v>10.359271845606976</v>
      </c>
      <c r="H97" s="36">
        <f>'[5]RefCalculations-Assumptions'!H93</f>
        <v>3.0831433664688723</v>
      </c>
      <c r="I97" s="34">
        <f>'[5]RefCalculations-Assumptions'!I93</f>
        <v>0.75</v>
      </c>
      <c r="J97" s="34">
        <f>'[5]RefCalculations-Assumptions'!J93</f>
        <v>0.25</v>
      </c>
      <c r="K97" s="35">
        <f>'[5]RefCalculations-Assumptions'!K93</f>
        <v>8486.9874462999196</v>
      </c>
      <c r="L97" s="30">
        <f>'[5]RefCalculations-Assumptions'!L93</f>
        <v>92.309716164134997</v>
      </c>
      <c r="M97" s="31">
        <f>'[5]RefCalculations-Assumptions'!M93</f>
        <v>25.638335878180804</v>
      </c>
      <c r="N97" s="32">
        <f>'[5]RefCalculations-Assumptions'!N93</f>
        <v>0.40204389384216593</v>
      </c>
    </row>
    <row r="98" spans="1:14">
      <c r="A98" s="33" t="s">
        <v>198</v>
      </c>
      <c r="B98" s="34" t="s">
        <v>24</v>
      </c>
      <c r="C98" s="34" t="s">
        <v>184</v>
      </c>
      <c r="D98" s="35">
        <f>'[5]RefCalculations-Assumptions'!D94</f>
        <v>451.18238405219984</v>
      </c>
      <c r="E98" s="34">
        <f>'[5]RefCalculations-Assumptions'!E94</f>
        <v>45</v>
      </c>
      <c r="F98" s="34">
        <f>'[5]RefCalculations-Assumptions'!F94</f>
        <v>0.5</v>
      </c>
      <c r="G98" s="36">
        <f>'[5]RefCalculations-Assumptions'!G94</f>
        <v>10.359271845606976</v>
      </c>
      <c r="H98" s="36">
        <f>'[5]RefCalculations-Assumptions'!H94</f>
        <v>3.0831433664688723</v>
      </c>
      <c r="I98" s="34">
        <f>'[5]RefCalculations-Assumptions'!I94</f>
        <v>0.75</v>
      </c>
      <c r="J98" s="34">
        <f>'[5]RefCalculations-Assumptions'!J94</f>
        <v>0.25</v>
      </c>
      <c r="K98" s="35">
        <f>'[5]RefCalculations-Assumptions'!K94</f>
        <v>8486.9874462999196</v>
      </c>
      <c r="L98" s="30">
        <f>'[5]RefCalculations-Assumptions'!L94</f>
        <v>20.928457926002093</v>
      </c>
      <c r="M98" s="31">
        <f>'[5]RefCalculations-Assumptions'!M94</f>
        <v>5.8127232540196037</v>
      </c>
      <c r="N98" s="32">
        <f>'[5]RefCalculations-Assumptions'!N94</f>
        <v>0.40204389384216593</v>
      </c>
    </row>
    <row r="99" spans="1:14">
      <c r="A99" s="33" t="s">
        <v>190</v>
      </c>
      <c r="B99" s="34" t="s">
        <v>24</v>
      </c>
      <c r="C99" s="34" t="s">
        <v>184</v>
      </c>
      <c r="D99" s="35">
        <f>'[5]RefCalculations-Assumptions'!D95</f>
        <v>551.31169557704186</v>
      </c>
      <c r="E99" s="34">
        <f>'[5]RefCalculations-Assumptions'!E95</f>
        <v>45</v>
      </c>
      <c r="F99" s="34">
        <f>'[5]RefCalculations-Assumptions'!F95</f>
        <v>0.8</v>
      </c>
      <c r="G99" s="36">
        <f>'[5]RefCalculations-Assumptions'!G95</f>
        <v>10.142017680838109</v>
      </c>
      <c r="H99" s="36">
        <f>'[5]RefCalculations-Assumptions'!H95</f>
        <v>1.7053253854465487</v>
      </c>
      <c r="I99" s="34">
        <f>'[5]RefCalculations-Assumptions'!I95</f>
        <v>0.75</v>
      </c>
      <c r="J99" s="34">
        <f>'[5]RefCalculations-Assumptions'!J95</f>
        <v>0.25</v>
      </c>
      <c r="K99" s="35">
        <f>'[5]RefCalculations-Assumptions'!K95</f>
        <v>5334.498553770497</v>
      </c>
      <c r="L99" s="30">
        <f>'[5]RefCalculations-Assumptions'!L95</f>
        <v>14.974810175242645</v>
      </c>
      <c r="M99" s="31">
        <f>'[5]RefCalculations-Assumptions'!M95</f>
        <v>4.1591419510185652</v>
      </c>
      <c r="N99" s="32">
        <f>'[5]RefCalculations-Assumptions'!N95</f>
        <v>0.63963678038458771</v>
      </c>
    </row>
    <row r="100" spans="1:14">
      <c r="A100" s="37" t="s">
        <v>191</v>
      </c>
      <c r="B100" s="38" t="s">
        <v>29</v>
      </c>
      <c r="C100" s="38" t="s">
        <v>184</v>
      </c>
      <c r="D100" s="39"/>
      <c r="E100" s="38"/>
      <c r="F100" s="38"/>
      <c r="G100" s="40"/>
      <c r="H100" s="40"/>
      <c r="I100" s="38"/>
      <c r="J100" s="38"/>
      <c r="K100" s="39"/>
      <c r="L100" s="24">
        <f>'[5]RefCalculations-Assumptions'!L96</f>
        <v>21.192166203512812</v>
      </c>
      <c r="M100" s="31">
        <f>'[5]RefCalculations-Assumptions'!M96</f>
        <v>5.8859662632457903</v>
      </c>
      <c r="N100" s="32"/>
    </row>
    <row r="101" spans="1:14">
      <c r="A101" s="37" t="s">
        <v>192</v>
      </c>
      <c r="B101" s="40" t="s">
        <v>29</v>
      </c>
      <c r="C101" s="38" t="s">
        <v>184</v>
      </c>
      <c r="D101" s="39">
        <f>'[5]RefCalculations-Assumptions'!D97</f>
        <v>451.18238405219984</v>
      </c>
      <c r="E101" s="38">
        <f>'[5]RefCalculations-Assumptions'!E97</f>
        <v>45</v>
      </c>
      <c r="F101" s="38">
        <f>'[5]RefCalculations-Assumptions'!F97</f>
        <v>0.1</v>
      </c>
      <c r="G101" s="40">
        <f>'[5]RefCalculations-Assumptions'!G97</f>
        <v>10.359271845606976</v>
      </c>
      <c r="H101" s="40">
        <f>'[5]RefCalculations-Assumptions'!H97</f>
        <v>3.0831433664688723</v>
      </c>
      <c r="I101" s="38">
        <f>'[5]RefCalculations-Assumptions'!I97</f>
        <v>0.75</v>
      </c>
      <c r="J101" s="38">
        <f>'[5]RefCalculations-Assumptions'!J97</f>
        <v>0.25</v>
      </c>
      <c r="K101" s="39">
        <f>'[5]RefCalculations-Assumptions'!K97</f>
        <v>8486.9874462999196</v>
      </c>
      <c r="L101" s="30">
        <f>'[5]RefCalculations-Assumptions'!L97</f>
        <v>92.309716164134997</v>
      </c>
      <c r="M101" s="31">
        <f>'[5]RefCalculations-Assumptions'!M97</f>
        <v>25.638335878180804</v>
      </c>
      <c r="N101" s="32">
        <f>'[5]RefCalculations-Assumptions'!N97</f>
        <v>0.40204389384216593</v>
      </c>
    </row>
    <row r="102" spans="1:14">
      <c r="A102" s="37" t="s">
        <v>193</v>
      </c>
      <c r="B102" s="40" t="s">
        <v>29</v>
      </c>
      <c r="C102" s="38" t="s">
        <v>184</v>
      </c>
      <c r="D102" s="39">
        <f>'[5]RefCalculations-Assumptions'!D98</f>
        <v>451.18238405219984</v>
      </c>
      <c r="E102" s="38">
        <f>'[5]RefCalculations-Assumptions'!E98</f>
        <v>45</v>
      </c>
      <c r="F102" s="38">
        <f>'[5]RefCalculations-Assumptions'!F98</f>
        <v>0.5</v>
      </c>
      <c r="G102" s="40">
        <f>'[5]RefCalculations-Assumptions'!G98</f>
        <v>10.359271845606976</v>
      </c>
      <c r="H102" s="40">
        <f>'[5]RefCalculations-Assumptions'!H98</f>
        <v>3.0831433664688723</v>
      </c>
      <c r="I102" s="38">
        <f>'[5]RefCalculations-Assumptions'!I98</f>
        <v>0.75</v>
      </c>
      <c r="J102" s="38">
        <f>'[5]RefCalculations-Assumptions'!J98</f>
        <v>0.25</v>
      </c>
      <c r="K102" s="39">
        <f>'[5]RefCalculations-Assumptions'!K98</f>
        <v>8486.9874462999196</v>
      </c>
      <c r="L102" s="30">
        <f>'[5]RefCalculations-Assumptions'!L98</f>
        <v>20.928457926002093</v>
      </c>
      <c r="M102" s="31">
        <f>'[5]RefCalculations-Assumptions'!M98</f>
        <v>5.8127232540196037</v>
      </c>
      <c r="N102" s="32">
        <f>'[5]RefCalculations-Assumptions'!N98</f>
        <v>0.40204389384216593</v>
      </c>
    </row>
    <row r="103" spans="1:14">
      <c r="A103" s="37" t="s">
        <v>194</v>
      </c>
      <c r="B103" s="38" t="s">
        <v>29</v>
      </c>
      <c r="C103" s="38" t="s">
        <v>184</v>
      </c>
      <c r="D103" s="39">
        <f>'[5]RefCalculations-Assumptions'!D99</f>
        <v>1224.7705507076023</v>
      </c>
      <c r="E103" s="38">
        <f>'[5]RefCalculations-Assumptions'!E99</f>
        <v>45</v>
      </c>
      <c r="F103" s="38">
        <f>'[5]RefCalculations-Assumptions'!F99</f>
        <v>0.8</v>
      </c>
      <c r="G103" s="40">
        <f>'[5]RefCalculations-Assumptions'!G99</f>
        <v>29.193193409992226</v>
      </c>
      <c r="H103" s="40">
        <f>'[5]RefCalculations-Assumptions'!H99</f>
        <v>2.2058013137841224</v>
      </c>
      <c r="I103" s="38">
        <f>'[5]RefCalculations-Assumptions'!I99</f>
        <v>0.75</v>
      </c>
      <c r="J103" s="38">
        <f>'[5]RefCalculations-Assumptions'!J99</f>
        <v>0.25</v>
      </c>
      <c r="K103" s="39">
        <f>'[5]RefCalculations-Assumptions'!K99</f>
        <v>7266.084896345059</v>
      </c>
      <c r="L103" s="30">
        <f>'[5]RefCalculations-Assumptions'!L99</f>
        <v>32.635367710242939</v>
      </c>
      <c r="M103" s="31">
        <f>'[5]RefCalculations-Assumptions'!M99</f>
        <v>9.0642302200928384</v>
      </c>
      <c r="N103" s="32">
        <f>'[5]RefCalculations-Assumptions'!N99</f>
        <v>0.4695983502224636</v>
      </c>
    </row>
    <row r="104" spans="1:14">
      <c r="A104" s="41" t="s">
        <v>195</v>
      </c>
      <c r="B104" s="42" t="s">
        <v>34</v>
      </c>
      <c r="C104" s="42" t="s">
        <v>184</v>
      </c>
      <c r="D104" s="43"/>
      <c r="E104" s="42"/>
      <c r="F104" s="42"/>
      <c r="G104" s="44"/>
      <c r="H104" s="44"/>
      <c r="I104" s="42"/>
      <c r="J104" s="42"/>
      <c r="K104" s="43"/>
      <c r="L104" s="24">
        <f>'[5]RefCalculations-Assumptions'!L100</f>
        <v>41.375181635429783</v>
      </c>
      <c r="M104" s="31">
        <f>'[5]RefCalculations-Assumptions'!M100</f>
        <v>11.491648418717972</v>
      </c>
      <c r="N104" s="32"/>
    </row>
    <row r="105" spans="1:14">
      <c r="A105" s="41" t="s">
        <v>196</v>
      </c>
      <c r="B105" s="42" t="s">
        <v>34</v>
      </c>
      <c r="C105" s="42" t="s">
        <v>184</v>
      </c>
      <c r="D105" s="43">
        <f>'[5]RefCalculations-Assumptions'!D101</f>
        <v>1410.8973220174591</v>
      </c>
      <c r="E105" s="42">
        <f>'[5]RefCalculations-Assumptions'!E101</f>
        <v>45</v>
      </c>
      <c r="F105" s="42">
        <f>'[5]RefCalculations-Assumptions'!F101</f>
        <v>0.8</v>
      </c>
      <c r="G105" s="44">
        <f>'[5]RefCalculations-Assumptions'!G101</f>
        <v>25.113161014391657</v>
      </c>
      <c r="H105" s="44">
        <f>'[5]RefCalculations-Assumptions'!H101</f>
        <v>4.1229840301090324</v>
      </c>
      <c r="I105" s="42">
        <f>'[5]RefCalculations-Assumptions'!I101</f>
        <v>0.75</v>
      </c>
      <c r="J105" s="42">
        <f>'[5]RefCalculations-Assumptions'!J101</f>
        <v>0.25</v>
      </c>
      <c r="K105" s="43">
        <f>'[5]RefCalculations-Assumptions'!K101</f>
        <v>8546.3748203375671</v>
      </c>
      <c r="L105" s="30">
        <f>'[5]RefCalculations-Assumptions'!L101</f>
        <v>37.961639988120432</v>
      </c>
      <c r="M105" s="31">
        <f>'[5]RefCalculations-Assumptions'!M101</f>
        <v>10.543562659985255</v>
      </c>
      <c r="N105" s="45">
        <f>'[5]RefCalculations-Assumptions'!N101</f>
        <v>0.39925015595855018</v>
      </c>
    </row>
    <row r="106" spans="1:14" ht="13" thickBot="1">
      <c r="A106" s="46" t="s">
        <v>197</v>
      </c>
      <c r="B106" s="42" t="s">
        <v>34</v>
      </c>
      <c r="C106" s="47" t="s">
        <v>184</v>
      </c>
      <c r="D106" s="48">
        <f>'[5]RefCalculations-Assumptions'!D102</f>
        <v>1401.6818524764783</v>
      </c>
      <c r="E106" s="47">
        <f>'[5]RefCalculations-Assumptions'!E102</f>
        <v>45</v>
      </c>
      <c r="F106" s="47">
        <f>'[5]RefCalculations-Assumptions'!F102</f>
        <v>0.8</v>
      </c>
      <c r="G106" s="49">
        <f>'[5]RefCalculations-Assumptions'!G102</f>
        <v>33.409988013657767</v>
      </c>
      <c r="H106" s="49">
        <f>'[5]RefCalculations-Assumptions'!H102</f>
        <v>2.4864000000000002</v>
      </c>
      <c r="I106" s="47">
        <f>'[5]RefCalculations-Assumptions'!I102</f>
        <v>0.75</v>
      </c>
      <c r="J106" s="47">
        <f>'[5]RefCalculations-Assumptions'!J102</f>
        <v>0.25</v>
      </c>
      <c r="K106" s="48">
        <f>'[5]RefCalculations-Assumptions'!K102</f>
        <v>7449.4103159158549</v>
      </c>
      <c r="L106" s="50">
        <f>'[5]RefCalculations-Assumptions'!L102</f>
        <v>37.311348209280652</v>
      </c>
      <c r="M106" s="51">
        <f>'[5]RefCalculations-Assumptions'!M102</f>
        <v>10.362948963642944</v>
      </c>
      <c r="N106" s="52">
        <f>'[5]RefCalculations-Assumptions'!N102</f>
        <v>0.45804182280171529</v>
      </c>
    </row>
    <row r="109" spans="1:14" ht="13" thickBot="1">
      <c r="A109" s="12">
        <v>2065</v>
      </c>
      <c r="B109" s="55"/>
      <c r="C109" s="55"/>
      <c r="D109" s="55"/>
      <c r="E109" s="55"/>
      <c r="F109" s="55"/>
      <c r="G109" s="55"/>
      <c r="H109" s="55"/>
      <c r="I109" s="55"/>
      <c r="J109" s="55"/>
      <c r="K109" s="55"/>
      <c r="L109" s="55"/>
      <c r="M109" s="55"/>
    </row>
    <row r="110" spans="1:14" ht="96">
      <c r="A110" s="56" t="s">
        <v>160</v>
      </c>
      <c r="B110" s="57" t="s">
        <v>161</v>
      </c>
      <c r="C110" s="57" t="s">
        <v>162</v>
      </c>
      <c r="D110" s="57" t="s">
        <v>163</v>
      </c>
      <c r="E110" s="57" t="s">
        <v>164</v>
      </c>
      <c r="F110" s="57" t="s">
        <v>165</v>
      </c>
      <c r="G110" s="57" t="s">
        <v>166</v>
      </c>
      <c r="H110" s="57" t="s">
        <v>167</v>
      </c>
      <c r="I110" s="57" t="s">
        <v>168</v>
      </c>
      <c r="J110" s="57" t="s">
        <v>169</v>
      </c>
      <c r="K110" s="57" t="s">
        <v>170</v>
      </c>
      <c r="L110" s="15" t="s">
        <v>171</v>
      </c>
      <c r="M110" s="15" t="s">
        <v>171</v>
      </c>
      <c r="N110" s="58" t="s">
        <v>172</v>
      </c>
    </row>
    <row r="111" spans="1:14" ht="36">
      <c r="A111" s="17" t="s">
        <v>173</v>
      </c>
      <c r="B111" s="18"/>
      <c r="C111" s="18"/>
      <c r="D111" s="19" t="s">
        <v>174</v>
      </c>
      <c r="E111" s="19" t="s">
        <v>175</v>
      </c>
      <c r="F111" s="19" t="s">
        <v>176</v>
      </c>
      <c r="G111" s="19" t="s">
        <v>177</v>
      </c>
      <c r="H111" s="19" t="s">
        <v>178</v>
      </c>
      <c r="I111" s="19" t="s">
        <v>179</v>
      </c>
      <c r="J111" s="19" t="s">
        <v>179</v>
      </c>
      <c r="K111" s="19" t="s">
        <v>180</v>
      </c>
      <c r="L111" s="19" t="s">
        <v>181</v>
      </c>
      <c r="M111" s="19" t="s">
        <v>182</v>
      </c>
      <c r="N111" s="20" t="s">
        <v>179</v>
      </c>
    </row>
    <row r="112" spans="1:14">
      <c r="A112" s="21" t="s">
        <v>183</v>
      </c>
      <c r="B112" s="22" t="s">
        <v>19</v>
      </c>
      <c r="C112" s="22" t="s">
        <v>184</v>
      </c>
      <c r="D112" s="23"/>
      <c r="E112" s="23"/>
      <c r="F112" s="23"/>
      <c r="G112" s="23"/>
      <c r="H112" s="23"/>
      <c r="I112" s="23"/>
      <c r="J112" s="23"/>
      <c r="K112" s="23"/>
      <c r="L112" s="24">
        <f>'[5]RefCalculations-Assumptions'!L108</f>
        <v>40.590286590855229</v>
      </c>
      <c r="M112" s="25">
        <f>'[5]RefCalculations-Assumptions'!M108</f>
        <v>11.273649668227387</v>
      </c>
      <c r="N112" s="26"/>
    </row>
    <row r="113" spans="1:15">
      <c r="A113" s="27" t="s">
        <v>185</v>
      </c>
      <c r="B113" s="22" t="s">
        <v>19</v>
      </c>
      <c r="C113" s="22" t="s">
        <v>184</v>
      </c>
      <c r="D113" s="28">
        <f>'[5]RefCalculations-Assumptions'!D109</f>
        <v>1289.876886972339</v>
      </c>
      <c r="E113" s="22">
        <f>'[5]RefCalculations-Assumptions'!E109</f>
        <v>45</v>
      </c>
      <c r="F113" s="22">
        <f>'[5]RefCalculations-Assumptions'!F109</f>
        <v>0.8</v>
      </c>
      <c r="G113" s="29">
        <f>'[5]RefCalculations-Assumptions'!G109</f>
        <v>22.959066861761166</v>
      </c>
      <c r="H113" s="29">
        <f>'[5]RefCalculations-Assumptions'!H109</f>
        <v>3.8269660849113252</v>
      </c>
      <c r="I113" s="22">
        <f>'[5]RefCalculations-Assumptions'!I109</f>
        <v>0.75</v>
      </c>
      <c r="J113" s="22">
        <f>'[5]RefCalculations-Assumptions'!J109</f>
        <v>0.25</v>
      </c>
      <c r="K113" s="28">
        <f>'[5]RefCalculations-Assumptions'!K109</f>
        <v>8150.7242987164236</v>
      </c>
      <c r="L113" s="30">
        <f>'[5]RefCalculations-Assumptions'!L109</f>
        <v>34.763094125777805</v>
      </c>
      <c r="M113" s="31">
        <f>'[5]RefCalculations-Assumptions'!M109</f>
        <v>9.6551903786243987</v>
      </c>
      <c r="N113" s="32">
        <f>'[5]RefCalculations-Assumptions'!N109</f>
        <v>0.41863046213418653</v>
      </c>
    </row>
    <row r="114" spans="1:15">
      <c r="A114" s="27" t="s">
        <v>186</v>
      </c>
      <c r="B114" s="22" t="s">
        <v>19</v>
      </c>
      <c r="C114" s="22" t="s">
        <v>184</v>
      </c>
      <c r="D114" s="28">
        <f>'[5]RefCalculations-Assumptions'!D110</f>
        <v>1349.5170395090342</v>
      </c>
      <c r="E114" s="22">
        <f>'[5]RefCalculations-Assumptions'!E110</f>
        <v>45</v>
      </c>
      <c r="F114" s="22">
        <f>'[5]RefCalculations-Assumptions'!F110</f>
        <v>0.8</v>
      </c>
      <c r="G114" s="29">
        <f>'[5]RefCalculations-Assumptions'!G110</f>
        <v>32.273858307217772</v>
      </c>
      <c r="H114" s="29">
        <f>'[5]RefCalculations-Assumptions'!H110</f>
        <v>2.4385725143237265</v>
      </c>
      <c r="I114" s="22">
        <f>'[5]RefCalculations-Assumptions'!I110</f>
        <v>0.75</v>
      </c>
      <c r="J114" s="22">
        <f>'[5]RefCalculations-Assumptions'!J110</f>
        <v>0.25</v>
      </c>
      <c r="K114" s="28">
        <f>'[5]RefCalculations-Assumptions'!K110</f>
        <v>7022.1007762307318</v>
      </c>
      <c r="L114" s="30">
        <f>'[5]RefCalculations-Assumptions'!L110</f>
        <v>35.98278413904896</v>
      </c>
      <c r="M114" s="31">
        <f>'[5]RefCalculations-Assumptions'!M110</f>
        <v>9.9939501920757401</v>
      </c>
      <c r="N114" s="32">
        <f>'[5]RefCalculations-Assumptions'!N110</f>
        <v>0.48591462706571159</v>
      </c>
    </row>
    <row r="115" spans="1:15">
      <c r="A115" s="33" t="s">
        <v>187</v>
      </c>
      <c r="B115" s="34" t="s">
        <v>24</v>
      </c>
      <c r="C115" s="34" t="s">
        <v>184</v>
      </c>
      <c r="D115" s="35"/>
      <c r="E115" s="34"/>
      <c r="F115" s="34"/>
      <c r="G115" s="36"/>
      <c r="H115" s="36"/>
      <c r="I115" s="34"/>
      <c r="J115" s="34"/>
      <c r="K115" s="35"/>
      <c r="L115" s="24">
        <f>'[5]RefCalculations-Assumptions'!L111</f>
        <v>20.855782612980864</v>
      </c>
      <c r="M115" s="31">
        <f>'[5]RefCalculations-Assumptions'!M111</f>
        <v>5.7925382273212547</v>
      </c>
      <c r="N115" s="32"/>
    </row>
    <row r="116" spans="1:15">
      <c r="A116" s="33" t="s">
        <v>188</v>
      </c>
      <c r="B116" s="34" t="s">
        <v>24</v>
      </c>
      <c r="C116" s="34" t="s">
        <v>184</v>
      </c>
      <c r="D116" s="35">
        <f>'[5]RefCalculations-Assumptions'!D112</f>
        <v>424.85644526620803</v>
      </c>
      <c r="E116" s="34">
        <f>'[5]RefCalculations-Assumptions'!E112</f>
        <v>45</v>
      </c>
      <c r="F116" s="34">
        <f>'[5]RefCalculations-Assumptions'!F112</f>
        <v>0.1</v>
      </c>
      <c r="G116" s="36">
        <f>'[5]RefCalculations-Assumptions'!G112</f>
        <v>9.7548210378747626</v>
      </c>
      <c r="H116" s="36">
        <f>'[5]RefCalculations-Assumptions'!H112</f>
        <v>2.9032457321571887</v>
      </c>
      <c r="I116" s="34">
        <f>'[5]RefCalculations-Assumptions'!I112</f>
        <v>0.75</v>
      </c>
      <c r="J116" s="34">
        <f>'[5]RefCalculations-Assumptions'!J112</f>
        <v>0.25</v>
      </c>
      <c r="K116" s="35">
        <f>'[5]RefCalculations-Assumptions'!K112</f>
        <v>8298.3023684608415</v>
      </c>
      <c r="L116" s="30">
        <f>'[5]RefCalculations-Assumptions'!L112</f>
        <v>86.923557433238855</v>
      </c>
      <c r="M116" s="31">
        <f>'[5]RefCalculations-Assumptions'!M112</f>
        <v>24.142370422167797</v>
      </c>
      <c r="N116" s="32">
        <f>'[5]RefCalculations-Assumptions'!N112</f>
        <v>0.41118548449963016</v>
      </c>
    </row>
    <row r="117" spans="1:15">
      <c r="A117" s="33" t="s">
        <v>198</v>
      </c>
      <c r="B117" s="34" t="s">
        <v>24</v>
      </c>
      <c r="C117" s="34" t="s">
        <v>184</v>
      </c>
      <c r="D117" s="35">
        <f>'[5]RefCalculations-Assumptions'!D113</f>
        <v>424.85644526620803</v>
      </c>
      <c r="E117" s="34">
        <f>'[5]RefCalculations-Assumptions'!E113</f>
        <v>45</v>
      </c>
      <c r="F117" s="34">
        <f>'[5]RefCalculations-Assumptions'!F113</f>
        <v>0.5</v>
      </c>
      <c r="G117" s="36">
        <f>'[5]RefCalculations-Assumptions'!G113</f>
        <v>9.7548210378747626</v>
      </c>
      <c r="H117" s="36">
        <f>'[5]RefCalculations-Assumptions'!H113</f>
        <v>2.9032457321571887</v>
      </c>
      <c r="I117" s="34">
        <f>'[5]RefCalculations-Assumptions'!I113</f>
        <v>0.75</v>
      </c>
      <c r="J117" s="34">
        <f>'[5]RefCalculations-Assumptions'!J113</f>
        <v>0.25</v>
      </c>
      <c r="K117" s="35">
        <f>'[5]RefCalculations-Assumptions'!K113</f>
        <v>8298.3023684608415</v>
      </c>
      <c r="L117" s="30">
        <f>'[5]RefCalculations-Assumptions'!L113</f>
        <v>19.707308072373522</v>
      </c>
      <c r="M117" s="31">
        <f>'[5]RefCalculations-Assumptions'!M113</f>
        <v>5.4735579807860502</v>
      </c>
      <c r="N117" s="32">
        <f>'[5]RefCalculations-Assumptions'!N113</f>
        <v>0.41118548449963016</v>
      </c>
    </row>
    <row r="118" spans="1:15">
      <c r="A118" s="33" t="s">
        <v>190</v>
      </c>
      <c r="B118" s="34" t="s">
        <v>24</v>
      </c>
      <c r="C118" s="34" t="s">
        <v>184</v>
      </c>
      <c r="D118" s="35">
        <f>'[5]RefCalculations-Assumptions'!D114</f>
        <v>538.58539188906445</v>
      </c>
      <c r="E118" s="34">
        <f>'[5]RefCalculations-Assumptions'!E114</f>
        <v>45</v>
      </c>
      <c r="F118" s="34">
        <f>'[5]RefCalculations-Assumptions'!F114</f>
        <v>0.8</v>
      </c>
      <c r="G118" s="36">
        <f>'[5]RefCalculations-Assumptions'!G114</f>
        <v>10.000805393622372</v>
      </c>
      <c r="H118" s="36">
        <f>'[5]RefCalculations-Assumptions'!H114</f>
        <v>1.6815813035780121</v>
      </c>
      <c r="I118" s="34">
        <f>'[5]RefCalculations-Assumptions'!I114</f>
        <v>0.75</v>
      </c>
      <c r="J118" s="34">
        <f>'[5]RefCalculations-Assumptions'!J114</f>
        <v>0.25</v>
      </c>
      <c r="K118" s="35">
        <f>'[5]RefCalculations-Assumptions'!K114</f>
        <v>5077.3410409596117</v>
      </c>
      <c r="L118" s="30">
        <f>'[5]RefCalculations-Assumptions'!L114</f>
        <v>14.658014211421866</v>
      </c>
      <c r="M118" s="31">
        <f>'[5]RefCalculations-Assumptions'!M114</f>
        <v>4.0711542324684702</v>
      </c>
      <c r="N118" s="32">
        <f>'[5]RefCalculations-Assumptions'!N114</f>
        <v>0.67203314734499475</v>
      </c>
      <c r="O118" s="55"/>
    </row>
    <row r="119" spans="1:15">
      <c r="A119" s="37" t="s">
        <v>191</v>
      </c>
      <c r="B119" s="38" t="s">
        <v>29</v>
      </c>
      <c r="C119" s="38" t="s">
        <v>184</v>
      </c>
      <c r="D119" s="39"/>
      <c r="E119" s="38"/>
      <c r="F119" s="38"/>
      <c r="G119" s="40"/>
      <c r="H119" s="40"/>
      <c r="I119" s="38"/>
      <c r="J119" s="38"/>
      <c r="K119" s="39"/>
      <c r="L119" s="24">
        <f>'[5]RefCalculations-Assumptions'!L115</f>
        <v>20.855782612980864</v>
      </c>
      <c r="M119" s="31">
        <f>'[5]RefCalculations-Assumptions'!M115</f>
        <v>5.7925382273212547</v>
      </c>
      <c r="N119" s="32"/>
      <c r="O119" s="55"/>
    </row>
    <row r="120" spans="1:15">
      <c r="A120" s="37" t="s">
        <v>192</v>
      </c>
      <c r="B120" s="40" t="s">
        <v>29</v>
      </c>
      <c r="C120" s="38" t="s">
        <v>184</v>
      </c>
      <c r="D120" s="39">
        <f>'[5]RefCalculations-Assumptions'!D116</f>
        <v>424.85644526620803</v>
      </c>
      <c r="E120" s="38">
        <f>'[5]RefCalculations-Assumptions'!E116</f>
        <v>45</v>
      </c>
      <c r="F120" s="38">
        <f>'[5]RefCalculations-Assumptions'!F116</f>
        <v>0.1</v>
      </c>
      <c r="G120" s="40">
        <f>'[5]RefCalculations-Assumptions'!G116</f>
        <v>9.7548210378747626</v>
      </c>
      <c r="H120" s="40">
        <f>'[5]RefCalculations-Assumptions'!H116</f>
        <v>2.9032457321571887</v>
      </c>
      <c r="I120" s="38">
        <f>'[5]RefCalculations-Assumptions'!I116</f>
        <v>0.75</v>
      </c>
      <c r="J120" s="38">
        <f>'[5]RefCalculations-Assumptions'!J116</f>
        <v>0.25</v>
      </c>
      <c r="K120" s="39">
        <f>'[5]RefCalculations-Assumptions'!K116</f>
        <v>8298.3023684608415</v>
      </c>
      <c r="L120" s="30">
        <f>'[5]RefCalculations-Assumptions'!L116</f>
        <v>86.923557433238855</v>
      </c>
      <c r="M120" s="31">
        <f>'[5]RefCalculations-Assumptions'!M116</f>
        <v>24.142370422167797</v>
      </c>
      <c r="N120" s="32">
        <f>'[5]RefCalculations-Assumptions'!N116</f>
        <v>0.41118548449963016</v>
      </c>
      <c r="O120" s="55"/>
    </row>
    <row r="121" spans="1:15">
      <c r="A121" s="37" t="s">
        <v>193</v>
      </c>
      <c r="B121" s="40" t="s">
        <v>29</v>
      </c>
      <c r="C121" s="38" t="s">
        <v>184</v>
      </c>
      <c r="D121" s="39">
        <f>'[5]RefCalculations-Assumptions'!D117</f>
        <v>424.85644526620803</v>
      </c>
      <c r="E121" s="38">
        <f>'[5]RefCalculations-Assumptions'!E117</f>
        <v>45</v>
      </c>
      <c r="F121" s="38">
        <f>'[5]RefCalculations-Assumptions'!F117</f>
        <v>0.5</v>
      </c>
      <c r="G121" s="40">
        <f>'[5]RefCalculations-Assumptions'!G117</f>
        <v>9.7548210378747626</v>
      </c>
      <c r="H121" s="40">
        <f>'[5]RefCalculations-Assumptions'!H117</f>
        <v>2.9032457321571887</v>
      </c>
      <c r="I121" s="38">
        <f>'[5]RefCalculations-Assumptions'!I117</f>
        <v>0.75</v>
      </c>
      <c r="J121" s="38">
        <f>'[5]RefCalculations-Assumptions'!J117</f>
        <v>0.25</v>
      </c>
      <c r="K121" s="39">
        <f>'[5]RefCalculations-Assumptions'!K117</f>
        <v>8298.3023684608415</v>
      </c>
      <c r="L121" s="30">
        <f>'[5]RefCalculations-Assumptions'!L117</f>
        <v>19.707308072373522</v>
      </c>
      <c r="M121" s="31">
        <f>'[5]RefCalculations-Assumptions'!M117</f>
        <v>5.4735579807860502</v>
      </c>
      <c r="N121" s="32">
        <f>'[5]RefCalculations-Assumptions'!N117</f>
        <v>0.41118548449963016</v>
      </c>
      <c r="O121" s="55"/>
    </row>
    <row r="122" spans="1:15">
      <c r="A122" s="37" t="s">
        <v>194</v>
      </c>
      <c r="B122" s="38" t="s">
        <v>29</v>
      </c>
      <c r="C122" s="38" t="s">
        <v>184</v>
      </c>
      <c r="D122" s="39">
        <f>'[5]RefCalculations-Assumptions'!D118</f>
        <v>1196.4983371822173</v>
      </c>
      <c r="E122" s="38">
        <f>'[5]RefCalculations-Assumptions'!E118</f>
        <v>45</v>
      </c>
      <c r="F122" s="38">
        <f>'[5]RefCalculations-Assumptions'!F118</f>
        <v>0.8</v>
      </c>
      <c r="G122" s="40">
        <f>'[5]RefCalculations-Assumptions'!G118</f>
        <v>28.786722257773157</v>
      </c>
      <c r="H122" s="40">
        <f>'[5]RefCalculations-Assumptions'!H118</f>
        <v>2.1750888600628628</v>
      </c>
      <c r="I122" s="38">
        <f>'[5]RefCalculations-Assumptions'!I118</f>
        <v>0.75</v>
      </c>
      <c r="J122" s="38">
        <f>'[5]RefCalculations-Assumptions'!J118</f>
        <v>0.25</v>
      </c>
      <c r="K122" s="39">
        <f>'[5]RefCalculations-Assumptions'!K118</f>
        <v>7022.1007762307318</v>
      </c>
      <c r="L122" s="30">
        <f>'[5]RefCalculations-Assumptions'!L118</f>
        <v>31.940387398290902</v>
      </c>
      <c r="M122" s="31">
        <f>'[5]RefCalculations-Assumptions'!M118</f>
        <v>8.8712046166464251</v>
      </c>
      <c r="N122" s="32">
        <f>'[5]RefCalculations-Assumptions'!N118</f>
        <v>0.48591462706571159</v>
      </c>
      <c r="O122" s="55"/>
    </row>
    <row r="123" spans="1:15">
      <c r="A123" s="41" t="s">
        <v>195</v>
      </c>
      <c r="B123" s="42" t="s">
        <v>34</v>
      </c>
      <c r="C123" s="42" t="s">
        <v>184</v>
      </c>
      <c r="D123" s="43"/>
      <c r="E123" s="42"/>
      <c r="F123" s="42"/>
      <c r="G123" s="44"/>
      <c r="H123" s="44"/>
      <c r="I123" s="42"/>
      <c r="J123" s="42"/>
      <c r="K123" s="43"/>
      <c r="L123" s="24">
        <f>'[5]RefCalculations-Assumptions'!L119</f>
        <v>40.590286590855229</v>
      </c>
      <c r="M123" s="31">
        <f>'[5]RefCalculations-Assumptions'!M119</f>
        <v>11.273649668227387</v>
      </c>
      <c r="N123" s="32"/>
      <c r="O123" s="55"/>
    </row>
    <row r="124" spans="1:15">
      <c r="A124" s="41" t="s">
        <v>196</v>
      </c>
      <c r="B124" s="42" t="s">
        <v>34</v>
      </c>
      <c r="C124" s="42" t="s">
        <v>184</v>
      </c>
      <c r="D124" s="43">
        <f>'[5]RefCalculations-Assumptions'!D120</f>
        <v>1328.5731935815093</v>
      </c>
      <c r="E124" s="42">
        <f>'[5]RefCalculations-Assumptions'!E120</f>
        <v>45</v>
      </c>
      <c r="F124" s="42">
        <f>'[5]RefCalculations-Assumptions'!F120</f>
        <v>0.8</v>
      </c>
      <c r="G124" s="44">
        <f>'[5]RefCalculations-Assumptions'!G120</f>
        <v>23.647838867614002</v>
      </c>
      <c r="H124" s="44">
        <f>'[5]RefCalculations-Assumptions'!H120</f>
        <v>3.8824129683192736</v>
      </c>
      <c r="I124" s="42">
        <f>'[5]RefCalculations-Assumptions'!I120</f>
        <v>0.75</v>
      </c>
      <c r="J124" s="42">
        <f>'[5]RefCalculations-Assumptions'!J120</f>
        <v>0.25</v>
      </c>
      <c r="K124" s="43">
        <f>'[5]RefCalculations-Assumptions'!K120</f>
        <v>8356.3694257943753</v>
      </c>
      <c r="L124" s="30">
        <f>'[5]RefCalculations-Assumptions'!L120</f>
        <v>35.746624850411756</v>
      </c>
      <c r="M124" s="31">
        <f>'[5]RefCalculations-Assumptions'!M120</f>
        <v>9.9283587092456216</v>
      </c>
      <c r="N124" s="45">
        <f>'[5]RefCalculations-Assumptions'!N120</f>
        <v>0.40832822318355488</v>
      </c>
      <c r="O124" s="55"/>
    </row>
    <row r="125" spans="1:15" ht="13" thickBot="1">
      <c r="A125" s="46" t="s">
        <v>197</v>
      </c>
      <c r="B125" s="42" t="s">
        <v>34</v>
      </c>
      <c r="C125" s="47" t="s">
        <v>184</v>
      </c>
      <c r="D125" s="48">
        <f>'[5]RefCalculations-Assumptions'!D121</f>
        <v>1390.0025506943052</v>
      </c>
      <c r="E125" s="47">
        <f>'[5]RefCalculations-Assumptions'!E121</f>
        <v>45</v>
      </c>
      <c r="F125" s="47">
        <f>'[5]RefCalculations-Assumptions'!F121</f>
        <v>0.8</v>
      </c>
      <c r="G125" s="49">
        <f>'[5]RefCalculations-Assumptions'!G121</f>
        <v>33.242074056434305</v>
      </c>
      <c r="H125" s="49">
        <f>'[5]RefCalculations-Assumptions'!H121</f>
        <v>2.4739036991013066</v>
      </c>
      <c r="I125" s="47">
        <f>'[5]RefCalculations-Assumptions'!I121</f>
        <v>0.75</v>
      </c>
      <c r="J125" s="47">
        <f>'[5]RefCalculations-Assumptions'!J121</f>
        <v>0.25</v>
      </c>
      <c r="K125" s="48">
        <f>'[5]RefCalculations-Assumptions'!K121</f>
        <v>7199.2704060156047</v>
      </c>
      <c r="L125" s="50">
        <f>'[5]RefCalculations-Assumptions'!L121</f>
        <v>37.024441672568294</v>
      </c>
      <c r="M125" s="51">
        <f>'[5]RefCalculations-Assumptions'!M121</f>
        <v>10.283262810770394</v>
      </c>
      <c r="N125" s="52">
        <f>'[5]RefCalculations-Assumptions'!N121</f>
        <v>0.47395656607770487</v>
      </c>
    </row>
    <row r="128" spans="1:15" ht="13" thickBot="1">
      <c r="A128" s="12">
        <v>2080</v>
      </c>
      <c r="B128" s="55"/>
      <c r="C128" s="55"/>
      <c r="D128" s="55"/>
      <c r="E128" s="55"/>
      <c r="F128" s="55"/>
      <c r="G128" s="55"/>
      <c r="H128" s="55"/>
      <c r="I128" s="55"/>
      <c r="J128" s="55"/>
      <c r="K128" s="55"/>
      <c r="L128" s="55"/>
      <c r="M128" s="55"/>
    </row>
    <row r="129" spans="1:14" ht="96">
      <c r="A129" s="56" t="s">
        <v>160</v>
      </c>
      <c r="B129" s="57" t="s">
        <v>161</v>
      </c>
      <c r="C129" s="57" t="s">
        <v>162</v>
      </c>
      <c r="D129" s="57" t="s">
        <v>163</v>
      </c>
      <c r="E129" s="57" t="s">
        <v>164</v>
      </c>
      <c r="F129" s="57" t="s">
        <v>165</v>
      </c>
      <c r="G129" s="57" t="s">
        <v>166</v>
      </c>
      <c r="H129" s="57" t="s">
        <v>167</v>
      </c>
      <c r="I129" s="57" t="s">
        <v>168</v>
      </c>
      <c r="J129" s="57" t="s">
        <v>169</v>
      </c>
      <c r="K129" s="57" t="s">
        <v>170</v>
      </c>
      <c r="L129" s="15" t="s">
        <v>171</v>
      </c>
      <c r="M129" s="15" t="s">
        <v>171</v>
      </c>
      <c r="N129" s="58" t="s">
        <v>172</v>
      </c>
    </row>
    <row r="130" spans="1:14" ht="36">
      <c r="A130" s="17" t="s">
        <v>173</v>
      </c>
      <c r="B130" s="18"/>
      <c r="C130" s="18"/>
      <c r="D130" s="19" t="s">
        <v>174</v>
      </c>
      <c r="E130" s="19" t="s">
        <v>175</v>
      </c>
      <c r="F130" s="19" t="s">
        <v>176</v>
      </c>
      <c r="G130" s="19" t="s">
        <v>177</v>
      </c>
      <c r="H130" s="19" t="s">
        <v>178</v>
      </c>
      <c r="I130" s="19" t="s">
        <v>179</v>
      </c>
      <c r="J130" s="19" t="s">
        <v>179</v>
      </c>
      <c r="K130" s="19" t="s">
        <v>180</v>
      </c>
      <c r="L130" s="19" t="s">
        <v>181</v>
      </c>
      <c r="M130" s="19" t="s">
        <v>182</v>
      </c>
      <c r="N130" s="20" t="s">
        <v>179</v>
      </c>
    </row>
    <row r="131" spans="1:14">
      <c r="A131" s="21" t="s">
        <v>183</v>
      </c>
      <c r="B131" s="22" t="s">
        <v>19</v>
      </c>
      <c r="C131" s="22" t="s">
        <v>184</v>
      </c>
      <c r="D131" s="23"/>
      <c r="E131" s="23"/>
      <c r="F131" s="23"/>
      <c r="G131" s="23"/>
      <c r="H131" s="23"/>
      <c r="I131" s="23"/>
      <c r="J131" s="23"/>
      <c r="K131" s="23"/>
      <c r="L131" s="24">
        <f>'[5]RefCalculations-Assumptions'!L127</f>
        <v>39.805391546280681</v>
      </c>
      <c r="M131" s="25">
        <f>'[5]RefCalculations-Assumptions'!M127</f>
        <v>11.055650917736802</v>
      </c>
      <c r="N131" s="26"/>
    </row>
    <row r="132" spans="1:14">
      <c r="A132" s="27" t="s">
        <v>185</v>
      </c>
      <c r="B132" s="22" t="s">
        <v>19</v>
      </c>
      <c r="C132" s="22" t="s">
        <v>184</v>
      </c>
      <c r="D132" s="28">
        <f>'[5]RefCalculations-Assumptions'!D128</f>
        <v>1214.6141525035864</v>
      </c>
      <c r="E132" s="22">
        <f>'[5]RefCalculations-Assumptions'!E128</f>
        <v>45</v>
      </c>
      <c r="F132" s="22">
        <f>'[5]RefCalculations-Assumptions'!F128</f>
        <v>0.8</v>
      </c>
      <c r="G132" s="29">
        <f>'[5]RefCalculations-Assumptions'!G128</f>
        <v>21.619433467040043</v>
      </c>
      <c r="H132" s="29">
        <f>'[5]RefCalculations-Assumptions'!H128</f>
        <v>3.6036673071917895</v>
      </c>
      <c r="I132" s="22">
        <f>'[5]RefCalculations-Assumptions'!I128</f>
        <v>0.75</v>
      </c>
      <c r="J132" s="22">
        <f>'[5]RefCalculations-Assumptions'!J128</f>
        <v>0.25</v>
      </c>
      <c r="K132" s="28">
        <f>'[5]RefCalculations-Assumptions'!K128</f>
        <v>7969.5151171924599</v>
      </c>
      <c r="L132" s="30">
        <f>'[5]RefCalculations-Assumptions'!L128</f>
        <v>32.734710216487109</v>
      </c>
      <c r="M132" s="31">
        <f>'[5]RefCalculations-Assumptions'!M128</f>
        <v>9.0918218610154415</v>
      </c>
      <c r="N132" s="32">
        <f>'[5]RefCalculations-Assumptions'!N128</f>
        <v>0.42814919474072671</v>
      </c>
    </row>
    <row r="133" spans="1:14">
      <c r="A133" s="27" t="s">
        <v>186</v>
      </c>
      <c r="B133" s="22" t="s">
        <v>19</v>
      </c>
      <c r="C133" s="22" t="s">
        <v>184</v>
      </c>
      <c r="D133" s="28">
        <f>'[5]RefCalculations-Assumptions'!D129</f>
        <v>1277.9138510465009</v>
      </c>
      <c r="E133" s="22">
        <f>'[5]RefCalculations-Assumptions'!E129</f>
        <v>45</v>
      </c>
      <c r="F133" s="22">
        <f>'[5]RefCalculations-Assumptions'!F129</f>
        <v>0.8</v>
      </c>
      <c r="G133" s="29">
        <f>'[5]RefCalculations-Assumptions'!G129</f>
        <v>31.244415370576377</v>
      </c>
      <c r="H133" s="29">
        <f>'[5]RefCalculations-Assumptions'!H129</f>
        <v>2.3607890889129202</v>
      </c>
      <c r="I133" s="22">
        <f>'[5]RefCalculations-Assumptions'!I129</f>
        <v>0.75</v>
      </c>
      <c r="J133" s="22">
        <f>'[5]RefCalculations-Assumptions'!J129</f>
        <v>0.25</v>
      </c>
      <c r="K133" s="28">
        <f>'[5]RefCalculations-Assumptions'!K129</f>
        <v>6873.9081546963516</v>
      </c>
      <c r="L133" s="30">
        <f>'[5]RefCalculations-Assumptions'!L129</f>
        <v>34.2226528988908</v>
      </c>
      <c r="M133" s="31">
        <f>'[5]RefCalculations-Assumptions'!M129</f>
        <v>9.5050868546063221</v>
      </c>
      <c r="N133" s="32">
        <f>'[5]RefCalculations-Assumptions'!N129</f>
        <v>0.49639032164966829</v>
      </c>
    </row>
    <row r="134" spans="1:14">
      <c r="A134" s="33" t="s">
        <v>187</v>
      </c>
      <c r="B134" s="34" t="s">
        <v>24</v>
      </c>
      <c r="C134" s="34" t="s">
        <v>184</v>
      </c>
      <c r="D134" s="35"/>
      <c r="E134" s="34"/>
      <c r="F134" s="34"/>
      <c r="G134" s="36"/>
      <c r="H134" s="36"/>
      <c r="I134" s="34"/>
      <c r="J134" s="34"/>
      <c r="K134" s="35"/>
      <c r="L134" s="24">
        <f>'[5]RefCalculations-Assumptions'!L130</f>
        <v>20.407271158938265</v>
      </c>
      <c r="M134" s="31">
        <f>'[5]RefCalculations-Assumptions'!M130</f>
        <v>5.6679675127552054</v>
      </c>
      <c r="N134" s="32"/>
    </row>
    <row r="135" spans="1:14">
      <c r="A135" s="33" t="s">
        <v>188</v>
      </c>
      <c r="B135" s="34" t="s">
        <v>24</v>
      </c>
      <c r="C135" s="34" t="s">
        <v>184</v>
      </c>
      <c r="D135" s="35">
        <f>'[5]RefCalculations-Assumptions'!D131</f>
        <v>400.06659272263386</v>
      </c>
      <c r="E135" s="34">
        <f>'[5]RefCalculations-Assumptions'!E131</f>
        <v>45</v>
      </c>
      <c r="F135" s="34">
        <f>'[5]RefCalculations-Assumptions'!F131</f>
        <v>0.1</v>
      </c>
      <c r="G135" s="36">
        <f>'[5]RefCalculations-Assumptions'!G131</f>
        <v>9.1856391934841248</v>
      </c>
      <c r="H135" s="36">
        <f>'[5]RefCalculations-Assumptions'!H131</f>
        <v>2.7338449041837731</v>
      </c>
      <c r="I135" s="34">
        <f>'[5]RefCalculations-Assumptions'!I131</f>
        <v>0.75</v>
      </c>
      <c r="J135" s="34">
        <f>'[5]RefCalculations-Assumptions'!J131</f>
        <v>0.25</v>
      </c>
      <c r="K135" s="35">
        <f>'[5]RefCalculations-Assumptions'!K131</f>
        <v>8113.8121900279912</v>
      </c>
      <c r="L135" s="30">
        <f>'[5]RefCalculations-Assumptions'!L131</f>
        <v>81.851674458784473</v>
      </c>
      <c r="M135" s="31">
        <f>'[5]RefCalculations-Assumptions'!M131</f>
        <v>22.733692715883066</v>
      </c>
      <c r="N135" s="32">
        <f>'[5]RefCalculations-Assumptions'!N131</f>
        <v>0.42053493474911557</v>
      </c>
    </row>
    <row r="136" spans="1:14">
      <c r="A136" s="33" t="s">
        <v>198</v>
      </c>
      <c r="B136" s="34" t="s">
        <v>24</v>
      </c>
      <c r="C136" s="34" t="s">
        <v>184</v>
      </c>
      <c r="D136" s="35">
        <f>'[5]RefCalculations-Assumptions'!D132</f>
        <v>400.06659272263386</v>
      </c>
      <c r="E136" s="34">
        <f>'[5]RefCalculations-Assumptions'!E132</f>
        <v>45</v>
      </c>
      <c r="F136" s="34">
        <f>'[5]RefCalculations-Assumptions'!F132</f>
        <v>0.5</v>
      </c>
      <c r="G136" s="36">
        <f>'[5]RefCalculations-Assumptions'!G132</f>
        <v>9.1856391934841248</v>
      </c>
      <c r="H136" s="36">
        <f>'[5]RefCalculations-Assumptions'!H132</f>
        <v>2.7338449041837731</v>
      </c>
      <c r="I136" s="34">
        <f>'[5]RefCalculations-Assumptions'!I132</f>
        <v>0.75</v>
      </c>
      <c r="J136" s="34">
        <f>'[5]RefCalculations-Assumptions'!J132</f>
        <v>0.25</v>
      </c>
      <c r="K136" s="35">
        <f>'[5]RefCalculations-Assumptions'!K132</f>
        <v>8113.8121900279912</v>
      </c>
      <c r="L136" s="30">
        <f>'[5]RefCalculations-Assumptions'!L132</f>
        <v>18.557410815103914</v>
      </c>
      <c r="M136" s="31">
        <f>'[5]RefCalculations-Assumptions'!M132</f>
        <v>5.1541825852983605</v>
      </c>
      <c r="N136" s="32">
        <f>'[5]RefCalculations-Assumptions'!N132</f>
        <v>0.42053493474911557</v>
      </c>
    </row>
    <row r="137" spans="1:14">
      <c r="A137" s="33" t="s">
        <v>190</v>
      </c>
      <c r="B137" s="34" t="s">
        <v>24</v>
      </c>
      <c r="C137" s="34" t="s">
        <v>184</v>
      </c>
      <c r="D137" s="35">
        <f>'[5]RefCalculations-Assumptions'!D133</f>
        <v>515.50965018444481</v>
      </c>
      <c r="E137" s="34">
        <f>'[5]RefCalculations-Assumptions'!E133</f>
        <v>45</v>
      </c>
      <c r="F137" s="34">
        <f>'[5]RefCalculations-Assumptions'!F133</f>
        <v>0.8</v>
      </c>
      <c r="G137" s="36">
        <f>'[5]RefCalculations-Assumptions'!G133</f>
        <v>9.7447547488159501</v>
      </c>
      <c r="H137" s="36">
        <f>'[5]RefCalculations-Assumptions'!H133</f>
        <v>1.6385277733743193</v>
      </c>
      <c r="I137" s="34">
        <f>'[5]RefCalculations-Assumptions'!I133</f>
        <v>0.75</v>
      </c>
      <c r="J137" s="34">
        <f>'[5]RefCalculations-Assumptions'!J133</f>
        <v>0.25</v>
      </c>
      <c r="K137" s="35">
        <f>'[5]RefCalculations-Assumptions'!K133</f>
        <v>4924.9126348446716</v>
      </c>
      <c r="L137" s="30">
        <f>'[5]RefCalculations-Assumptions'!L133</f>
        <v>14.083589617020559</v>
      </c>
      <c r="M137" s="31">
        <f>'[5]RefCalculations-Assumptions'!M133</f>
        <v>3.9116120813284745</v>
      </c>
      <c r="N137" s="32">
        <f>'[5]RefCalculations-Assumptions'!N133</f>
        <v>0.69283289530020598</v>
      </c>
    </row>
    <row r="138" spans="1:14">
      <c r="A138" s="37" t="s">
        <v>191</v>
      </c>
      <c r="B138" s="38" t="s">
        <v>29</v>
      </c>
      <c r="C138" s="38" t="s">
        <v>184</v>
      </c>
      <c r="D138" s="39"/>
      <c r="E138" s="38"/>
      <c r="F138" s="38"/>
      <c r="G138" s="40"/>
      <c r="H138" s="40"/>
      <c r="I138" s="38"/>
      <c r="J138" s="38"/>
      <c r="K138" s="39"/>
      <c r="L138" s="24">
        <f>'[5]RefCalculations-Assumptions'!L134</f>
        <v>20.407271158938265</v>
      </c>
      <c r="M138" s="31">
        <f>'[5]RefCalculations-Assumptions'!M134</f>
        <v>5.6679675127552054</v>
      </c>
      <c r="N138" s="32"/>
    </row>
    <row r="139" spans="1:14">
      <c r="A139" s="37" t="s">
        <v>192</v>
      </c>
      <c r="B139" s="40" t="s">
        <v>29</v>
      </c>
      <c r="C139" s="38" t="s">
        <v>184</v>
      </c>
      <c r="D139" s="39">
        <f>'[5]RefCalculations-Assumptions'!D135</f>
        <v>400.06659272263386</v>
      </c>
      <c r="E139" s="38">
        <f>'[5]RefCalculations-Assumptions'!E135</f>
        <v>45</v>
      </c>
      <c r="F139" s="38">
        <f>'[5]RefCalculations-Assumptions'!F135</f>
        <v>0.1</v>
      </c>
      <c r="G139" s="40">
        <f>'[5]RefCalculations-Assumptions'!G135</f>
        <v>9.1856391934841248</v>
      </c>
      <c r="H139" s="40">
        <f>'[5]RefCalculations-Assumptions'!H135</f>
        <v>2.7338449041837731</v>
      </c>
      <c r="I139" s="38">
        <f>'[5]RefCalculations-Assumptions'!I135</f>
        <v>0.75</v>
      </c>
      <c r="J139" s="38">
        <f>'[5]RefCalculations-Assumptions'!J135</f>
        <v>0.25</v>
      </c>
      <c r="K139" s="39">
        <f>'[5]RefCalculations-Assumptions'!K135</f>
        <v>8113.8121900279912</v>
      </c>
      <c r="L139" s="30">
        <f>'[5]RefCalculations-Assumptions'!L135</f>
        <v>81.851674458784473</v>
      </c>
      <c r="M139" s="31">
        <f>'[5]RefCalculations-Assumptions'!M135</f>
        <v>22.733692715883066</v>
      </c>
      <c r="N139" s="32">
        <f>'[5]RefCalculations-Assumptions'!N135</f>
        <v>0.42053493474911557</v>
      </c>
    </row>
    <row r="140" spans="1:14">
      <c r="A140" s="37" t="s">
        <v>193</v>
      </c>
      <c r="B140" s="40" t="s">
        <v>29</v>
      </c>
      <c r="C140" s="38" t="s">
        <v>184</v>
      </c>
      <c r="D140" s="39">
        <f>'[5]RefCalculations-Assumptions'!D136</f>
        <v>400.06659272263386</v>
      </c>
      <c r="E140" s="38">
        <f>'[5]RefCalculations-Assumptions'!E136</f>
        <v>45</v>
      </c>
      <c r="F140" s="38">
        <f>'[5]RefCalculations-Assumptions'!F136</f>
        <v>0.5</v>
      </c>
      <c r="G140" s="40">
        <f>'[5]RefCalculations-Assumptions'!G136</f>
        <v>9.1856391934841248</v>
      </c>
      <c r="H140" s="40">
        <f>'[5]RefCalculations-Assumptions'!H136</f>
        <v>2.7338449041837731</v>
      </c>
      <c r="I140" s="38">
        <f>'[5]RefCalculations-Assumptions'!I136</f>
        <v>0.75</v>
      </c>
      <c r="J140" s="38">
        <f>'[5]RefCalculations-Assumptions'!J136</f>
        <v>0.25</v>
      </c>
      <c r="K140" s="39">
        <f>'[5]RefCalculations-Assumptions'!K136</f>
        <v>8113.8121900279912</v>
      </c>
      <c r="L140" s="30">
        <f>'[5]RefCalculations-Assumptions'!L136</f>
        <v>18.557410815103914</v>
      </c>
      <c r="M140" s="31">
        <f>'[5]RefCalculations-Assumptions'!M136</f>
        <v>5.1541825852983605</v>
      </c>
      <c r="N140" s="32">
        <f>'[5]RefCalculations-Assumptions'!N136</f>
        <v>0.42053493474911557</v>
      </c>
    </row>
    <row r="141" spans="1:14">
      <c r="A141" s="37" t="s">
        <v>194</v>
      </c>
      <c r="B141" s="38" t="s">
        <v>29</v>
      </c>
      <c r="C141" s="38" t="s">
        <v>184</v>
      </c>
      <c r="D141" s="39">
        <f>'[5]RefCalculations-Assumptions'!D137</f>
        <v>1145.2342535389853</v>
      </c>
      <c r="E141" s="38">
        <f>'[5]RefCalculations-Assumptions'!E137</f>
        <v>45</v>
      </c>
      <c r="F141" s="38">
        <f>'[5]RefCalculations-Assumptions'!F137</f>
        <v>0.8</v>
      </c>
      <c r="G141" s="40">
        <f>'[5]RefCalculations-Assumptions'!G137</f>
        <v>28.049695737822411</v>
      </c>
      <c r="H141" s="40">
        <f>'[5]RefCalculations-Assumptions'!H137</f>
        <v>2.1194000546906953</v>
      </c>
      <c r="I141" s="38">
        <f>'[5]RefCalculations-Assumptions'!I137</f>
        <v>0.75</v>
      </c>
      <c r="J141" s="38">
        <f>'[5]RefCalculations-Assumptions'!J137</f>
        <v>0.25</v>
      </c>
      <c r="K141" s="39">
        <f>'[5]RefCalculations-Assumptions'!K137</f>
        <v>6873.9081546963516</v>
      </c>
      <c r="L141" s="30">
        <f>'[5]RefCalculations-Assumptions'!L137</f>
        <v>30.680226823657449</v>
      </c>
      <c r="M141" s="31">
        <f>'[5]RefCalculations-Assumptions'!M137</f>
        <v>8.5212044063170342</v>
      </c>
      <c r="N141" s="32">
        <f>'[5]RefCalculations-Assumptions'!N137</f>
        <v>0.49639032164966829</v>
      </c>
    </row>
    <row r="142" spans="1:14">
      <c r="A142" s="41" t="s">
        <v>195</v>
      </c>
      <c r="B142" s="42" t="s">
        <v>34</v>
      </c>
      <c r="C142" s="42" t="s">
        <v>184</v>
      </c>
      <c r="D142" s="43"/>
      <c r="E142" s="42"/>
      <c r="F142" s="42"/>
      <c r="G142" s="44"/>
      <c r="H142" s="44"/>
      <c r="I142" s="42"/>
      <c r="J142" s="42"/>
      <c r="K142" s="43"/>
      <c r="L142" s="24">
        <f>'[5]RefCalculations-Assumptions'!L138</f>
        <v>39.805391546280681</v>
      </c>
      <c r="M142" s="31">
        <f>'[5]RefCalculations-Assumptions'!M138</f>
        <v>11.055650917736802</v>
      </c>
      <c r="N142" s="32"/>
    </row>
    <row r="143" spans="1:14">
      <c r="A143" s="41" t="s">
        <v>196</v>
      </c>
      <c r="B143" s="42" t="s">
        <v>34</v>
      </c>
      <c r="C143" s="42" t="s">
        <v>184</v>
      </c>
      <c r="D143" s="43">
        <f>'[5]RefCalculations-Assumptions'!D139</f>
        <v>1251.052577078694</v>
      </c>
      <c r="E143" s="42">
        <f>'[5]RefCalculations-Assumptions'!E139</f>
        <v>45</v>
      </c>
      <c r="F143" s="42">
        <f>'[5]RefCalculations-Assumptions'!F139</f>
        <v>0.8</v>
      </c>
      <c r="G143" s="44">
        <f>'[5]RefCalculations-Assumptions'!G139</f>
        <v>22.268016471051244</v>
      </c>
      <c r="H143" s="44">
        <f>'[5]RefCalculations-Assumptions'!H139</f>
        <v>3.655878932952128</v>
      </c>
      <c r="I143" s="42">
        <f>'[5]RefCalculations-Assumptions'!I139</f>
        <v>0.75</v>
      </c>
      <c r="J143" s="42">
        <f>'[5]RefCalculations-Assumptions'!J139</f>
        <v>0.25</v>
      </c>
      <c r="K143" s="43">
        <f>'[5]RefCalculations-Assumptions'!K139</f>
        <v>8170.5882843075342</v>
      </c>
      <c r="L143" s="30">
        <f>'[5]RefCalculations-Assumptions'!L139</f>
        <v>33.660853129526302</v>
      </c>
      <c r="M143" s="31">
        <f>'[5]RefCalculations-Assumptions'!M139</f>
        <v>9.3490511545545463</v>
      </c>
      <c r="N143" s="45">
        <f>'[5]RefCalculations-Assumptions'!N139</f>
        <v>0.41761270561795077</v>
      </c>
    </row>
    <row r="144" spans="1:14" ht="13" thickBot="1">
      <c r="A144" s="46" t="s">
        <v>197</v>
      </c>
      <c r="B144" s="42" t="s">
        <v>34</v>
      </c>
      <c r="C144" s="47" t="s">
        <v>184</v>
      </c>
      <c r="D144" s="48">
        <f>'[5]RefCalculations-Assumptions'!D140</f>
        <v>1316.2512665778959</v>
      </c>
      <c r="E144" s="47">
        <f>'[5]RefCalculations-Assumptions'!E140</f>
        <v>45</v>
      </c>
      <c r="F144" s="47">
        <f>'[5]RefCalculations-Assumptions'!F140</f>
        <v>0.8</v>
      </c>
      <c r="G144" s="49">
        <f>'[5]RefCalculations-Assumptions'!G140</f>
        <v>32.18174783169367</v>
      </c>
      <c r="H144" s="49">
        <f>'[5]RefCalculations-Assumptions'!H140</f>
        <v>2.3949933108629939</v>
      </c>
      <c r="I144" s="47">
        <f>'[5]RefCalculations-Assumptions'!I140</f>
        <v>0.75</v>
      </c>
      <c r="J144" s="47">
        <f>'[5]RefCalculations-Assumptions'!J140</f>
        <v>0.25</v>
      </c>
      <c r="K144" s="48">
        <f>'[5]RefCalculations-Assumptions'!K140</f>
        <v>7047.3388418583891</v>
      </c>
      <c r="L144" s="50">
        <f>'[5]RefCalculations-Assumptions'!L140</f>
        <v>35.212713035140212</v>
      </c>
      <c r="M144" s="51">
        <f>'[5]RefCalculations-Assumptions'!M140</f>
        <v>9.7800686806540327</v>
      </c>
      <c r="N144" s="52">
        <f>'[5]RefCalculations-Assumptions'!N140</f>
        <v>0.48417446024210403</v>
      </c>
    </row>
    <row r="147" spans="1:15" ht="13" thickBot="1">
      <c r="A147" s="12">
        <v>2095</v>
      </c>
      <c r="B147" s="55"/>
      <c r="C147" s="55"/>
      <c r="D147" s="55"/>
      <c r="E147" s="55"/>
      <c r="F147" s="55"/>
      <c r="G147" s="55"/>
      <c r="H147" s="55"/>
      <c r="I147" s="55"/>
      <c r="J147" s="55"/>
      <c r="K147" s="55"/>
      <c r="L147" s="55"/>
      <c r="M147" s="55"/>
    </row>
    <row r="148" spans="1:15" ht="96">
      <c r="A148" s="56" t="s">
        <v>160</v>
      </c>
      <c r="B148" s="57" t="s">
        <v>161</v>
      </c>
      <c r="C148" s="57" t="s">
        <v>162</v>
      </c>
      <c r="D148" s="57" t="s">
        <v>163</v>
      </c>
      <c r="E148" s="57" t="s">
        <v>164</v>
      </c>
      <c r="F148" s="57" t="s">
        <v>165</v>
      </c>
      <c r="G148" s="57" t="s">
        <v>166</v>
      </c>
      <c r="H148" s="57" t="s">
        <v>167</v>
      </c>
      <c r="I148" s="57" t="s">
        <v>168</v>
      </c>
      <c r="J148" s="57" t="s">
        <v>169</v>
      </c>
      <c r="K148" s="57" t="s">
        <v>170</v>
      </c>
      <c r="L148" s="15" t="s">
        <v>171</v>
      </c>
      <c r="M148" s="15" t="s">
        <v>171</v>
      </c>
      <c r="N148" s="58" t="s">
        <v>172</v>
      </c>
    </row>
    <row r="149" spans="1:15" ht="36">
      <c r="A149" s="17" t="s">
        <v>173</v>
      </c>
      <c r="B149" s="18"/>
      <c r="C149" s="18"/>
      <c r="D149" s="19" t="s">
        <v>174</v>
      </c>
      <c r="E149" s="19" t="s">
        <v>175</v>
      </c>
      <c r="F149" s="19" t="s">
        <v>176</v>
      </c>
      <c r="G149" s="19" t="s">
        <v>177</v>
      </c>
      <c r="H149" s="19" t="s">
        <v>178</v>
      </c>
      <c r="I149" s="19" t="s">
        <v>179</v>
      </c>
      <c r="J149" s="19" t="s">
        <v>179</v>
      </c>
      <c r="K149" s="19" t="s">
        <v>180</v>
      </c>
      <c r="L149" s="19" t="s">
        <v>181</v>
      </c>
      <c r="M149" s="19" t="s">
        <v>182</v>
      </c>
      <c r="N149" s="20" t="s">
        <v>179</v>
      </c>
    </row>
    <row r="150" spans="1:15">
      <c r="A150" s="21" t="s">
        <v>183</v>
      </c>
      <c r="B150" s="22" t="s">
        <v>19</v>
      </c>
      <c r="C150" s="22" t="s">
        <v>184</v>
      </c>
      <c r="D150" s="23"/>
      <c r="E150" s="23"/>
      <c r="F150" s="23"/>
      <c r="G150" s="23"/>
      <c r="H150" s="23"/>
      <c r="I150" s="23"/>
      <c r="J150" s="23"/>
      <c r="K150" s="23"/>
      <c r="L150" s="24">
        <f>'[5]RefCalculations-Assumptions'!L146</f>
        <v>39.132624365216778</v>
      </c>
      <c r="M150" s="25">
        <f>'[5]RefCalculations-Assumptions'!M146</f>
        <v>10.868794845887729</v>
      </c>
      <c r="N150" s="26"/>
    </row>
    <row r="151" spans="1:15">
      <c r="A151" s="27" t="s">
        <v>185</v>
      </c>
      <c r="B151" s="22" t="s">
        <v>19</v>
      </c>
      <c r="C151" s="22" t="s">
        <v>184</v>
      </c>
      <c r="D151" s="28">
        <f>'[5]RefCalculations-Assumptions'!D147</f>
        <v>1143.7429062899726</v>
      </c>
      <c r="E151" s="22">
        <f>'[5]RefCalculations-Assumptions'!E147</f>
        <v>45</v>
      </c>
      <c r="F151" s="22">
        <f>'[5]RefCalculations-Assumptions'!F147</f>
        <v>0.8</v>
      </c>
      <c r="G151" s="29">
        <f>'[5]RefCalculations-Assumptions'!G147</f>
        <v>20.357966037994164</v>
      </c>
      <c r="H151" s="29">
        <f>'[5]RefCalculations-Assumptions'!H147</f>
        <v>3.3933977393018449</v>
      </c>
      <c r="I151" s="22">
        <f>'[5]RefCalculations-Assumptions'!I147</f>
        <v>0.75</v>
      </c>
      <c r="J151" s="22">
        <f>'[5]RefCalculations-Assumptions'!J147</f>
        <v>0.25</v>
      </c>
      <c r="K151" s="28">
        <f>'[5]RefCalculations-Assumptions'!K147</f>
        <v>7792.3346288576085</v>
      </c>
      <c r="L151" s="30">
        <f>'[5]RefCalculations-Assumptions'!L147</f>
        <v>30.824680020723264</v>
      </c>
      <c r="M151" s="31">
        <f>'[5]RefCalculations-Assumptions'!M147</f>
        <v>8.5613252055020848</v>
      </c>
      <c r="N151" s="32">
        <f>'[5]RefCalculations-Assumptions'!N147</f>
        <v>0.43788436231469119</v>
      </c>
    </row>
    <row r="152" spans="1:15">
      <c r="A152" s="27" t="s">
        <v>186</v>
      </c>
      <c r="B152" s="22" t="s">
        <v>19</v>
      </c>
      <c r="C152" s="22" t="s">
        <v>184</v>
      </c>
      <c r="D152" s="28">
        <f>'[5]RefCalculations-Assumptions'!D148</f>
        <v>1253.4201542329263</v>
      </c>
      <c r="E152" s="22">
        <f>'[5]RefCalculations-Assumptions'!E148</f>
        <v>45</v>
      </c>
      <c r="F152" s="22">
        <f>'[5]RefCalculations-Assumptions'!F148</f>
        <v>0.8</v>
      </c>
      <c r="G152" s="29">
        <f>'[5]RefCalculations-Assumptions'!G148</f>
        <v>30.892268158721926</v>
      </c>
      <c r="H152" s="29">
        <f>'[5]RefCalculations-Assumptions'!H148</f>
        <v>2.3341812844276428</v>
      </c>
      <c r="I152" s="22">
        <f>'[5]RefCalculations-Assumptions'!I148</f>
        <v>0.75</v>
      </c>
      <c r="J152" s="22">
        <f>'[5]RefCalculations-Assumptions'!J148</f>
        <v>0.25</v>
      </c>
      <c r="K152" s="28">
        <f>'[5]RefCalculations-Assumptions'!K148</f>
        <v>6824.2829597999998</v>
      </c>
      <c r="L152" s="30">
        <f>'[5]RefCalculations-Assumptions'!L148</f>
        <v>33.620555117014874</v>
      </c>
      <c r="M152" s="31">
        <f>'[5]RefCalculations-Assumptions'!M148</f>
        <v>9.337858681834188</v>
      </c>
      <c r="N152" s="32">
        <f>'[5]RefCalculations-Assumptions'!N148</f>
        <v>0.5</v>
      </c>
    </row>
    <row r="153" spans="1:15">
      <c r="A153" s="33" t="s">
        <v>187</v>
      </c>
      <c r="B153" s="34" t="s">
        <v>24</v>
      </c>
      <c r="C153" s="34" t="s">
        <v>184</v>
      </c>
      <c r="D153" s="35"/>
      <c r="E153" s="34"/>
      <c r="F153" s="34"/>
      <c r="G153" s="36"/>
      <c r="H153" s="36"/>
      <c r="I153" s="34"/>
      <c r="J153" s="34"/>
      <c r="K153" s="35"/>
      <c r="L153" s="24">
        <f>'[5]RefCalculations-Assumptions'!L149</f>
        <v>20.070887568406313</v>
      </c>
      <c r="M153" s="31">
        <f>'[5]RefCalculations-Assumptions'!M149</f>
        <v>5.5745394768306689</v>
      </c>
      <c r="N153" s="32"/>
    </row>
    <row r="154" spans="1:15">
      <c r="A154" s="33" t="s">
        <v>188</v>
      </c>
      <c r="B154" s="34" t="s">
        <v>24</v>
      </c>
      <c r="C154" s="34" t="s">
        <v>184</v>
      </c>
      <c r="D154" s="35">
        <f>'[5]RefCalculations-Assumptions'!D150</f>
        <v>376.7231976730659</v>
      </c>
      <c r="E154" s="34">
        <f>'[5]RefCalculations-Assumptions'!E150</f>
        <v>45</v>
      </c>
      <c r="F154" s="34">
        <f>'[5]RefCalculations-Assumptions'!F150</f>
        <v>0.1</v>
      </c>
      <c r="G154" s="36">
        <f>'[5]RefCalculations-Assumptions'!G150</f>
        <v>8.6496684116774194</v>
      </c>
      <c r="H154" s="36">
        <f>'[5]RefCalculations-Assumptions'!H150</f>
        <v>2.574328406771917</v>
      </c>
      <c r="I154" s="34">
        <f>'[5]RefCalculations-Assumptions'!I150</f>
        <v>0.75</v>
      </c>
      <c r="J154" s="34">
        <f>'[5]RefCalculations-Assumptions'!J150</f>
        <v>0.25</v>
      </c>
      <c r="K154" s="35">
        <f>'[5]RefCalculations-Assumptions'!K150</f>
        <v>7933.4236488248889</v>
      </c>
      <c r="L154" s="30">
        <f>'[5]RefCalculations-Assumptions'!L150</f>
        <v>77.075729635806638</v>
      </c>
      <c r="M154" s="31">
        <f>'[5]RefCalculations-Assumptions'!M150</f>
        <v>21.407209626178378</v>
      </c>
      <c r="N154" s="32">
        <f>'[5]RefCalculations-Assumptions'!N150</f>
        <v>0.43009697085890675</v>
      </c>
      <c r="O154" s="60"/>
    </row>
    <row r="155" spans="1:15">
      <c r="A155" s="33" t="s">
        <v>198</v>
      </c>
      <c r="B155" s="34" t="s">
        <v>24</v>
      </c>
      <c r="C155" s="34" t="s">
        <v>184</v>
      </c>
      <c r="D155" s="35">
        <f>'[5]RefCalculations-Assumptions'!D151</f>
        <v>376.7231976730659</v>
      </c>
      <c r="E155" s="34">
        <f>'[5]RefCalculations-Assumptions'!E151</f>
        <v>45</v>
      </c>
      <c r="F155" s="34">
        <f>'[5]RefCalculations-Assumptions'!F151</f>
        <v>0.5</v>
      </c>
      <c r="G155" s="36">
        <f>'[5]RefCalculations-Assumptions'!G151</f>
        <v>8.6496684116774194</v>
      </c>
      <c r="H155" s="36">
        <f>'[5]RefCalculations-Assumptions'!H151</f>
        <v>2.574328406771917</v>
      </c>
      <c r="I155" s="34">
        <f>'[5]RefCalculations-Assumptions'!I151</f>
        <v>0.75</v>
      </c>
      <c r="J155" s="34">
        <f>'[5]RefCalculations-Assumptions'!J151</f>
        <v>0.25</v>
      </c>
      <c r="K155" s="35">
        <f>'[5]RefCalculations-Assumptions'!K151</f>
        <v>7933.4236488248889</v>
      </c>
      <c r="L155" s="30">
        <f>'[5]RefCalculations-Assumptions'!L151</f>
        <v>17.474608652578866</v>
      </c>
      <c r="M155" s="31">
        <f>'[5]RefCalculations-Assumptions'!M151</f>
        <v>4.8534423524600774</v>
      </c>
      <c r="N155" s="32">
        <f>'[5]RefCalculations-Assumptions'!N151</f>
        <v>0.43009697085890675</v>
      </c>
      <c r="O155" s="60"/>
    </row>
    <row r="156" spans="1:15">
      <c r="A156" s="33" t="s">
        <v>190</v>
      </c>
      <c r="B156" s="34" t="s">
        <v>24</v>
      </c>
      <c r="C156" s="34" t="s">
        <v>184</v>
      </c>
      <c r="D156" s="35">
        <f>'[5]RefCalculations-Assumptions'!D152</f>
        <v>507.78708803148589</v>
      </c>
      <c r="E156" s="34">
        <f>'[5]RefCalculations-Assumptions'!E152</f>
        <v>45</v>
      </c>
      <c r="F156" s="34">
        <f>'[5]RefCalculations-Assumptions'!F152</f>
        <v>0.8</v>
      </c>
      <c r="G156" s="36">
        <f>'[5]RefCalculations-Assumptions'!G152</f>
        <v>9.6590644579410565</v>
      </c>
      <c r="H156" s="36">
        <f>'[5]RefCalculations-Assumptions'!H152</f>
        <v>1.6241194147109987</v>
      </c>
      <c r="I156" s="34">
        <f>'[5]RefCalculations-Assumptions'!I152</f>
        <v>0.75</v>
      </c>
      <c r="J156" s="34">
        <f>'[5]RefCalculations-Assumptions'!J152</f>
        <v>0.25</v>
      </c>
      <c r="K156" s="35">
        <f>'[5]RefCalculations-Assumptions'!K152</f>
        <v>4874.4878284285714</v>
      </c>
      <c r="L156" s="30">
        <f>'[5]RefCalculations-Assumptions'!L152</f>
        <v>13.891351825090158</v>
      </c>
      <c r="M156" s="31">
        <f>'[5]RefCalculations-Assumptions'!M152</f>
        <v>3.8582194669559216</v>
      </c>
      <c r="N156" s="32">
        <f>'[5]RefCalculations-Assumptions'!N152</f>
        <v>0.7</v>
      </c>
      <c r="O156" s="61"/>
    </row>
    <row r="157" spans="1:15">
      <c r="A157" s="37" t="s">
        <v>191</v>
      </c>
      <c r="B157" s="38" t="s">
        <v>29</v>
      </c>
      <c r="C157" s="38" t="s">
        <v>184</v>
      </c>
      <c r="D157" s="39"/>
      <c r="E157" s="38"/>
      <c r="F157" s="38"/>
      <c r="G157" s="40"/>
      <c r="H157" s="40"/>
      <c r="I157" s="38"/>
      <c r="J157" s="38"/>
      <c r="K157" s="39"/>
      <c r="L157" s="24">
        <f>'[5]RefCalculations-Assumptions'!L153</f>
        <v>20.070887568406313</v>
      </c>
      <c r="M157" s="31">
        <f>'[5]RefCalculations-Assumptions'!M153</f>
        <v>5.5745394768306689</v>
      </c>
      <c r="N157" s="32"/>
      <c r="O157" s="55"/>
    </row>
    <row r="158" spans="1:15">
      <c r="A158" s="37" t="s">
        <v>192</v>
      </c>
      <c r="B158" s="40" t="s">
        <v>29</v>
      </c>
      <c r="C158" s="38" t="s">
        <v>184</v>
      </c>
      <c r="D158" s="39">
        <f>'[5]RefCalculations-Assumptions'!D154</f>
        <v>376.7231976730659</v>
      </c>
      <c r="E158" s="38">
        <f>'[5]RefCalculations-Assumptions'!E154</f>
        <v>45</v>
      </c>
      <c r="F158" s="38">
        <f>'[5]RefCalculations-Assumptions'!F154</f>
        <v>0.1</v>
      </c>
      <c r="G158" s="40">
        <f>'[5]RefCalculations-Assumptions'!G154</f>
        <v>8.6496684116774194</v>
      </c>
      <c r="H158" s="40">
        <f>'[5]RefCalculations-Assumptions'!H154</f>
        <v>2.574328406771917</v>
      </c>
      <c r="I158" s="38">
        <f>'[5]RefCalculations-Assumptions'!I154</f>
        <v>0.75</v>
      </c>
      <c r="J158" s="38">
        <f>'[5]RefCalculations-Assumptions'!J154</f>
        <v>0.25</v>
      </c>
      <c r="K158" s="39">
        <f>'[5]RefCalculations-Assumptions'!K154</f>
        <v>7933.4236488248889</v>
      </c>
      <c r="L158" s="30">
        <f>'[5]RefCalculations-Assumptions'!L154</f>
        <v>77.075729635806638</v>
      </c>
      <c r="M158" s="31">
        <f>'[5]RefCalculations-Assumptions'!M154</f>
        <v>21.407209626178378</v>
      </c>
      <c r="N158" s="32">
        <f>'[5]RefCalculations-Assumptions'!N154</f>
        <v>0.43009697085890675</v>
      </c>
    </row>
    <row r="159" spans="1:15">
      <c r="A159" s="37" t="s">
        <v>193</v>
      </c>
      <c r="B159" s="40" t="s">
        <v>29</v>
      </c>
      <c r="C159" s="38" t="s">
        <v>184</v>
      </c>
      <c r="D159" s="39">
        <f>'[5]RefCalculations-Assumptions'!D155</f>
        <v>376.7231976730659</v>
      </c>
      <c r="E159" s="38">
        <f>'[5]RefCalculations-Assumptions'!E155</f>
        <v>45</v>
      </c>
      <c r="F159" s="38">
        <f>'[5]RefCalculations-Assumptions'!F155</f>
        <v>0.5</v>
      </c>
      <c r="G159" s="40">
        <f>'[5]RefCalculations-Assumptions'!G155</f>
        <v>8.6496684116774194</v>
      </c>
      <c r="H159" s="40">
        <f>'[5]RefCalculations-Assumptions'!H155</f>
        <v>2.574328406771917</v>
      </c>
      <c r="I159" s="38">
        <f>'[5]RefCalculations-Assumptions'!I155</f>
        <v>0.75</v>
      </c>
      <c r="J159" s="38">
        <f>'[5]RefCalculations-Assumptions'!J155</f>
        <v>0.25</v>
      </c>
      <c r="K159" s="39">
        <f>'[5]RefCalculations-Assumptions'!K155</f>
        <v>7933.4236488248889</v>
      </c>
      <c r="L159" s="30">
        <f>'[5]RefCalculations-Assumptions'!L155</f>
        <v>17.474608652578866</v>
      </c>
      <c r="M159" s="31">
        <f>'[5]RefCalculations-Assumptions'!M155</f>
        <v>4.8534423524600774</v>
      </c>
      <c r="N159" s="32">
        <f>'[5]RefCalculations-Assumptions'!N155</f>
        <v>0.43009697085890675</v>
      </c>
    </row>
    <row r="160" spans="1:15">
      <c r="A160" s="37" t="s">
        <v>194</v>
      </c>
      <c r="B160" s="38" t="s">
        <v>29</v>
      </c>
      <c r="C160" s="38" t="s">
        <v>184</v>
      </c>
      <c r="D160" s="39">
        <f>'[5]RefCalculations-Assumptions'!D156</f>
        <v>1128.0781388096336</v>
      </c>
      <c r="E160" s="38">
        <f>'[5]RefCalculations-Assumptions'!E156</f>
        <v>45</v>
      </c>
      <c r="F160" s="38">
        <f>'[5]RefCalculations-Assumptions'!F156</f>
        <v>0.8</v>
      </c>
      <c r="G160" s="40">
        <f>'[5]RefCalculations-Assumptions'!G156</f>
        <v>27.803041342849738</v>
      </c>
      <c r="H160" s="40">
        <f>'[5]RefCalculations-Assumptions'!H156</f>
        <v>2.1007631559848785</v>
      </c>
      <c r="I160" s="38">
        <f>'[5]RefCalculations-Assumptions'!I156</f>
        <v>0.75</v>
      </c>
      <c r="J160" s="38">
        <f>'[5]RefCalculations-Assumptions'!J156</f>
        <v>0.25</v>
      </c>
      <c r="K160" s="39">
        <f>'[5]RefCalculations-Assumptions'!K156</f>
        <v>6824.2829597999998</v>
      </c>
      <c r="L160" s="30">
        <f>'[5]RefCalculations-Assumptions'!L156</f>
        <v>30.258499605313389</v>
      </c>
      <c r="M160" s="31">
        <f>'[5]RefCalculations-Assumptions'!M156</f>
        <v>8.4040728136507692</v>
      </c>
      <c r="N160" s="32">
        <f>'[5]RefCalculations-Assumptions'!N156</f>
        <v>0.5</v>
      </c>
    </row>
    <row r="161" spans="1:14">
      <c r="A161" s="41" t="s">
        <v>195</v>
      </c>
      <c r="B161" s="42" t="s">
        <v>34</v>
      </c>
      <c r="C161" s="42" t="s">
        <v>184</v>
      </c>
      <c r="D161" s="43"/>
      <c r="E161" s="42"/>
      <c r="F161" s="42"/>
      <c r="G161" s="44"/>
      <c r="H161" s="44"/>
      <c r="I161" s="42"/>
      <c r="J161" s="42"/>
      <c r="K161" s="43"/>
      <c r="L161" s="24">
        <f>'[5]RefCalculations-Assumptions'!L157</f>
        <v>39.132624365216778</v>
      </c>
      <c r="M161" s="31">
        <f>'[5]RefCalculations-Assumptions'!M157</f>
        <v>10.868794845887729</v>
      </c>
      <c r="N161" s="32"/>
    </row>
    <row r="162" spans="1:14">
      <c r="A162" s="41" t="s">
        <v>196</v>
      </c>
      <c r="B162" s="42" t="s">
        <v>34</v>
      </c>
      <c r="C162" s="42" t="s">
        <v>184</v>
      </c>
      <c r="D162" s="43">
        <f>'[5]RefCalculations-Assumptions'!D158</f>
        <v>1178.0551934786718</v>
      </c>
      <c r="E162" s="42">
        <f>'[5]RefCalculations-Assumptions'!E158</f>
        <v>45</v>
      </c>
      <c r="F162" s="42">
        <f>'[5]RefCalculations-Assumptions'!F158</f>
        <v>0.8</v>
      </c>
      <c r="G162" s="44">
        <f>'[5]RefCalculations-Assumptions'!G158</f>
        <v>20.968705019133989</v>
      </c>
      <c r="H162" s="44">
        <f>'[5]RefCalculations-Assumptions'!H158</f>
        <v>3.4425628807306392</v>
      </c>
      <c r="I162" s="42">
        <f>'[5]RefCalculations-Assumptions'!I158</f>
        <v>0.75</v>
      </c>
      <c r="J162" s="42">
        <f>'[5]RefCalculations-Assumptions'!J158</f>
        <v>0.25</v>
      </c>
      <c r="K162" s="43">
        <f>'[5]RefCalculations-Assumptions'!K158</f>
        <v>7988.9374811020043</v>
      </c>
      <c r="L162" s="30">
        <f>'[5]RefCalculations-Assumptions'!L158</f>
        <v>31.696783630594702</v>
      </c>
      <c r="M162" s="31">
        <f>'[5]RefCalculations-Assumptions'!M158</f>
        <v>8.8035454852254134</v>
      </c>
      <c r="N162" s="45">
        <f>'[5]RefCalculations-Assumptions'!N158</f>
        <v>0.42710829668795014</v>
      </c>
    </row>
    <row r="163" spans="1:14" ht="13" thickBot="1">
      <c r="A163" s="46" t="s">
        <v>197</v>
      </c>
      <c r="B163" s="42" t="s">
        <v>34</v>
      </c>
      <c r="C163" s="47" t="s">
        <v>184</v>
      </c>
      <c r="D163" s="48">
        <f>'[5]RefCalculations-Assumptions'!D159</f>
        <v>1291.0227588599141</v>
      </c>
      <c r="E163" s="47">
        <f>'[5]RefCalculations-Assumptions'!E159</f>
        <v>45</v>
      </c>
      <c r="F163" s="47">
        <f>'[5]RefCalculations-Assumptions'!F159</f>
        <v>0.8</v>
      </c>
      <c r="G163" s="49">
        <f>'[5]RefCalculations-Assumptions'!G159</f>
        <v>31.819036203483584</v>
      </c>
      <c r="H163" s="49">
        <f>'[5]RefCalculations-Assumptions'!H159</f>
        <v>2.3680000000000003</v>
      </c>
      <c r="I163" s="47">
        <f>'[5]RefCalculations-Assumptions'!I159</f>
        <v>0.75</v>
      </c>
      <c r="J163" s="47">
        <f>'[5]RefCalculations-Assumptions'!J159</f>
        <v>0.25</v>
      </c>
      <c r="K163" s="48">
        <f>'[5]RefCalculations-Assumptions'!K159</f>
        <v>6996.4615889685729</v>
      </c>
      <c r="L163" s="50">
        <f>'[5]RefCalculations-Assumptions'!L159</f>
        <v>34.59296504756486</v>
      </c>
      <c r="M163" s="51">
        <f>'[5]RefCalculations-Assumptions'!M159</f>
        <v>9.607938294758025</v>
      </c>
      <c r="N163" s="52">
        <f>'[5]RefCalculations-Assumptions'!N159</f>
        <v>0.48769530662184657</v>
      </c>
    </row>
    <row r="172" spans="1:14">
      <c r="B172" s="62"/>
      <c r="C172" s="62"/>
      <c r="D172" s="62"/>
      <c r="E172" s="62"/>
      <c r="F172" s="62"/>
      <c r="G172" s="62"/>
      <c r="H172" s="62"/>
      <c r="I172" s="62"/>
      <c r="J172" s="62"/>
      <c r="K172" s="62"/>
      <c r="L172" s="62"/>
    </row>
    <row r="173" spans="1:14" ht="15">
      <c r="A173" s="63" t="s">
        <v>199</v>
      </c>
    </row>
    <row r="174" spans="1:14" ht="13" thickBot="1"/>
    <row r="175" spans="1:14">
      <c r="A175" s="64" t="s">
        <v>163</v>
      </c>
      <c r="B175" s="65">
        <v>2005</v>
      </c>
      <c r="C175" s="65">
        <v>2020</v>
      </c>
      <c r="D175" s="65">
        <v>2035</v>
      </c>
      <c r="E175" s="65">
        <v>2050</v>
      </c>
      <c r="F175" s="65">
        <v>2065</v>
      </c>
      <c r="G175" s="65">
        <v>2080</v>
      </c>
      <c r="H175" s="66">
        <v>2095</v>
      </c>
    </row>
    <row r="176" spans="1:14">
      <c r="A176" s="61" t="s">
        <v>174</v>
      </c>
      <c r="B176" s="55"/>
      <c r="C176" s="55"/>
      <c r="D176" s="55"/>
      <c r="E176" s="55"/>
      <c r="F176" s="55"/>
      <c r="G176" s="55"/>
      <c r="H176" s="67"/>
    </row>
    <row r="177" spans="1:8">
      <c r="A177" s="68" t="s">
        <v>183</v>
      </c>
      <c r="B177" s="69">
        <f t="shared" ref="B177:B189" si="0">D36</f>
        <v>0</v>
      </c>
      <c r="C177" s="69">
        <f t="shared" ref="C177:C189" si="1">D55</f>
        <v>0</v>
      </c>
      <c r="D177" s="69">
        <f t="shared" ref="D177:D189" si="2">D74</f>
        <v>0</v>
      </c>
      <c r="E177" s="69">
        <f t="shared" ref="E177:E189" si="3">D93</f>
        <v>0</v>
      </c>
      <c r="F177" s="69">
        <f t="shared" ref="F177:F189" si="4">D112</f>
        <v>0</v>
      </c>
      <c r="G177" s="69">
        <f t="shared" ref="G177:G189" si="5">D131</f>
        <v>0</v>
      </c>
      <c r="H177" s="70">
        <f t="shared" ref="H177:H189" si="6">D150</f>
        <v>0</v>
      </c>
    </row>
    <row r="178" spans="1:8">
      <c r="A178" s="27" t="s">
        <v>185</v>
      </c>
      <c r="B178" s="71">
        <f t="shared" si="0"/>
        <v>1544.820527625337</v>
      </c>
      <c r="C178" s="71">
        <f t="shared" si="1"/>
        <v>1544.820527625337</v>
      </c>
      <c r="D178" s="71">
        <f t="shared" si="2"/>
        <v>1454.6821443836211</v>
      </c>
      <c r="E178" s="71">
        <f t="shared" si="3"/>
        <v>1369.803225259669</v>
      </c>
      <c r="F178" s="71">
        <f t="shared" si="4"/>
        <v>1289.876886972339</v>
      </c>
      <c r="G178" s="71">
        <f t="shared" si="5"/>
        <v>1214.6141525035864</v>
      </c>
      <c r="H178" s="72">
        <f t="shared" si="6"/>
        <v>1143.7429062899726</v>
      </c>
    </row>
    <row r="179" spans="1:8">
      <c r="A179" s="27" t="s">
        <v>186</v>
      </c>
      <c r="B179" s="71">
        <f t="shared" si="0"/>
        <v>1790.6002203327519</v>
      </c>
      <c r="C179" s="71">
        <f t="shared" si="1"/>
        <v>1790.6002203327519</v>
      </c>
      <c r="D179" s="71">
        <f t="shared" si="2"/>
        <v>1610.3800121982265</v>
      </c>
      <c r="E179" s="71">
        <f t="shared" si="3"/>
        <v>1360.8561674528914</v>
      </c>
      <c r="F179" s="71">
        <f t="shared" si="4"/>
        <v>1349.5170395090342</v>
      </c>
      <c r="G179" s="71">
        <f t="shared" si="5"/>
        <v>1277.9138510465009</v>
      </c>
      <c r="H179" s="72">
        <f t="shared" si="6"/>
        <v>1253.4201542329263</v>
      </c>
    </row>
    <row r="180" spans="1:8">
      <c r="A180" s="33" t="s">
        <v>187</v>
      </c>
      <c r="B180" s="71">
        <f t="shared" si="0"/>
        <v>0</v>
      </c>
      <c r="C180" s="71">
        <f t="shared" si="1"/>
        <v>0</v>
      </c>
      <c r="D180" s="71">
        <f t="shared" si="2"/>
        <v>0</v>
      </c>
      <c r="E180" s="71">
        <f t="shared" si="3"/>
        <v>0</v>
      </c>
      <c r="F180" s="71">
        <f t="shared" si="4"/>
        <v>0</v>
      </c>
      <c r="G180" s="71">
        <f t="shared" si="5"/>
        <v>0</v>
      </c>
      <c r="H180" s="72">
        <f t="shared" si="6"/>
        <v>0</v>
      </c>
    </row>
    <row r="181" spans="1:8">
      <c r="A181" s="33" t="s">
        <v>188</v>
      </c>
      <c r="B181" s="71">
        <f t="shared" si="0"/>
        <v>492.39729815128072</v>
      </c>
      <c r="C181" s="71">
        <f t="shared" si="1"/>
        <v>508.82914840169809</v>
      </c>
      <c r="D181" s="71">
        <f t="shared" si="2"/>
        <v>479.13959161305877</v>
      </c>
      <c r="E181" s="71">
        <f t="shared" si="3"/>
        <v>451.18238405219984</v>
      </c>
      <c r="F181" s="71">
        <f t="shared" si="4"/>
        <v>424.85644526620803</v>
      </c>
      <c r="G181" s="71">
        <f t="shared" si="5"/>
        <v>400.06659272263386</v>
      </c>
      <c r="H181" s="72">
        <f t="shared" si="6"/>
        <v>376.7231976730659</v>
      </c>
    </row>
    <row r="182" spans="1:8">
      <c r="A182" s="33" t="s">
        <v>198</v>
      </c>
      <c r="B182" s="71">
        <f t="shared" si="0"/>
        <v>492.39729815128072</v>
      </c>
      <c r="C182" s="71">
        <f t="shared" si="1"/>
        <v>508.82914840169809</v>
      </c>
      <c r="D182" s="71">
        <f t="shared" si="2"/>
        <v>479.13959161305877</v>
      </c>
      <c r="E182" s="71">
        <f t="shared" si="3"/>
        <v>451.18238405219984</v>
      </c>
      <c r="F182" s="71">
        <f t="shared" si="4"/>
        <v>424.85644526620803</v>
      </c>
      <c r="G182" s="71">
        <f t="shared" si="5"/>
        <v>400.06659272263386</v>
      </c>
      <c r="H182" s="72">
        <f t="shared" si="6"/>
        <v>376.7231976730659</v>
      </c>
    </row>
    <row r="183" spans="1:8">
      <c r="A183" s="33" t="s">
        <v>190</v>
      </c>
      <c r="B183" s="71">
        <f t="shared" si="0"/>
        <v>725.41012575926561</v>
      </c>
      <c r="C183" s="71">
        <f t="shared" si="1"/>
        <v>725.41012575926561</v>
      </c>
      <c r="D183" s="71">
        <f t="shared" si="2"/>
        <v>631.97887337427017</v>
      </c>
      <c r="E183" s="71">
        <f t="shared" si="3"/>
        <v>551.31169557704186</v>
      </c>
      <c r="F183" s="71">
        <f t="shared" si="4"/>
        <v>538.58539188906445</v>
      </c>
      <c r="G183" s="71">
        <f t="shared" si="5"/>
        <v>515.50965018444481</v>
      </c>
      <c r="H183" s="72">
        <f t="shared" si="6"/>
        <v>507.78708803148589</v>
      </c>
    </row>
    <row r="184" spans="1:8">
      <c r="A184" s="37" t="s">
        <v>191</v>
      </c>
      <c r="B184" s="71">
        <f t="shared" si="0"/>
        <v>0</v>
      </c>
      <c r="C184" s="71">
        <f t="shared" si="1"/>
        <v>0</v>
      </c>
      <c r="D184" s="71">
        <f t="shared" si="2"/>
        <v>0</v>
      </c>
      <c r="E184" s="71">
        <f t="shared" si="3"/>
        <v>0</v>
      </c>
      <c r="F184" s="71">
        <f t="shared" si="4"/>
        <v>0</v>
      </c>
      <c r="G184" s="71">
        <f t="shared" si="5"/>
        <v>0</v>
      </c>
      <c r="H184" s="72">
        <f t="shared" si="6"/>
        <v>0</v>
      </c>
    </row>
    <row r="185" spans="1:8">
      <c r="A185" s="37" t="s">
        <v>192</v>
      </c>
      <c r="B185" s="71">
        <f t="shared" si="0"/>
        <v>492.39729815128072</v>
      </c>
      <c r="C185" s="71">
        <f t="shared" si="1"/>
        <v>508.82914840169809</v>
      </c>
      <c r="D185" s="71">
        <f t="shared" si="2"/>
        <v>479.13959161305877</v>
      </c>
      <c r="E185" s="71">
        <f t="shared" si="3"/>
        <v>451.18238405219984</v>
      </c>
      <c r="F185" s="71">
        <f t="shared" si="4"/>
        <v>424.85644526620803</v>
      </c>
      <c r="G185" s="71">
        <f t="shared" si="5"/>
        <v>400.06659272263386</v>
      </c>
      <c r="H185" s="72">
        <f t="shared" si="6"/>
        <v>376.7231976730659</v>
      </c>
    </row>
    <row r="186" spans="1:8">
      <c r="A186" s="37" t="s">
        <v>193</v>
      </c>
      <c r="B186" s="71">
        <f t="shared" si="0"/>
        <v>492.39729815128072</v>
      </c>
      <c r="C186" s="71">
        <f t="shared" si="1"/>
        <v>508.82914840169809</v>
      </c>
      <c r="D186" s="71">
        <f t="shared" si="2"/>
        <v>479.13959161305877</v>
      </c>
      <c r="E186" s="71">
        <f t="shared" si="3"/>
        <v>451.18238405219984</v>
      </c>
      <c r="F186" s="71">
        <f t="shared" si="4"/>
        <v>424.85644526620803</v>
      </c>
      <c r="G186" s="71">
        <f t="shared" si="5"/>
        <v>400.06659272263386</v>
      </c>
      <c r="H186" s="72">
        <f t="shared" si="6"/>
        <v>376.7231976730659</v>
      </c>
    </row>
    <row r="187" spans="1:8">
      <c r="A187" s="37" t="s">
        <v>194</v>
      </c>
      <c r="B187" s="71">
        <f t="shared" si="0"/>
        <v>1611.5401982994767</v>
      </c>
      <c r="C187" s="71">
        <f t="shared" si="1"/>
        <v>1611.5401982994767</v>
      </c>
      <c r="D187" s="71">
        <f t="shared" si="2"/>
        <v>1403.9773126307819</v>
      </c>
      <c r="E187" s="71">
        <f t="shared" si="3"/>
        <v>1224.7705507076023</v>
      </c>
      <c r="F187" s="71">
        <f t="shared" si="4"/>
        <v>1196.4983371822173</v>
      </c>
      <c r="G187" s="71">
        <f t="shared" si="5"/>
        <v>1145.2342535389853</v>
      </c>
      <c r="H187" s="72">
        <f t="shared" si="6"/>
        <v>1128.0781388096336</v>
      </c>
    </row>
    <row r="188" spans="1:8">
      <c r="A188" s="41" t="s">
        <v>195</v>
      </c>
      <c r="B188" s="71">
        <f t="shared" si="0"/>
        <v>0</v>
      </c>
      <c r="C188" s="71">
        <f t="shared" si="1"/>
        <v>0</v>
      </c>
      <c r="D188" s="71">
        <f t="shared" si="2"/>
        <v>0</v>
      </c>
      <c r="E188" s="71">
        <f t="shared" si="3"/>
        <v>0</v>
      </c>
      <c r="F188" s="71">
        <f t="shared" si="4"/>
        <v>0</v>
      </c>
      <c r="G188" s="71">
        <f t="shared" si="5"/>
        <v>0</v>
      </c>
      <c r="H188" s="72">
        <f t="shared" si="6"/>
        <v>0</v>
      </c>
    </row>
    <row r="189" spans="1:8">
      <c r="A189" s="41" t="s">
        <v>196</v>
      </c>
      <c r="B189" s="71">
        <f t="shared" si="0"/>
        <v>1591.1651434540972</v>
      </c>
      <c r="C189" s="71">
        <f t="shared" si="1"/>
        <v>1591.1651434540972</v>
      </c>
      <c r="D189" s="71">
        <f t="shared" si="2"/>
        <v>1498.3226087151297</v>
      </c>
      <c r="E189" s="71">
        <f t="shared" si="3"/>
        <v>1410.8973220174591</v>
      </c>
      <c r="F189" s="71">
        <f t="shared" si="4"/>
        <v>1328.5731935815093</v>
      </c>
      <c r="G189" s="71">
        <f t="shared" si="5"/>
        <v>1251.052577078694</v>
      </c>
      <c r="H189" s="72">
        <f t="shared" si="6"/>
        <v>1178.0551934786718</v>
      </c>
    </row>
    <row r="190" spans="1:8" ht="13" thickBot="1">
      <c r="A190" s="46" t="s">
        <v>197</v>
      </c>
      <c r="B190" s="73">
        <f>D49</f>
        <v>1844.3182269427346</v>
      </c>
      <c r="C190" s="73">
        <f>D68</f>
        <v>1844.3182269427346</v>
      </c>
      <c r="D190" s="73">
        <f>D87</f>
        <v>1658.6914125641733</v>
      </c>
      <c r="E190" s="73">
        <f>D106</f>
        <v>1401.6818524764783</v>
      </c>
      <c r="F190" s="73">
        <f>D125</f>
        <v>1390.0025506943052</v>
      </c>
      <c r="G190" s="73">
        <f>D144</f>
        <v>1316.2512665778959</v>
      </c>
      <c r="H190" s="74">
        <f>D163</f>
        <v>1291.0227588599141</v>
      </c>
    </row>
    <row r="191" spans="1:8" ht="13" thickBot="1"/>
    <row r="192" spans="1:8">
      <c r="A192" s="64" t="s">
        <v>163</v>
      </c>
      <c r="B192" s="65">
        <v>2005</v>
      </c>
      <c r="C192" s="65">
        <v>2020</v>
      </c>
      <c r="D192" s="65">
        <v>2035</v>
      </c>
      <c r="E192" s="65">
        <v>2050</v>
      </c>
      <c r="F192" s="65">
        <v>2065</v>
      </c>
      <c r="G192" s="65">
        <v>2080</v>
      </c>
      <c r="H192" s="66">
        <v>2095</v>
      </c>
    </row>
    <row r="193" spans="1:8">
      <c r="A193" s="61" t="s">
        <v>200</v>
      </c>
      <c r="B193" s="55"/>
      <c r="C193" s="55"/>
      <c r="D193" s="55"/>
      <c r="E193" s="55"/>
      <c r="F193" s="55"/>
      <c r="G193" s="55"/>
      <c r="H193" s="67"/>
    </row>
    <row r="194" spans="1:8">
      <c r="A194" s="68" t="s">
        <v>183</v>
      </c>
      <c r="B194" s="69">
        <f t="shared" ref="B194:H207" si="7">B177*Convert_07_75</f>
        <v>0</v>
      </c>
      <c r="C194" s="69">
        <f t="shared" si="7"/>
        <v>0</v>
      </c>
      <c r="D194" s="69">
        <f t="shared" si="7"/>
        <v>0</v>
      </c>
      <c r="E194" s="69">
        <f t="shared" si="7"/>
        <v>0</v>
      </c>
      <c r="F194" s="69">
        <f t="shared" si="7"/>
        <v>0</v>
      </c>
      <c r="G194" s="69">
        <f t="shared" si="7"/>
        <v>0</v>
      </c>
      <c r="H194" s="70">
        <f t="shared" si="7"/>
        <v>0</v>
      </c>
    </row>
    <row r="195" spans="1:8">
      <c r="A195" s="27" t="s">
        <v>185</v>
      </c>
      <c r="B195" s="71">
        <f t="shared" si="7"/>
        <v>496.04613187195287</v>
      </c>
      <c r="C195" s="71">
        <f t="shared" si="7"/>
        <v>496.04613187195287</v>
      </c>
      <c r="D195" s="71">
        <f t="shared" si="7"/>
        <v>467.10244842092033</v>
      </c>
      <c r="E195" s="71">
        <f t="shared" si="7"/>
        <v>439.84759340314696</v>
      </c>
      <c r="F195" s="71">
        <f t="shared" si="7"/>
        <v>414.18302575070646</v>
      </c>
      <c r="G195" s="71">
        <f t="shared" si="7"/>
        <v>390.01595414613683</v>
      </c>
      <c r="H195" s="72">
        <f t="shared" si="7"/>
        <v>367.25900153155186</v>
      </c>
    </row>
    <row r="196" spans="1:8">
      <c r="A196" s="27" t="s">
        <v>186</v>
      </c>
      <c r="B196" s="71">
        <f t="shared" si="7"/>
        <v>574.96666903467428</v>
      </c>
      <c r="C196" s="71">
        <f t="shared" si="7"/>
        <v>574.96666903467428</v>
      </c>
      <c r="D196" s="71">
        <f t="shared" si="7"/>
        <v>517.097463174425</v>
      </c>
      <c r="E196" s="71">
        <f t="shared" si="7"/>
        <v>436.97466846635251</v>
      </c>
      <c r="F196" s="71">
        <f t="shared" si="7"/>
        <v>433.33364321146564</v>
      </c>
      <c r="G196" s="71">
        <f t="shared" si="7"/>
        <v>410.34166192213337</v>
      </c>
      <c r="H196" s="72">
        <f t="shared" si="7"/>
        <v>402.476668324272</v>
      </c>
    </row>
    <row r="197" spans="1:8">
      <c r="A197" s="33" t="s">
        <v>187</v>
      </c>
      <c r="B197" s="71">
        <f t="shared" si="7"/>
        <v>0</v>
      </c>
      <c r="C197" s="71">
        <f t="shared" si="7"/>
        <v>0</v>
      </c>
      <c r="D197" s="71">
        <f t="shared" si="7"/>
        <v>0</v>
      </c>
      <c r="E197" s="71">
        <f t="shared" si="7"/>
        <v>0</v>
      </c>
      <c r="F197" s="71">
        <f t="shared" si="7"/>
        <v>0</v>
      </c>
      <c r="G197" s="71">
        <f t="shared" si="7"/>
        <v>0</v>
      </c>
      <c r="H197" s="72">
        <f t="shared" si="7"/>
        <v>0</v>
      </c>
    </row>
    <row r="198" spans="1:8">
      <c r="A198" s="33" t="s">
        <v>188</v>
      </c>
      <c r="B198" s="71">
        <f t="shared" si="7"/>
        <v>158.11013041599193</v>
      </c>
      <c r="C198" s="71">
        <f t="shared" si="7"/>
        <v>163.38644284870421</v>
      </c>
      <c r="D198" s="71">
        <f t="shared" si="7"/>
        <v>153.85304428321788</v>
      </c>
      <c r="E198" s="71">
        <f t="shared" si="7"/>
        <v>144.87590783240759</v>
      </c>
      <c r="F198" s="71">
        <f t="shared" si="7"/>
        <v>136.42257628407373</v>
      </c>
      <c r="G198" s="71">
        <f t="shared" si="7"/>
        <v>128.46248626454337</v>
      </c>
      <c r="H198" s="72">
        <f t="shared" si="7"/>
        <v>120.96685773551503</v>
      </c>
    </row>
    <row r="199" spans="1:8">
      <c r="A199" s="33" t="s">
        <v>198</v>
      </c>
      <c r="B199" s="71">
        <f t="shared" si="7"/>
        <v>158.11013041599193</v>
      </c>
      <c r="C199" s="71">
        <f t="shared" si="7"/>
        <v>163.38644284870421</v>
      </c>
      <c r="D199" s="71">
        <f t="shared" si="7"/>
        <v>153.85304428321788</v>
      </c>
      <c r="E199" s="71">
        <f t="shared" si="7"/>
        <v>144.87590783240759</v>
      </c>
      <c r="F199" s="71">
        <f t="shared" si="7"/>
        <v>136.42257628407373</v>
      </c>
      <c r="G199" s="71">
        <f t="shared" si="7"/>
        <v>128.46248626454337</v>
      </c>
      <c r="H199" s="72">
        <f t="shared" si="7"/>
        <v>120.96685773551503</v>
      </c>
    </row>
    <row r="200" spans="1:8">
      <c r="A200" s="33" t="s">
        <v>190</v>
      </c>
      <c r="B200" s="71">
        <f t="shared" si="7"/>
        <v>232.93119198562417</v>
      </c>
      <c r="C200" s="71">
        <f t="shared" si="7"/>
        <v>232.93119198562417</v>
      </c>
      <c r="D200" s="71">
        <f t="shared" si="7"/>
        <v>202.93015917130009</v>
      </c>
      <c r="E200" s="71">
        <f t="shared" si="7"/>
        <v>177.02770590907437</v>
      </c>
      <c r="F200" s="71">
        <f t="shared" si="7"/>
        <v>172.94125469706665</v>
      </c>
      <c r="G200" s="71">
        <f t="shared" si="7"/>
        <v>165.53157039526081</v>
      </c>
      <c r="H200" s="72">
        <f t="shared" si="7"/>
        <v>163.05183438993691</v>
      </c>
    </row>
    <row r="201" spans="1:8">
      <c r="A201" s="37" t="s">
        <v>191</v>
      </c>
      <c r="B201" s="71">
        <f t="shared" si="7"/>
        <v>0</v>
      </c>
      <c r="C201" s="71">
        <f t="shared" si="7"/>
        <v>0</v>
      </c>
      <c r="D201" s="71">
        <f t="shared" si="7"/>
        <v>0</v>
      </c>
      <c r="E201" s="71">
        <f t="shared" si="7"/>
        <v>0</v>
      </c>
      <c r="F201" s="71">
        <f t="shared" si="7"/>
        <v>0</v>
      </c>
      <c r="G201" s="71">
        <f t="shared" si="7"/>
        <v>0</v>
      </c>
      <c r="H201" s="72">
        <f t="shared" si="7"/>
        <v>0</v>
      </c>
    </row>
    <row r="202" spans="1:8">
      <c r="A202" s="37" t="s">
        <v>192</v>
      </c>
      <c r="B202" s="71">
        <f t="shared" si="7"/>
        <v>158.11013041599193</v>
      </c>
      <c r="C202" s="71">
        <f t="shared" si="7"/>
        <v>163.38644284870421</v>
      </c>
      <c r="D202" s="71">
        <f t="shared" si="7"/>
        <v>153.85304428321788</v>
      </c>
      <c r="E202" s="71">
        <f t="shared" si="7"/>
        <v>144.87590783240759</v>
      </c>
      <c r="F202" s="71">
        <f t="shared" si="7"/>
        <v>136.42257628407373</v>
      </c>
      <c r="G202" s="71">
        <f t="shared" si="7"/>
        <v>128.46248626454337</v>
      </c>
      <c r="H202" s="72">
        <f t="shared" si="7"/>
        <v>120.96685773551503</v>
      </c>
    </row>
    <row r="203" spans="1:8">
      <c r="A203" s="37" t="s">
        <v>193</v>
      </c>
      <c r="B203" s="71">
        <f t="shared" si="7"/>
        <v>158.11013041599193</v>
      </c>
      <c r="C203" s="71">
        <f t="shared" si="7"/>
        <v>163.38644284870421</v>
      </c>
      <c r="D203" s="71">
        <f t="shared" si="7"/>
        <v>153.85304428321788</v>
      </c>
      <c r="E203" s="71">
        <f t="shared" si="7"/>
        <v>144.87590783240759</v>
      </c>
      <c r="F203" s="71">
        <f t="shared" si="7"/>
        <v>136.42257628407373</v>
      </c>
      <c r="G203" s="71">
        <f t="shared" si="7"/>
        <v>128.46248626454337</v>
      </c>
      <c r="H203" s="72">
        <f t="shared" si="7"/>
        <v>120.96685773551503</v>
      </c>
    </row>
    <row r="204" spans="1:8">
      <c r="A204" s="37" t="s">
        <v>194</v>
      </c>
      <c r="B204" s="71">
        <f t="shared" si="7"/>
        <v>517.47000213120691</v>
      </c>
      <c r="C204" s="71">
        <f t="shared" si="7"/>
        <v>517.47000213120691</v>
      </c>
      <c r="D204" s="71">
        <f t="shared" si="7"/>
        <v>450.82098710652605</v>
      </c>
      <c r="E204" s="71">
        <f t="shared" si="7"/>
        <v>393.27720161971723</v>
      </c>
      <c r="F204" s="71">
        <f t="shared" si="7"/>
        <v>384.19891588494454</v>
      </c>
      <c r="G204" s="71">
        <f t="shared" si="7"/>
        <v>367.73787724618762</v>
      </c>
      <c r="H204" s="72">
        <f t="shared" si="7"/>
        <v>362.22900149184483</v>
      </c>
    </row>
    <row r="205" spans="1:8">
      <c r="A205" s="41" t="s">
        <v>195</v>
      </c>
      <c r="B205" s="71">
        <f t="shared" si="7"/>
        <v>0</v>
      </c>
      <c r="C205" s="71">
        <f t="shared" si="7"/>
        <v>0</v>
      </c>
      <c r="D205" s="71">
        <f t="shared" si="7"/>
        <v>0</v>
      </c>
      <c r="E205" s="71">
        <f t="shared" si="7"/>
        <v>0</v>
      </c>
      <c r="F205" s="71">
        <f t="shared" si="7"/>
        <v>0</v>
      </c>
      <c r="G205" s="71">
        <f t="shared" si="7"/>
        <v>0</v>
      </c>
      <c r="H205" s="72">
        <f t="shared" si="7"/>
        <v>0</v>
      </c>
    </row>
    <row r="206" spans="1:8">
      <c r="A206" s="41" t="s">
        <v>196</v>
      </c>
      <c r="B206" s="71">
        <f t="shared" si="7"/>
        <v>510.9275158281115</v>
      </c>
      <c r="C206" s="71">
        <f t="shared" si="7"/>
        <v>510.9275158281115</v>
      </c>
      <c r="D206" s="71">
        <f t="shared" si="7"/>
        <v>481.11552187354795</v>
      </c>
      <c r="E206" s="71">
        <f t="shared" si="7"/>
        <v>453.04302120524136</v>
      </c>
      <c r="F206" s="71">
        <f t="shared" si="7"/>
        <v>426.60851652322771</v>
      </c>
      <c r="G206" s="71">
        <f t="shared" si="7"/>
        <v>401.7164327705209</v>
      </c>
      <c r="H206" s="72">
        <f t="shared" si="7"/>
        <v>378.27677157749838</v>
      </c>
    </row>
    <row r="207" spans="1:8" ht="13" thickBot="1">
      <c r="A207" s="46" t="s">
        <v>197</v>
      </c>
      <c r="B207" s="73">
        <f t="shared" si="7"/>
        <v>592.2156691057146</v>
      </c>
      <c r="C207" s="73">
        <f t="shared" si="7"/>
        <v>592.2156691057146</v>
      </c>
      <c r="D207" s="73">
        <f t="shared" si="7"/>
        <v>532.6103870696578</v>
      </c>
      <c r="E207" s="73">
        <f t="shared" si="7"/>
        <v>450.08390852034313</v>
      </c>
      <c r="F207" s="73">
        <f t="shared" si="7"/>
        <v>446.33365250780957</v>
      </c>
      <c r="G207" s="73">
        <f t="shared" si="7"/>
        <v>422.65191177979733</v>
      </c>
      <c r="H207" s="74">
        <f t="shared" si="7"/>
        <v>414.55096837400021</v>
      </c>
    </row>
    <row r="210" spans="1:8" ht="15">
      <c r="A210" s="63" t="s">
        <v>201</v>
      </c>
    </row>
    <row r="211" spans="1:8" ht="13" thickBot="1"/>
    <row r="212" spans="1:8">
      <c r="A212" s="64" t="s">
        <v>167</v>
      </c>
      <c r="B212" s="65">
        <v>2005</v>
      </c>
      <c r="C212" s="65">
        <v>2020</v>
      </c>
      <c r="D212" s="65">
        <v>2035</v>
      </c>
      <c r="E212" s="65">
        <v>2050</v>
      </c>
      <c r="F212" s="65">
        <v>2065</v>
      </c>
      <c r="G212" s="65">
        <v>2080</v>
      </c>
      <c r="H212" s="66">
        <v>2095</v>
      </c>
    </row>
    <row r="213" spans="1:8">
      <c r="A213" s="61" t="s">
        <v>178</v>
      </c>
      <c r="B213" s="55"/>
      <c r="C213" s="55"/>
      <c r="D213" s="55"/>
      <c r="E213" s="55"/>
      <c r="F213" s="55"/>
      <c r="G213" s="55"/>
      <c r="H213" s="67"/>
    </row>
    <row r="214" spans="1:8">
      <c r="A214" s="68" t="s">
        <v>183</v>
      </c>
      <c r="B214" s="75">
        <f t="shared" ref="B214:B226" si="8">H36</f>
        <v>0</v>
      </c>
      <c r="C214" s="75">
        <f t="shared" ref="C214:C226" si="9">H55</f>
        <v>0</v>
      </c>
      <c r="D214" s="75">
        <f t="shared" ref="D214:D226" si="10">H74</f>
        <v>0</v>
      </c>
      <c r="E214" s="75">
        <f t="shared" ref="E214:E226" si="11">H93</f>
        <v>0</v>
      </c>
      <c r="F214" s="75">
        <f t="shared" ref="F214:F226" si="12">H112</f>
        <v>0</v>
      </c>
      <c r="G214" s="75">
        <f t="shared" ref="G214:G226" si="13">H131</f>
        <v>0</v>
      </c>
      <c r="H214" s="76">
        <f t="shared" ref="H214:H226" si="14">H150</f>
        <v>0</v>
      </c>
    </row>
    <row r="215" spans="1:8">
      <c r="A215" s="27" t="s">
        <v>185</v>
      </c>
      <c r="B215" s="77">
        <f t="shared" si="8"/>
        <v>4.5833643708229062</v>
      </c>
      <c r="C215" s="77">
        <f t="shared" si="9"/>
        <v>4.5833643708229062</v>
      </c>
      <c r="D215" s="77">
        <f t="shared" si="10"/>
        <v>4.3159306807561864</v>
      </c>
      <c r="E215" s="77">
        <f t="shared" si="11"/>
        <v>4.0641014185281072</v>
      </c>
      <c r="F215" s="77">
        <f t="shared" si="12"/>
        <v>3.8269660849113252</v>
      </c>
      <c r="G215" s="77">
        <f t="shared" si="13"/>
        <v>3.6036673071917895</v>
      </c>
      <c r="H215" s="78">
        <f t="shared" si="14"/>
        <v>3.3933977393018449</v>
      </c>
    </row>
    <row r="216" spans="1:8">
      <c r="A216" s="27" t="s">
        <v>186</v>
      </c>
      <c r="B216" s="77">
        <f t="shared" si="8"/>
        <v>2.9177266055345532</v>
      </c>
      <c r="C216" s="77">
        <f t="shared" si="9"/>
        <v>2.9177266055345532</v>
      </c>
      <c r="D216" s="77">
        <f t="shared" si="10"/>
        <v>2.7219511740495874</v>
      </c>
      <c r="E216" s="77">
        <f t="shared" si="11"/>
        <v>2.450890348649025</v>
      </c>
      <c r="F216" s="77">
        <f t="shared" si="12"/>
        <v>2.4385725143237265</v>
      </c>
      <c r="G216" s="77">
        <f t="shared" si="13"/>
        <v>2.3607890889129202</v>
      </c>
      <c r="H216" s="78">
        <f t="shared" si="14"/>
        <v>2.3341812844276428</v>
      </c>
    </row>
    <row r="217" spans="1:8">
      <c r="A217" s="33" t="s">
        <v>187</v>
      </c>
      <c r="B217" s="77">
        <f t="shared" si="8"/>
        <v>0</v>
      </c>
      <c r="C217" s="77">
        <f t="shared" si="9"/>
        <v>0</v>
      </c>
      <c r="D217" s="77">
        <f t="shared" si="10"/>
        <v>0</v>
      </c>
      <c r="E217" s="77">
        <f t="shared" si="11"/>
        <v>0</v>
      </c>
      <c r="F217" s="77">
        <f t="shared" si="12"/>
        <v>0</v>
      </c>
      <c r="G217" s="77">
        <f t="shared" si="13"/>
        <v>0</v>
      </c>
      <c r="H217" s="78">
        <f t="shared" si="14"/>
        <v>0</v>
      </c>
    </row>
    <row r="218" spans="1:8">
      <c r="A218" s="33" t="s">
        <v>188</v>
      </c>
      <c r="B218" s="77">
        <f t="shared" si="8"/>
        <v>3.3647844355702401</v>
      </c>
      <c r="C218" s="77">
        <f t="shared" si="9"/>
        <v>3.4770710670725085</v>
      </c>
      <c r="D218" s="77">
        <f t="shared" si="10"/>
        <v>3.2741882345377529</v>
      </c>
      <c r="E218" s="77">
        <f t="shared" si="11"/>
        <v>3.0831433664688723</v>
      </c>
      <c r="F218" s="77">
        <f t="shared" si="12"/>
        <v>2.9032457321571887</v>
      </c>
      <c r="G218" s="77">
        <f t="shared" si="13"/>
        <v>2.7338449041837731</v>
      </c>
      <c r="H218" s="78">
        <f t="shared" si="14"/>
        <v>2.574328406771917</v>
      </c>
    </row>
    <row r="219" spans="1:8">
      <c r="A219" s="33" t="s">
        <v>198</v>
      </c>
      <c r="B219" s="77">
        <f t="shared" si="8"/>
        <v>3.3647844355702401</v>
      </c>
      <c r="C219" s="77">
        <f t="shared" si="9"/>
        <v>3.4770710670725085</v>
      </c>
      <c r="D219" s="77">
        <f t="shared" si="10"/>
        <v>3.2741882345377529</v>
      </c>
      <c r="E219" s="77">
        <f t="shared" si="11"/>
        <v>3.0831433664688723</v>
      </c>
      <c r="F219" s="77">
        <f t="shared" si="12"/>
        <v>2.9032457321571887</v>
      </c>
      <c r="G219" s="77">
        <f t="shared" si="13"/>
        <v>2.7338449041837731</v>
      </c>
      <c r="H219" s="78">
        <f t="shared" si="14"/>
        <v>2.574328406771917</v>
      </c>
    </row>
    <row r="220" spans="1:8">
      <c r="A220" s="33" t="s">
        <v>190</v>
      </c>
      <c r="B220" s="77">
        <f t="shared" si="8"/>
        <v>2.0301492683887483</v>
      </c>
      <c r="C220" s="77">
        <f t="shared" si="9"/>
        <v>2.0301492683887483</v>
      </c>
      <c r="D220" s="77">
        <f t="shared" si="10"/>
        <v>1.8558300504837864</v>
      </c>
      <c r="E220" s="77">
        <f t="shared" si="11"/>
        <v>1.7053253854465487</v>
      </c>
      <c r="F220" s="77">
        <f t="shared" si="12"/>
        <v>1.6815813035780121</v>
      </c>
      <c r="G220" s="77">
        <f t="shared" si="13"/>
        <v>1.6385277733743193</v>
      </c>
      <c r="H220" s="78">
        <f t="shared" si="14"/>
        <v>1.6241194147109987</v>
      </c>
    </row>
    <row r="221" spans="1:8">
      <c r="A221" s="37" t="s">
        <v>191</v>
      </c>
      <c r="B221" s="77">
        <f t="shared" si="8"/>
        <v>0</v>
      </c>
      <c r="C221" s="77">
        <f t="shared" si="9"/>
        <v>0</v>
      </c>
      <c r="D221" s="77">
        <f t="shared" si="10"/>
        <v>0</v>
      </c>
      <c r="E221" s="77">
        <f t="shared" si="11"/>
        <v>0</v>
      </c>
      <c r="F221" s="77">
        <f t="shared" si="12"/>
        <v>0</v>
      </c>
      <c r="G221" s="77">
        <f t="shared" si="13"/>
        <v>0</v>
      </c>
      <c r="H221" s="78">
        <f t="shared" si="14"/>
        <v>0</v>
      </c>
    </row>
    <row r="222" spans="1:8">
      <c r="A222" s="37" t="s">
        <v>192</v>
      </c>
      <c r="B222" s="77">
        <f t="shared" si="8"/>
        <v>3.3647844355702401</v>
      </c>
      <c r="C222" s="77">
        <f t="shared" si="9"/>
        <v>3.4770710670725085</v>
      </c>
      <c r="D222" s="77">
        <f t="shared" si="10"/>
        <v>3.2741882345377529</v>
      </c>
      <c r="E222" s="77">
        <f t="shared" si="11"/>
        <v>3.0831433664688723</v>
      </c>
      <c r="F222" s="77">
        <f t="shared" si="12"/>
        <v>2.9032457321571887</v>
      </c>
      <c r="G222" s="77">
        <f t="shared" si="13"/>
        <v>2.7338449041837731</v>
      </c>
      <c r="H222" s="78">
        <f t="shared" si="14"/>
        <v>2.574328406771917</v>
      </c>
    </row>
    <row r="223" spans="1:8">
      <c r="A223" s="37" t="s">
        <v>193</v>
      </c>
      <c r="B223" s="77">
        <f t="shared" si="8"/>
        <v>3.3647844355702401</v>
      </c>
      <c r="C223" s="77">
        <f t="shared" si="9"/>
        <v>3.4770710670725085</v>
      </c>
      <c r="D223" s="77">
        <f t="shared" si="10"/>
        <v>3.2741882345377529</v>
      </c>
      <c r="E223" s="77">
        <f t="shared" si="11"/>
        <v>3.0831433664688723</v>
      </c>
      <c r="F223" s="77">
        <f t="shared" si="12"/>
        <v>2.9032457321571887</v>
      </c>
      <c r="G223" s="77">
        <f t="shared" si="13"/>
        <v>2.7338449041837731</v>
      </c>
      <c r="H223" s="78">
        <f t="shared" si="14"/>
        <v>2.574328406771917</v>
      </c>
    </row>
    <row r="224" spans="1:8">
      <c r="A224" s="37" t="s">
        <v>194</v>
      </c>
      <c r="B224" s="77">
        <f t="shared" si="8"/>
        <v>2.6259539449810978</v>
      </c>
      <c r="C224" s="77">
        <f t="shared" si="9"/>
        <v>2.6259539449810978</v>
      </c>
      <c r="D224" s="77">
        <f t="shared" si="10"/>
        <v>2.4004758261692447</v>
      </c>
      <c r="E224" s="77">
        <f t="shared" si="11"/>
        <v>2.2058013137841224</v>
      </c>
      <c r="F224" s="77">
        <f t="shared" si="12"/>
        <v>2.1750888600628628</v>
      </c>
      <c r="G224" s="77">
        <f t="shared" si="13"/>
        <v>2.1194000546906953</v>
      </c>
      <c r="H224" s="78">
        <f t="shared" si="14"/>
        <v>2.1007631559848785</v>
      </c>
    </row>
    <row r="225" spans="1:8">
      <c r="A225" s="41" t="s">
        <v>195</v>
      </c>
      <c r="B225" s="77">
        <f t="shared" si="8"/>
        <v>0</v>
      </c>
      <c r="C225" s="77">
        <f t="shared" si="9"/>
        <v>0</v>
      </c>
      <c r="D225" s="77">
        <f t="shared" si="10"/>
        <v>0</v>
      </c>
      <c r="E225" s="77">
        <f t="shared" si="11"/>
        <v>0</v>
      </c>
      <c r="F225" s="77">
        <f t="shared" si="12"/>
        <v>0</v>
      </c>
      <c r="G225" s="77">
        <f t="shared" si="13"/>
        <v>0</v>
      </c>
      <c r="H225" s="78">
        <f t="shared" si="14"/>
        <v>0</v>
      </c>
    </row>
    <row r="226" spans="1:8">
      <c r="A226" s="41" t="s">
        <v>196</v>
      </c>
      <c r="B226" s="77">
        <f t="shared" si="8"/>
        <v>4.6497703081232498</v>
      </c>
      <c r="C226" s="77">
        <f t="shared" si="9"/>
        <v>4.6497703081232498</v>
      </c>
      <c r="D226" s="77">
        <f t="shared" si="10"/>
        <v>4.3784619130543216</v>
      </c>
      <c r="E226" s="77">
        <f t="shared" si="11"/>
        <v>4.1229840301090324</v>
      </c>
      <c r="F226" s="77">
        <f t="shared" si="12"/>
        <v>3.8824129683192736</v>
      </c>
      <c r="G226" s="77">
        <f t="shared" si="13"/>
        <v>3.655878932952128</v>
      </c>
      <c r="H226" s="78">
        <f t="shared" si="14"/>
        <v>3.4425628807306392</v>
      </c>
    </row>
    <row r="227" spans="1:8" ht="13" thickBot="1">
      <c r="A227" s="46" t="s">
        <v>197</v>
      </c>
      <c r="B227" s="79">
        <f>H49</f>
        <v>2.96</v>
      </c>
      <c r="C227" s="79">
        <f>H68</f>
        <v>2.96</v>
      </c>
      <c r="D227" s="79">
        <f>H87</f>
        <v>2.7613880820443319</v>
      </c>
      <c r="E227" s="79">
        <f>H106</f>
        <v>2.4864000000000002</v>
      </c>
      <c r="F227" s="79">
        <f>H125</f>
        <v>2.4739036991013066</v>
      </c>
      <c r="G227" s="79">
        <f>H144</f>
        <v>2.3949933108629939</v>
      </c>
      <c r="H227" s="80">
        <f>H163</f>
        <v>2.3680000000000003</v>
      </c>
    </row>
    <row r="228" spans="1:8" ht="13" thickBot="1"/>
    <row r="229" spans="1:8">
      <c r="A229" s="64" t="s">
        <v>167</v>
      </c>
      <c r="B229" s="65">
        <v>2005</v>
      </c>
      <c r="C229" s="65">
        <v>2020</v>
      </c>
      <c r="D229" s="65">
        <v>2035</v>
      </c>
      <c r="E229" s="65">
        <v>2050</v>
      </c>
      <c r="F229" s="65">
        <v>2065</v>
      </c>
      <c r="G229" s="65">
        <v>2080</v>
      </c>
      <c r="H229" s="66">
        <v>2095</v>
      </c>
    </row>
    <row r="230" spans="1:8">
      <c r="A230" s="61" t="s">
        <v>202</v>
      </c>
      <c r="B230" s="55"/>
      <c r="C230" s="55"/>
      <c r="D230" s="55"/>
      <c r="E230" s="55"/>
      <c r="F230" s="55"/>
      <c r="G230" s="55"/>
      <c r="H230" s="67"/>
    </row>
    <row r="231" spans="1:8">
      <c r="A231" s="81" t="s">
        <v>183</v>
      </c>
      <c r="B231" s="82">
        <f t="shared" ref="B231:B242" si="15">B214*Convert_07_75</f>
        <v>0</v>
      </c>
      <c r="C231" s="75">
        <f t="shared" ref="C231:H231" si="16">C214*Convert_07_75</f>
        <v>0</v>
      </c>
      <c r="D231" s="75">
        <f t="shared" si="16"/>
        <v>0</v>
      </c>
      <c r="E231" s="75">
        <f t="shared" si="16"/>
        <v>0</v>
      </c>
      <c r="F231" s="75">
        <f t="shared" si="16"/>
        <v>0</v>
      </c>
      <c r="G231" s="75">
        <f t="shared" si="16"/>
        <v>0</v>
      </c>
      <c r="H231" s="83">
        <f t="shared" si="16"/>
        <v>0</v>
      </c>
    </row>
    <row r="232" spans="1:8">
      <c r="A232" s="84" t="s">
        <v>185</v>
      </c>
      <c r="B232" s="85">
        <f t="shared" si="15"/>
        <v>1.4717309399049057</v>
      </c>
      <c r="C232" s="77">
        <f t="shared" ref="C232:H242" si="17">C215*Convert_07_75</f>
        <v>1.4717309399049057</v>
      </c>
      <c r="D232" s="77">
        <f t="shared" si="17"/>
        <v>1.3858572444706794</v>
      </c>
      <c r="E232" s="77">
        <f t="shared" si="17"/>
        <v>1.3049941738508004</v>
      </c>
      <c r="F232" s="77">
        <f t="shared" si="17"/>
        <v>1.2288493642323084</v>
      </c>
      <c r="G232" s="77">
        <f t="shared" si="17"/>
        <v>1.1571475108721783</v>
      </c>
      <c r="H232" s="86">
        <f t="shared" si="17"/>
        <v>1.0896293727215109</v>
      </c>
    </row>
    <row r="233" spans="1:8">
      <c r="A233" s="84" t="s">
        <v>186</v>
      </c>
      <c r="B233" s="85">
        <f t="shared" si="15"/>
        <v>0.9368900598182085</v>
      </c>
      <c r="C233" s="77">
        <f t="shared" si="17"/>
        <v>0.9368900598182085</v>
      </c>
      <c r="D233" s="77">
        <f t="shared" si="17"/>
        <v>0.87402602884047365</v>
      </c>
      <c r="E233" s="77">
        <f t="shared" si="17"/>
        <v>0.78698765024729522</v>
      </c>
      <c r="F233" s="77">
        <f t="shared" si="17"/>
        <v>0.78303235967415896</v>
      </c>
      <c r="G233" s="77">
        <f t="shared" si="17"/>
        <v>0.75805588725629713</v>
      </c>
      <c r="H233" s="86">
        <f t="shared" si="17"/>
        <v>0.74951204785456693</v>
      </c>
    </row>
    <row r="234" spans="1:8">
      <c r="A234" s="87" t="s">
        <v>187</v>
      </c>
      <c r="B234" s="85">
        <f t="shared" si="15"/>
        <v>0</v>
      </c>
      <c r="C234" s="77">
        <f t="shared" si="17"/>
        <v>0</v>
      </c>
      <c r="D234" s="77">
        <f t="shared" si="17"/>
        <v>0</v>
      </c>
      <c r="E234" s="77">
        <f t="shared" si="17"/>
        <v>0</v>
      </c>
      <c r="F234" s="77">
        <f t="shared" si="17"/>
        <v>0</v>
      </c>
      <c r="G234" s="77">
        <f t="shared" si="17"/>
        <v>0</v>
      </c>
      <c r="H234" s="86">
        <f t="shared" si="17"/>
        <v>0</v>
      </c>
    </row>
    <row r="235" spans="1:8">
      <c r="A235" s="87" t="s">
        <v>188</v>
      </c>
      <c r="B235" s="85">
        <f t="shared" si="15"/>
        <v>1.0804415619808305</v>
      </c>
      <c r="C235" s="77">
        <f t="shared" si="17"/>
        <v>1.1164971090308502</v>
      </c>
      <c r="D235" s="77">
        <f t="shared" si="17"/>
        <v>1.0513508719745683</v>
      </c>
      <c r="E235" s="77">
        <f t="shared" si="17"/>
        <v>0.99000583795613151</v>
      </c>
      <c r="F235" s="77">
        <f t="shared" si="17"/>
        <v>0.93224021144002112</v>
      </c>
      <c r="G235" s="77">
        <f t="shared" si="17"/>
        <v>0.87784513838820921</v>
      </c>
      <c r="H235" s="86">
        <f t="shared" si="17"/>
        <v>0.82662395113965115</v>
      </c>
    </row>
    <row r="236" spans="1:8">
      <c r="A236" s="87" t="s">
        <v>198</v>
      </c>
      <c r="B236" s="85">
        <f t="shared" si="15"/>
        <v>1.0804415619808305</v>
      </c>
      <c r="C236" s="77">
        <f t="shared" si="17"/>
        <v>1.1164971090308502</v>
      </c>
      <c r="D236" s="77">
        <f t="shared" si="17"/>
        <v>1.0513508719745683</v>
      </c>
      <c r="E236" s="77">
        <f t="shared" si="17"/>
        <v>0.99000583795613151</v>
      </c>
      <c r="F236" s="77">
        <f t="shared" si="17"/>
        <v>0.93224021144002112</v>
      </c>
      <c r="G236" s="77">
        <f t="shared" si="17"/>
        <v>0.87784513838820921</v>
      </c>
      <c r="H236" s="86">
        <f t="shared" si="17"/>
        <v>0.82662395113965115</v>
      </c>
    </row>
    <row r="237" spans="1:8">
      <c r="A237" s="87" t="s">
        <v>190</v>
      </c>
      <c r="B237" s="85">
        <f t="shared" si="15"/>
        <v>0.65188652901636701</v>
      </c>
      <c r="C237" s="77">
        <f t="shared" si="17"/>
        <v>0.65188652901636701</v>
      </c>
      <c r="D237" s="77">
        <f t="shared" si="17"/>
        <v>0.5959121473931368</v>
      </c>
      <c r="E237" s="77">
        <f t="shared" si="17"/>
        <v>0.5475846843737483</v>
      </c>
      <c r="F237" s="77">
        <f t="shared" si="17"/>
        <v>0.5399603942020974</v>
      </c>
      <c r="G237" s="77">
        <f t="shared" si="17"/>
        <v>0.52613578691661356</v>
      </c>
      <c r="H237" s="86">
        <f t="shared" si="17"/>
        <v>0.52150922321309368</v>
      </c>
    </row>
    <row r="238" spans="1:8">
      <c r="A238" s="88" t="s">
        <v>191</v>
      </c>
      <c r="B238" s="85">
        <f t="shared" si="15"/>
        <v>0</v>
      </c>
      <c r="C238" s="77">
        <f t="shared" si="17"/>
        <v>0</v>
      </c>
      <c r="D238" s="77">
        <f t="shared" si="17"/>
        <v>0</v>
      </c>
      <c r="E238" s="77">
        <f t="shared" si="17"/>
        <v>0</v>
      </c>
      <c r="F238" s="77">
        <f t="shared" si="17"/>
        <v>0</v>
      </c>
      <c r="G238" s="77">
        <f t="shared" si="17"/>
        <v>0</v>
      </c>
      <c r="H238" s="86">
        <f t="shared" si="17"/>
        <v>0</v>
      </c>
    </row>
    <row r="239" spans="1:8">
      <c r="A239" s="88" t="s">
        <v>192</v>
      </c>
      <c r="B239" s="85">
        <f t="shared" si="15"/>
        <v>1.0804415619808305</v>
      </c>
      <c r="C239" s="77">
        <f t="shared" si="17"/>
        <v>1.1164971090308502</v>
      </c>
      <c r="D239" s="77">
        <f t="shared" si="17"/>
        <v>1.0513508719745683</v>
      </c>
      <c r="E239" s="77">
        <f t="shared" si="17"/>
        <v>0.99000583795613151</v>
      </c>
      <c r="F239" s="77">
        <f t="shared" si="17"/>
        <v>0.93224021144002112</v>
      </c>
      <c r="G239" s="77">
        <f t="shared" si="17"/>
        <v>0.87784513838820921</v>
      </c>
      <c r="H239" s="86">
        <f t="shared" si="17"/>
        <v>0.82662395113965115</v>
      </c>
    </row>
    <row r="240" spans="1:8">
      <c r="A240" s="88" t="s">
        <v>193</v>
      </c>
      <c r="B240" s="85">
        <f t="shared" si="15"/>
        <v>1.0804415619808305</v>
      </c>
      <c r="C240" s="77">
        <f t="shared" si="17"/>
        <v>1.1164971090308502</v>
      </c>
      <c r="D240" s="77">
        <f t="shared" si="17"/>
        <v>1.0513508719745683</v>
      </c>
      <c r="E240" s="77">
        <f t="shared" si="17"/>
        <v>0.99000583795613151</v>
      </c>
      <c r="F240" s="77">
        <f t="shared" si="17"/>
        <v>0.93224021144002112</v>
      </c>
      <c r="G240" s="77">
        <f t="shared" si="17"/>
        <v>0.87784513838820921</v>
      </c>
      <c r="H240" s="86">
        <f t="shared" si="17"/>
        <v>0.82662395113965115</v>
      </c>
    </row>
    <row r="241" spans="1:8">
      <c r="A241" s="88" t="s">
        <v>194</v>
      </c>
      <c r="B241" s="85">
        <f t="shared" si="15"/>
        <v>0.84320105383638766</v>
      </c>
      <c r="C241" s="77">
        <f t="shared" si="17"/>
        <v>0.84320105383638766</v>
      </c>
      <c r="D241" s="77">
        <f t="shared" si="17"/>
        <v>0.77079940804112246</v>
      </c>
      <c r="E241" s="77">
        <f t="shared" si="17"/>
        <v>0.70828888522256572</v>
      </c>
      <c r="F241" s="77">
        <f t="shared" si="17"/>
        <v>0.69842703163097353</v>
      </c>
      <c r="G241" s="77">
        <f t="shared" si="17"/>
        <v>0.68054520264214136</v>
      </c>
      <c r="H241" s="86">
        <f t="shared" si="17"/>
        <v>0.67456084306911024</v>
      </c>
    </row>
    <row r="242" spans="1:8">
      <c r="A242" s="89" t="s">
        <v>195</v>
      </c>
      <c r="B242" s="85">
        <f t="shared" si="15"/>
        <v>0</v>
      </c>
      <c r="C242" s="77">
        <f t="shared" si="17"/>
        <v>0</v>
      </c>
      <c r="D242" s="77">
        <f t="shared" si="17"/>
        <v>0</v>
      </c>
      <c r="E242" s="77">
        <f t="shared" si="17"/>
        <v>0</v>
      </c>
      <c r="F242" s="77">
        <f t="shared" si="17"/>
        <v>0</v>
      </c>
      <c r="G242" s="77">
        <f t="shared" si="17"/>
        <v>0</v>
      </c>
      <c r="H242" s="86">
        <f t="shared" si="17"/>
        <v>0</v>
      </c>
    </row>
    <row r="243" spans="1:8">
      <c r="A243" s="89" t="s">
        <v>196</v>
      </c>
      <c r="B243" s="85">
        <f t="shared" ref="B243:H243" si="18">B226*Convert_07_75</f>
        <v>1.4930540695125905</v>
      </c>
      <c r="C243" s="77">
        <f t="shared" si="18"/>
        <v>1.4930540695125905</v>
      </c>
      <c r="D243" s="77">
        <f t="shared" si="18"/>
        <v>1.4059361956161287</v>
      </c>
      <c r="E243" s="77">
        <f t="shared" si="18"/>
        <v>1.323901542821444</v>
      </c>
      <c r="F243" s="77">
        <f t="shared" si="18"/>
        <v>1.2466535114112345</v>
      </c>
      <c r="G243" s="77">
        <f t="shared" si="18"/>
        <v>1.1739128078979588</v>
      </c>
      <c r="H243" s="86">
        <f t="shared" si="18"/>
        <v>1.1054164352265516</v>
      </c>
    </row>
    <row r="244" spans="1:8" ht="13" thickBot="1">
      <c r="A244" s="90" t="s">
        <v>197</v>
      </c>
      <c r="B244" s="91">
        <f t="shared" ref="B244:H244" si="19">B227*Convert_07_75</f>
        <v>0.95046416336660966</v>
      </c>
      <c r="C244" s="92">
        <f t="shared" si="19"/>
        <v>0.95046416336660966</v>
      </c>
      <c r="D244" s="92">
        <f t="shared" si="19"/>
        <v>0.88668932876040307</v>
      </c>
      <c r="E244" s="92">
        <f t="shared" si="19"/>
        <v>0.79838989722795217</v>
      </c>
      <c r="F244" s="92">
        <f t="shared" si="19"/>
        <v>0.79437730054590683</v>
      </c>
      <c r="G244" s="92">
        <f t="shared" si="19"/>
        <v>0.76903895725608851</v>
      </c>
      <c r="H244" s="93">
        <f t="shared" si="19"/>
        <v>0.76037133069328788</v>
      </c>
    </row>
    <row r="247" spans="1:8" ht="15">
      <c r="A247" s="63" t="s">
        <v>203</v>
      </c>
    </row>
    <row r="248" spans="1:8" ht="13" thickBot="1"/>
    <row r="249" spans="1:8">
      <c r="A249" s="64" t="s">
        <v>166</v>
      </c>
      <c r="B249" s="65">
        <v>2005</v>
      </c>
      <c r="C249" s="65">
        <v>2020</v>
      </c>
      <c r="D249" s="65">
        <v>2035</v>
      </c>
      <c r="E249" s="65">
        <v>2050</v>
      </c>
      <c r="F249" s="65">
        <v>2065</v>
      </c>
      <c r="G249" s="65">
        <v>2080</v>
      </c>
      <c r="H249" s="66">
        <v>2095</v>
      </c>
    </row>
    <row r="250" spans="1:8">
      <c r="A250" s="61" t="s">
        <v>174</v>
      </c>
      <c r="B250" s="55"/>
      <c r="C250" s="55"/>
      <c r="D250" s="55"/>
      <c r="E250" s="55"/>
      <c r="F250" s="55"/>
      <c r="G250" s="55"/>
      <c r="H250" s="67"/>
    </row>
    <row r="251" spans="1:8">
      <c r="A251" s="68" t="s">
        <v>183</v>
      </c>
      <c r="B251" s="75">
        <f t="shared" ref="B251:B263" si="20">G36</f>
        <v>0</v>
      </c>
      <c r="C251" s="75">
        <f t="shared" ref="C251:C263" si="21">G55</f>
        <v>0</v>
      </c>
      <c r="D251" s="75">
        <f t="shared" ref="D251:D263" si="22">G74</f>
        <v>0</v>
      </c>
      <c r="E251" s="75">
        <f t="shared" ref="E251:E263" si="23">G93</f>
        <v>0</v>
      </c>
      <c r="F251" s="75">
        <f t="shared" ref="F251:F263" si="24">G112</f>
        <v>0</v>
      </c>
      <c r="G251" s="75">
        <f t="shared" ref="G251:G263" si="25">G131</f>
        <v>0</v>
      </c>
      <c r="H251" s="76">
        <f t="shared" ref="H251:H263" si="26">G150</f>
        <v>0</v>
      </c>
    </row>
    <row r="252" spans="1:8">
      <c r="A252" s="27" t="s">
        <v>185</v>
      </c>
      <c r="B252" s="77">
        <f t="shared" si="20"/>
        <v>27.496917063474655</v>
      </c>
      <c r="C252" s="77">
        <f t="shared" si="21"/>
        <v>27.496917063474655</v>
      </c>
      <c r="D252" s="77">
        <f t="shared" si="22"/>
        <v>25.892505674636435</v>
      </c>
      <c r="E252" s="77">
        <f t="shared" si="23"/>
        <v>24.381709722710347</v>
      </c>
      <c r="F252" s="77">
        <f t="shared" si="24"/>
        <v>22.959066861761166</v>
      </c>
      <c r="G252" s="77">
        <f t="shared" si="25"/>
        <v>21.619433467040043</v>
      </c>
      <c r="H252" s="78">
        <f t="shared" si="26"/>
        <v>20.357966037994164</v>
      </c>
    </row>
    <row r="253" spans="1:8">
      <c r="A253" s="27" t="s">
        <v>186</v>
      </c>
      <c r="B253" s="77">
        <f t="shared" si="20"/>
        <v>38.615335198402406</v>
      </c>
      <c r="C253" s="77">
        <f t="shared" si="21"/>
        <v>38.615335198402406</v>
      </c>
      <c r="D253" s="77">
        <f t="shared" si="22"/>
        <v>36.024299459802499</v>
      </c>
      <c r="E253" s="77">
        <f t="shared" si="23"/>
        <v>32.436881566658023</v>
      </c>
      <c r="F253" s="77">
        <f t="shared" si="24"/>
        <v>32.273858307217772</v>
      </c>
      <c r="G253" s="77">
        <f t="shared" si="25"/>
        <v>31.244415370576377</v>
      </c>
      <c r="H253" s="78">
        <f t="shared" si="26"/>
        <v>30.892268158721926</v>
      </c>
    </row>
    <row r="254" spans="1:8">
      <c r="A254" s="33" t="s">
        <v>187</v>
      </c>
      <c r="B254" s="77">
        <f t="shared" si="20"/>
        <v>0</v>
      </c>
      <c r="C254" s="77">
        <f t="shared" si="21"/>
        <v>0</v>
      </c>
      <c r="D254" s="77">
        <f t="shared" si="22"/>
        <v>0</v>
      </c>
      <c r="E254" s="77">
        <f t="shared" si="23"/>
        <v>0</v>
      </c>
      <c r="F254" s="77">
        <f t="shared" si="24"/>
        <v>0</v>
      </c>
      <c r="G254" s="77">
        <f t="shared" si="25"/>
        <v>0</v>
      </c>
      <c r="H254" s="78">
        <f t="shared" si="26"/>
        <v>0</v>
      </c>
    </row>
    <row r="255" spans="1:8">
      <c r="A255" s="33" t="s">
        <v>188</v>
      </c>
      <c r="B255" s="77">
        <f t="shared" si="20"/>
        <v>11.305577628672124</v>
      </c>
      <c r="C255" s="77">
        <f t="shared" si="21"/>
        <v>11.682857437652178</v>
      </c>
      <c r="D255" s="77">
        <f t="shared" si="22"/>
        <v>11.001177033850071</v>
      </c>
      <c r="E255" s="77">
        <f t="shared" si="23"/>
        <v>10.359271845606976</v>
      </c>
      <c r="F255" s="77">
        <f t="shared" si="24"/>
        <v>9.7548210378747626</v>
      </c>
      <c r="G255" s="77">
        <f t="shared" si="25"/>
        <v>9.1856391934841248</v>
      </c>
      <c r="H255" s="78">
        <f t="shared" si="26"/>
        <v>8.6496684116774194</v>
      </c>
    </row>
    <row r="256" spans="1:8">
      <c r="A256" s="33" t="s">
        <v>198</v>
      </c>
      <c r="B256" s="77">
        <f t="shared" si="20"/>
        <v>11.305577628672124</v>
      </c>
      <c r="C256" s="77">
        <f t="shared" si="21"/>
        <v>11.682857437652178</v>
      </c>
      <c r="D256" s="77">
        <f t="shared" si="22"/>
        <v>11.001177033850071</v>
      </c>
      <c r="E256" s="77">
        <f t="shared" si="23"/>
        <v>10.359271845606976</v>
      </c>
      <c r="F256" s="77">
        <f t="shared" si="24"/>
        <v>9.7548210378747626</v>
      </c>
      <c r="G256" s="77">
        <f t="shared" si="25"/>
        <v>9.1856391934841248</v>
      </c>
      <c r="H256" s="78">
        <f t="shared" si="26"/>
        <v>8.6496684116774194</v>
      </c>
    </row>
    <row r="257" spans="1:8">
      <c r="A257" s="33" t="s">
        <v>190</v>
      </c>
      <c r="B257" s="77">
        <f t="shared" si="20"/>
        <v>12.073830572426319</v>
      </c>
      <c r="C257" s="77">
        <f t="shared" si="21"/>
        <v>12.073830572426319</v>
      </c>
      <c r="D257" s="77">
        <f t="shared" si="22"/>
        <v>11.037108428259652</v>
      </c>
      <c r="E257" s="77">
        <f t="shared" si="23"/>
        <v>10.142017680838109</v>
      </c>
      <c r="F257" s="77">
        <f t="shared" si="24"/>
        <v>10.000805393622372</v>
      </c>
      <c r="G257" s="77">
        <f t="shared" si="25"/>
        <v>9.7447547488159501</v>
      </c>
      <c r="H257" s="78">
        <f t="shared" si="26"/>
        <v>9.6590644579410565</v>
      </c>
    </row>
    <row r="258" spans="1:8">
      <c r="A258" s="37" t="s">
        <v>191</v>
      </c>
      <c r="B258" s="77">
        <f t="shared" si="20"/>
        <v>0</v>
      </c>
      <c r="C258" s="77">
        <f t="shared" si="21"/>
        <v>0</v>
      </c>
      <c r="D258" s="77">
        <f t="shared" si="22"/>
        <v>0</v>
      </c>
      <c r="E258" s="77">
        <f t="shared" si="23"/>
        <v>0</v>
      </c>
      <c r="F258" s="77">
        <f t="shared" si="24"/>
        <v>0</v>
      </c>
      <c r="G258" s="77">
        <f t="shared" si="25"/>
        <v>0</v>
      </c>
      <c r="H258" s="78">
        <f t="shared" si="26"/>
        <v>0</v>
      </c>
    </row>
    <row r="259" spans="1:8">
      <c r="A259" s="37" t="s">
        <v>192</v>
      </c>
      <c r="B259" s="77">
        <f t="shared" si="20"/>
        <v>11.305577628672124</v>
      </c>
      <c r="C259" s="77">
        <f t="shared" si="21"/>
        <v>11.682857437652178</v>
      </c>
      <c r="D259" s="77">
        <f t="shared" si="22"/>
        <v>11.001177033850071</v>
      </c>
      <c r="E259" s="77">
        <f t="shared" si="23"/>
        <v>10.359271845606976</v>
      </c>
      <c r="F259" s="77">
        <f t="shared" si="24"/>
        <v>9.7548210378747626</v>
      </c>
      <c r="G259" s="77">
        <f t="shared" si="25"/>
        <v>9.1856391934841248</v>
      </c>
      <c r="H259" s="78">
        <f t="shared" si="26"/>
        <v>8.6496684116774194</v>
      </c>
    </row>
    <row r="260" spans="1:8">
      <c r="A260" s="37" t="s">
        <v>193</v>
      </c>
      <c r="B260" s="77">
        <f t="shared" si="20"/>
        <v>11.305577628672124</v>
      </c>
      <c r="C260" s="77">
        <f t="shared" si="21"/>
        <v>11.682857437652178</v>
      </c>
      <c r="D260" s="77">
        <f t="shared" si="22"/>
        <v>11.001177033850071</v>
      </c>
      <c r="E260" s="77">
        <f t="shared" si="23"/>
        <v>10.359271845606976</v>
      </c>
      <c r="F260" s="77">
        <f t="shared" si="24"/>
        <v>9.7548210378747626</v>
      </c>
      <c r="G260" s="77">
        <f t="shared" si="25"/>
        <v>9.1856391934841248</v>
      </c>
      <c r="H260" s="78">
        <f t="shared" si="26"/>
        <v>8.6496684116774194</v>
      </c>
    </row>
    <row r="261" spans="1:8">
      <c r="A261" s="37" t="s">
        <v>194</v>
      </c>
      <c r="B261" s="77">
        <f t="shared" si="20"/>
        <v>34.753801678562169</v>
      </c>
      <c r="C261" s="77">
        <f t="shared" si="21"/>
        <v>34.753801678562169</v>
      </c>
      <c r="D261" s="77">
        <f t="shared" si="22"/>
        <v>31.76965877726737</v>
      </c>
      <c r="E261" s="77">
        <f t="shared" si="23"/>
        <v>29.193193409992226</v>
      </c>
      <c r="F261" s="77">
        <f t="shared" si="24"/>
        <v>28.786722257773157</v>
      </c>
      <c r="G261" s="77">
        <f t="shared" si="25"/>
        <v>28.049695737822411</v>
      </c>
      <c r="H261" s="78">
        <f t="shared" si="26"/>
        <v>27.803041342849738</v>
      </c>
    </row>
    <row r="262" spans="1:8">
      <c r="A262" s="41" t="s">
        <v>195</v>
      </c>
      <c r="B262" s="77">
        <f t="shared" si="20"/>
        <v>0</v>
      </c>
      <c r="C262" s="77">
        <f t="shared" si="21"/>
        <v>0</v>
      </c>
      <c r="D262" s="77">
        <f t="shared" si="22"/>
        <v>0</v>
      </c>
      <c r="E262" s="77">
        <f t="shared" si="23"/>
        <v>0</v>
      </c>
      <c r="F262" s="77">
        <f t="shared" si="24"/>
        <v>0</v>
      </c>
      <c r="G262" s="77">
        <f t="shared" si="25"/>
        <v>0</v>
      </c>
      <c r="H262" s="78">
        <f t="shared" si="26"/>
        <v>0</v>
      </c>
    </row>
    <row r="263" spans="1:8">
      <c r="A263" s="41" t="s">
        <v>196</v>
      </c>
      <c r="B263" s="77">
        <f t="shared" si="20"/>
        <v>28.321824575378894</v>
      </c>
      <c r="C263" s="77">
        <f t="shared" si="21"/>
        <v>28.321824575378894</v>
      </c>
      <c r="D263" s="77">
        <f t="shared" si="22"/>
        <v>26.66928084487553</v>
      </c>
      <c r="E263" s="77">
        <f t="shared" si="23"/>
        <v>25.113161014391657</v>
      </c>
      <c r="F263" s="77">
        <f t="shared" si="24"/>
        <v>23.647838867614002</v>
      </c>
      <c r="G263" s="77">
        <f t="shared" si="25"/>
        <v>22.268016471051244</v>
      </c>
      <c r="H263" s="78">
        <f t="shared" si="26"/>
        <v>20.968705019133989</v>
      </c>
    </row>
    <row r="264" spans="1:8" ht="13" thickBot="1">
      <c r="A264" s="46" t="s">
        <v>197</v>
      </c>
      <c r="B264" s="79">
        <f>G49</f>
        <v>39.773795254354482</v>
      </c>
      <c r="C264" s="79">
        <f>G68</f>
        <v>39.773795254354482</v>
      </c>
      <c r="D264" s="79">
        <f>G87</f>
        <v>37.105028443596574</v>
      </c>
      <c r="E264" s="79">
        <f>G106</f>
        <v>33.409988013657767</v>
      </c>
      <c r="F264" s="79">
        <f>G125</f>
        <v>33.242074056434305</v>
      </c>
      <c r="G264" s="79">
        <f>G144</f>
        <v>32.18174783169367</v>
      </c>
      <c r="H264" s="80">
        <f>G163</f>
        <v>31.819036203483584</v>
      </c>
    </row>
    <row r="265" spans="1:8" ht="13" thickBot="1"/>
    <row r="266" spans="1:8">
      <c r="A266" s="64" t="s">
        <v>166</v>
      </c>
      <c r="B266" s="65">
        <v>2005</v>
      </c>
      <c r="C266" s="65">
        <v>2020</v>
      </c>
      <c r="D266" s="65">
        <v>2035</v>
      </c>
      <c r="E266" s="65">
        <v>2050</v>
      </c>
      <c r="F266" s="65">
        <v>2065</v>
      </c>
      <c r="G266" s="65">
        <v>2080</v>
      </c>
      <c r="H266" s="66">
        <v>2095</v>
      </c>
    </row>
    <row r="267" spans="1:8">
      <c r="A267" s="61" t="s">
        <v>200</v>
      </c>
      <c r="B267" s="55"/>
      <c r="C267" s="55"/>
      <c r="D267" s="55"/>
      <c r="E267" s="55"/>
      <c r="F267" s="55"/>
      <c r="G267" s="55"/>
      <c r="H267" s="67"/>
    </row>
    <row r="268" spans="1:8">
      <c r="A268" s="68" t="s">
        <v>183</v>
      </c>
      <c r="B268" s="75">
        <f t="shared" ref="B268:H281" si="27">B251*Convert_07_75</f>
        <v>0</v>
      </c>
      <c r="C268" s="75">
        <f t="shared" si="27"/>
        <v>0</v>
      </c>
      <c r="D268" s="75">
        <f t="shared" si="27"/>
        <v>0</v>
      </c>
      <c r="E268" s="75">
        <f t="shared" si="27"/>
        <v>0</v>
      </c>
      <c r="F268" s="75">
        <f t="shared" si="27"/>
        <v>0</v>
      </c>
      <c r="G268" s="75">
        <f t="shared" si="27"/>
        <v>0</v>
      </c>
      <c r="H268" s="76">
        <f t="shared" si="27"/>
        <v>0</v>
      </c>
    </row>
    <row r="269" spans="1:8">
      <c r="A269" s="27" t="s">
        <v>185</v>
      </c>
      <c r="B269" s="77">
        <f t="shared" si="27"/>
        <v>8.8293359026677347</v>
      </c>
      <c r="C269" s="77">
        <f t="shared" si="27"/>
        <v>8.8293359026677347</v>
      </c>
      <c r="D269" s="77">
        <f t="shared" si="27"/>
        <v>8.3141549809150384</v>
      </c>
      <c r="E269" s="77">
        <f t="shared" si="27"/>
        <v>7.8290342341362917</v>
      </c>
      <c r="F269" s="77">
        <f t="shared" si="27"/>
        <v>7.3722196879871218</v>
      </c>
      <c r="G269" s="77">
        <f t="shared" si="27"/>
        <v>6.9420597103751005</v>
      </c>
      <c r="H269" s="78">
        <f t="shared" si="27"/>
        <v>6.536999039914857</v>
      </c>
    </row>
    <row r="270" spans="1:8">
      <c r="A270" s="27" t="s">
        <v>186</v>
      </c>
      <c r="B270" s="77">
        <f t="shared" si="27"/>
        <v>12.399490629213087</v>
      </c>
      <c r="C270" s="77">
        <f t="shared" si="27"/>
        <v>12.399490629213087</v>
      </c>
      <c r="D270" s="77">
        <f t="shared" si="27"/>
        <v>11.567501907746417</v>
      </c>
      <c r="E270" s="77">
        <f t="shared" si="27"/>
        <v>10.415572128538994</v>
      </c>
      <c r="F270" s="77">
        <f t="shared" si="27"/>
        <v>10.363224910331841</v>
      </c>
      <c r="G270" s="77">
        <f t="shared" si="27"/>
        <v>10.032667944281661</v>
      </c>
      <c r="H270" s="78">
        <f t="shared" si="27"/>
        <v>9.9195925033704704</v>
      </c>
    </row>
    <row r="271" spans="1:8">
      <c r="A271" s="33" t="s">
        <v>187</v>
      </c>
      <c r="B271" s="77">
        <f t="shared" si="27"/>
        <v>0</v>
      </c>
      <c r="C271" s="77">
        <f t="shared" si="27"/>
        <v>0</v>
      </c>
      <c r="D271" s="77">
        <f t="shared" si="27"/>
        <v>0</v>
      </c>
      <c r="E271" s="77">
        <f t="shared" si="27"/>
        <v>0</v>
      </c>
      <c r="F271" s="77">
        <f t="shared" si="27"/>
        <v>0</v>
      </c>
      <c r="G271" s="77">
        <f t="shared" si="27"/>
        <v>0</v>
      </c>
      <c r="H271" s="78">
        <f t="shared" si="27"/>
        <v>0</v>
      </c>
    </row>
    <row r="272" spans="1:8">
      <c r="A272" s="33" t="s">
        <v>188</v>
      </c>
      <c r="B272" s="77">
        <f t="shared" si="27"/>
        <v>3.6302521561527397</v>
      </c>
      <c r="C272" s="77">
        <f t="shared" si="27"/>
        <v>3.7513977433140036</v>
      </c>
      <c r="D272" s="77">
        <f t="shared" si="27"/>
        <v>3.5325082856507666</v>
      </c>
      <c r="E272" s="77">
        <f t="shared" si="27"/>
        <v>3.3263907593993611</v>
      </c>
      <c r="F272" s="77">
        <f t="shared" si="27"/>
        <v>3.1322999380252159</v>
      </c>
      <c r="G272" s="77">
        <f t="shared" si="27"/>
        <v>2.9495340780481176</v>
      </c>
      <c r="H272" s="78">
        <f t="shared" si="27"/>
        <v>2.7774323818593141</v>
      </c>
    </row>
    <row r="273" spans="1:8">
      <c r="A273" s="33" t="s">
        <v>198</v>
      </c>
      <c r="B273" s="77">
        <f t="shared" si="27"/>
        <v>3.6302521561527397</v>
      </c>
      <c r="C273" s="77">
        <f t="shared" si="27"/>
        <v>3.7513977433140036</v>
      </c>
      <c r="D273" s="77">
        <f t="shared" si="27"/>
        <v>3.5325082856507666</v>
      </c>
      <c r="E273" s="77">
        <f t="shared" si="27"/>
        <v>3.3263907593993611</v>
      </c>
      <c r="F273" s="77">
        <f t="shared" si="27"/>
        <v>3.1322999380252159</v>
      </c>
      <c r="G273" s="77">
        <f t="shared" si="27"/>
        <v>2.9495340780481176</v>
      </c>
      <c r="H273" s="78">
        <f t="shared" si="27"/>
        <v>2.7774323818593141</v>
      </c>
    </row>
    <row r="274" spans="1:8">
      <c r="A274" s="33" t="s">
        <v>190</v>
      </c>
      <c r="B274" s="77">
        <f t="shared" si="27"/>
        <v>3.8769402951524916</v>
      </c>
      <c r="C274" s="77">
        <f t="shared" si="27"/>
        <v>3.8769402951524916</v>
      </c>
      <c r="D274" s="77">
        <f t="shared" si="27"/>
        <v>3.5440459554906645</v>
      </c>
      <c r="E274" s="77">
        <f t="shared" si="27"/>
        <v>3.2566298479280933</v>
      </c>
      <c r="F274" s="77">
        <f t="shared" si="27"/>
        <v>3.2112861930545828</v>
      </c>
      <c r="G274" s="77">
        <f t="shared" si="27"/>
        <v>3.1290676248466718</v>
      </c>
      <c r="H274" s="78">
        <f t="shared" si="27"/>
        <v>3.1015522361219938</v>
      </c>
    </row>
    <row r="275" spans="1:8">
      <c r="A275" s="37" t="s">
        <v>191</v>
      </c>
      <c r="B275" s="77">
        <f t="shared" si="27"/>
        <v>0</v>
      </c>
      <c r="C275" s="77">
        <f t="shared" si="27"/>
        <v>0</v>
      </c>
      <c r="D275" s="77">
        <f t="shared" si="27"/>
        <v>0</v>
      </c>
      <c r="E275" s="77">
        <f t="shared" si="27"/>
        <v>0</v>
      </c>
      <c r="F275" s="77">
        <f t="shared" si="27"/>
        <v>0</v>
      </c>
      <c r="G275" s="77">
        <f t="shared" si="27"/>
        <v>0</v>
      </c>
      <c r="H275" s="78">
        <f t="shared" si="27"/>
        <v>0</v>
      </c>
    </row>
    <row r="276" spans="1:8">
      <c r="A276" s="37" t="s">
        <v>192</v>
      </c>
      <c r="B276" s="77">
        <f t="shared" si="27"/>
        <v>3.6302521561527397</v>
      </c>
      <c r="C276" s="77">
        <f t="shared" si="27"/>
        <v>3.7513977433140036</v>
      </c>
      <c r="D276" s="77">
        <f t="shared" si="27"/>
        <v>3.5325082856507666</v>
      </c>
      <c r="E276" s="77">
        <f t="shared" si="27"/>
        <v>3.3263907593993611</v>
      </c>
      <c r="F276" s="77">
        <f t="shared" si="27"/>
        <v>3.1322999380252159</v>
      </c>
      <c r="G276" s="77">
        <f t="shared" si="27"/>
        <v>2.9495340780481176</v>
      </c>
      <c r="H276" s="78">
        <f t="shared" si="27"/>
        <v>2.7774323818593141</v>
      </c>
    </row>
    <row r="277" spans="1:8">
      <c r="A277" s="37" t="s">
        <v>193</v>
      </c>
      <c r="B277" s="77">
        <f t="shared" si="27"/>
        <v>3.6302521561527397</v>
      </c>
      <c r="C277" s="77">
        <f t="shared" si="27"/>
        <v>3.7513977433140036</v>
      </c>
      <c r="D277" s="77">
        <f t="shared" si="27"/>
        <v>3.5325082856507666</v>
      </c>
      <c r="E277" s="77">
        <f t="shared" si="27"/>
        <v>3.3263907593993611</v>
      </c>
      <c r="F277" s="77">
        <f t="shared" si="27"/>
        <v>3.1322999380252159</v>
      </c>
      <c r="G277" s="77">
        <f t="shared" si="27"/>
        <v>2.9495340780481176</v>
      </c>
      <c r="H277" s="78">
        <f t="shared" si="27"/>
        <v>2.7774323818593141</v>
      </c>
    </row>
    <row r="278" spans="1:8">
      <c r="A278" s="37" t="s">
        <v>194</v>
      </c>
      <c r="B278" s="77">
        <f t="shared" si="27"/>
        <v>11.159541566291781</v>
      </c>
      <c r="C278" s="77">
        <f t="shared" si="27"/>
        <v>11.159541566291781</v>
      </c>
      <c r="D278" s="77">
        <f t="shared" si="27"/>
        <v>10.201325050735845</v>
      </c>
      <c r="E278" s="77">
        <f t="shared" si="27"/>
        <v>9.3740149156850965</v>
      </c>
      <c r="F278" s="77">
        <f t="shared" si="27"/>
        <v>9.2434959077031511</v>
      </c>
      <c r="G278" s="77">
        <f t="shared" si="27"/>
        <v>9.0068346595058575</v>
      </c>
      <c r="H278" s="78">
        <f t="shared" si="27"/>
        <v>8.9276332530334255</v>
      </c>
    </row>
    <row r="279" spans="1:8">
      <c r="A279" s="41" t="s">
        <v>195</v>
      </c>
      <c r="B279" s="77">
        <f t="shared" si="27"/>
        <v>0</v>
      </c>
      <c r="C279" s="77">
        <f t="shared" si="27"/>
        <v>0</v>
      </c>
      <c r="D279" s="77">
        <f t="shared" si="27"/>
        <v>0</v>
      </c>
      <c r="E279" s="77">
        <f t="shared" si="27"/>
        <v>0</v>
      </c>
      <c r="F279" s="77">
        <f t="shared" si="27"/>
        <v>0</v>
      </c>
      <c r="G279" s="77">
        <f t="shared" si="27"/>
        <v>0</v>
      </c>
      <c r="H279" s="78">
        <f t="shared" si="27"/>
        <v>0</v>
      </c>
    </row>
    <row r="280" spans="1:8">
      <c r="A280" s="41" t="s">
        <v>196</v>
      </c>
      <c r="B280" s="77">
        <f t="shared" si="27"/>
        <v>9.0942159797477657</v>
      </c>
      <c r="C280" s="77">
        <f t="shared" si="27"/>
        <v>9.0942159797477657</v>
      </c>
      <c r="D280" s="77">
        <f t="shared" si="27"/>
        <v>8.56357963034249</v>
      </c>
      <c r="E280" s="77">
        <f t="shared" si="27"/>
        <v>8.0639052611603805</v>
      </c>
      <c r="F280" s="77">
        <f t="shared" si="27"/>
        <v>7.5933862786267357</v>
      </c>
      <c r="G280" s="77">
        <f t="shared" si="27"/>
        <v>7.1503215016863528</v>
      </c>
      <c r="H280" s="78">
        <f t="shared" si="27"/>
        <v>6.7331090111123029</v>
      </c>
    </row>
    <row r="281" spans="1:8" ht="13" thickBot="1">
      <c r="A281" s="46" t="s">
        <v>197</v>
      </c>
      <c r="B281" s="79">
        <f t="shared" si="27"/>
        <v>12.771475348089481</v>
      </c>
      <c r="C281" s="79">
        <f t="shared" si="27"/>
        <v>12.771475348089481</v>
      </c>
      <c r="D281" s="79">
        <f t="shared" si="27"/>
        <v>11.914526964978808</v>
      </c>
      <c r="E281" s="79">
        <f t="shared" si="27"/>
        <v>10.728039292395165</v>
      </c>
      <c r="F281" s="79">
        <f t="shared" si="27"/>
        <v>10.674121657641795</v>
      </c>
      <c r="G281" s="79">
        <f t="shared" si="27"/>
        <v>10.333647982610112</v>
      </c>
      <c r="H281" s="80">
        <f t="shared" si="27"/>
        <v>10.217180278471584</v>
      </c>
    </row>
    <row r="284" spans="1:8" ht="15">
      <c r="A284" s="63" t="s">
        <v>204</v>
      </c>
    </row>
    <row r="285" spans="1:8" ht="13" thickBot="1"/>
    <row r="286" spans="1:8">
      <c r="A286" s="64" t="s">
        <v>165</v>
      </c>
      <c r="B286" s="65">
        <v>2005</v>
      </c>
      <c r="C286" s="65">
        <v>2020</v>
      </c>
      <c r="D286" s="65">
        <v>2035</v>
      </c>
      <c r="E286" s="65">
        <v>2050</v>
      </c>
      <c r="F286" s="65">
        <v>2065</v>
      </c>
      <c r="G286" s="65">
        <v>2080</v>
      </c>
      <c r="H286" s="66">
        <v>2095</v>
      </c>
    </row>
    <row r="287" spans="1:8">
      <c r="A287" s="61"/>
      <c r="B287" s="55"/>
      <c r="C287" s="55"/>
      <c r="D287" s="55"/>
      <c r="E287" s="55"/>
      <c r="F287" s="55"/>
      <c r="G287" s="55"/>
      <c r="H287" s="67"/>
    </row>
    <row r="288" spans="1:8">
      <c r="A288" s="68" t="s">
        <v>183</v>
      </c>
      <c r="B288" s="75">
        <f t="shared" ref="B288:B300" si="28">F36</f>
        <v>0</v>
      </c>
      <c r="C288" s="75">
        <f t="shared" ref="C288:C300" si="29">F55</f>
        <v>0</v>
      </c>
      <c r="D288" s="75">
        <f t="shared" ref="D288:D300" si="30">F74</f>
        <v>0</v>
      </c>
      <c r="E288" s="75">
        <f t="shared" ref="E288:E300" si="31">F93</f>
        <v>0</v>
      </c>
      <c r="F288" s="75">
        <f t="shared" ref="F288:F300" si="32">F112</f>
        <v>0</v>
      </c>
      <c r="G288" s="75">
        <f t="shared" ref="G288:G300" si="33">F131</f>
        <v>0</v>
      </c>
      <c r="H288" s="76">
        <f t="shared" ref="H288:H300" si="34">F150</f>
        <v>0</v>
      </c>
    </row>
    <row r="289" spans="1:8">
      <c r="A289" s="27" t="s">
        <v>185</v>
      </c>
      <c r="B289" s="77">
        <f t="shared" si="28"/>
        <v>0.8</v>
      </c>
      <c r="C289" s="77">
        <f t="shared" si="29"/>
        <v>0.8</v>
      </c>
      <c r="D289" s="77">
        <f t="shared" si="30"/>
        <v>0.8</v>
      </c>
      <c r="E289" s="77">
        <f t="shared" si="31"/>
        <v>0.8</v>
      </c>
      <c r="F289" s="77">
        <f t="shared" si="32"/>
        <v>0.8</v>
      </c>
      <c r="G289" s="77">
        <f t="shared" si="33"/>
        <v>0.8</v>
      </c>
      <c r="H289" s="78">
        <f t="shared" si="34"/>
        <v>0.8</v>
      </c>
    </row>
    <row r="290" spans="1:8">
      <c r="A290" s="27" t="s">
        <v>186</v>
      </c>
      <c r="B290" s="77">
        <f t="shared" si="28"/>
        <v>0.8</v>
      </c>
      <c r="C290" s="77">
        <f t="shared" si="29"/>
        <v>0.8</v>
      </c>
      <c r="D290" s="77">
        <f t="shared" si="30"/>
        <v>0.8</v>
      </c>
      <c r="E290" s="77">
        <f t="shared" si="31"/>
        <v>0.8</v>
      </c>
      <c r="F290" s="77">
        <f t="shared" si="32"/>
        <v>0.8</v>
      </c>
      <c r="G290" s="77">
        <f t="shared" si="33"/>
        <v>0.8</v>
      </c>
      <c r="H290" s="78">
        <f t="shared" si="34"/>
        <v>0.8</v>
      </c>
    </row>
    <row r="291" spans="1:8">
      <c r="A291" s="33" t="s">
        <v>187</v>
      </c>
      <c r="B291" s="77">
        <f t="shared" si="28"/>
        <v>0</v>
      </c>
      <c r="C291" s="77">
        <f t="shared" si="29"/>
        <v>0</v>
      </c>
      <c r="D291" s="77">
        <f t="shared" si="30"/>
        <v>0</v>
      </c>
      <c r="E291" s="77">
        <f t="shared" si="31"/>
        <v>0</v>
      </c>
      <c r="F291" s="77">
        <f t="shared" si="32"/>
        <v>0</v>
      </c>
      <c r="G291" s="77">
        <f t="shared" si="33"/>
        <v>0</v>
      </c>
      <c r="H291" s="78">
        <f t="shared" si="34"/>
        <v>0</v>
      </c>
    </row>
    <row r="292" spans="1:8">
      <c r="A292" s="33" t="s">
        <v>188</v>
      </c>
      <c r="B292" s="77">
        <f t="shared" si="28"/>
        <v>0.1</v>
      </c>
      <c r="C292" s="77">
        <f t="shared" si="29"/>
        <v>0.1</v>
      </c>
      <c r="D292" s="77">
        <f t="shared" si="30"/>
        <v>0.1</v>
      </c>
      <c r="E292" s="77">
        <f t="shared" si="31"/>
        <v>0.1</v>
      </c>
      <c r="F292" s="77">
        <f t="shared" si="32"/>
        <v>0.1</v>
      </c>
      <c r="G292" s="77">
        <f t="shared" si="33"/>
        <v>0.1</v>
      </c>
      <c r="H292" s="78">
        <f t="shared" si="34"/>
        <v>0.1</v>
      </c>
    </row>
    <row r="293" spans="1:8">
      <c r="A293" s="33" t="s">
        <v>198</v>
      </c>
      <c r="B293" s="77">
        <f t="shared" si="28"/>
        <v>0.5</v>
      </c>
      <c r="C293" s="77">
        <f t="shared" si="29"/>
        <v>0.5</v>
      </c>
      <c r="D293" s="77">
        <f t="shared" si="30"/>
        <v>0.5</v>
      </c>
      <c r="E293" s="77">
        <f t="shared" si="31"/>
        <v>0.5</v>
      </c>
      <c r="F293" s="77">
        <f t="shared" si="32"/>
        <v>0.5</v>
      </c>
      <c r="G293" s="77">
        <f t="shared" si="33"/>
        <v>0.5</v>
      </c>
      <c r="H293" s="78">
        <f t="shared" si="34"/>
        <v>0.5</v>
      </c>
    </row>
    <row r="294" spans="1:8">
      <c r="A294" s="33" t="s">
        <v>190</v>
      </c>
      <c r="B294" s="77">
        <f t="shared" si="28"/>
        <v>0.8</v>
      </c>
      <c r="C294" s="77">
        <f t="shared" si="29"/>
        <v>0.8</v>
      </c>
      <c r="D294" s="77">
        <f t="shared" si="30"/>
        <v>0.8</v>
      </c>
      <c r="E294" s="77">
        <f t="shared" si="31"/>
        <v>0.8</v>
      </c>
      <c r="F294" s="77">
        <f t="shared" si="32"/>
        <v>0.8</v>
      </c>
      <c r="G294" s="77">
        <f t="shared" si="33"/>
        <v>0.8</v>
      </c>
      <c r="H294" s="78">
        <f t="shared" si="34"/>
        <v>0.8</v>
      </c>
    </row>
    <row r="295" spans="1:8">
      <c r="A295" s="37" t="s">
        <v>191</v>
      </c>
      <c r="B295" s="77">
        <f t="shared" si="28"/>
        <v>0</v>
      </c>
      <c r="C295" s="77">
        <f t="shared" si="29"/>
        <v>0</v>
      </c>
      <c r="D295" s="77">
        <f t="shared" si="30"/>
        <v>0</v>
      </c>
      <c r="E295" s="77">
        <f t="shared" si="31"/>
        <v>0</v>
      </c>
      <c r="F295" s="77">
        <f t="shared" si="32"/>
        <v>0</v>
      </c>
      <c r="G295" s="77">
        <f t="shared" si="33"/>
        <v>0</v>
      </c>
      <c r="H295" s="78">
        <f t="shared" si="34"/>
        <v>0</v>
      </c>
    </row>
    <row r="296" spans="1:8">
      <c r="A296" s="37" t="s">
        <v>192</v>
      </c>
      <c r="B296" s="77">
        <f t="shared" si="28"/>
        <v>0.1</v>
      </c>
      <c r="C296" s="77">
        <f t="shared" si="29"/>
        <v>0.1</v>
      </c>
      <c r="D296" s="77">
        <f t="shared" si="30"/>
        <v>0.1</v>
      </c>
      <c r="E296" s="77">
        <f t="shared" si="31"/>
        <v>0.1</v>
      </c>
      <c r="F296" s="77">
        <f t="shared" si="32"/>
        <v>0.1</v>
      </c>
      <c r="G296" s="77">
        <f t="shared" si="33"/>
        <v>0.1</v>
      </c>
      <c r="H296" s="78">
        <f t="shared" si="34"/>
        <v>0.1</v>
      </c>
    </row>
    <row r="297" spans="1:8">
      <c r="A297" s="37" t="s">
        <v>193</v>
      </c>
      <c r="B297" s="77">
        <f t="shared" si="28"/>
        <v>0.5</v>
      </c>
      <c r="C297" s="77">
        <f t="shared" si="29"/>
        <v>0.5</v>
      </c>
      <c r="D297" s="77">
        <f t="shared" si="30"/>
        <v>0.5</v>
      </c>
      <c r="E297" s="77">
        <f t="shared" si="31"/>
        <v>0.5</v>
      </c>
      <c r="F297" s="77">
        <f t="shared" si="32"/>
        <v>0.5</v>
      </c>
      <c r="G297" s="77">
        <f t="shared" si="33"/>
        <v>0.5</v>
      </c>
      <c r="H297" s="78">
        <f t="shared" si="34"/>
        <v>0.5</v>
      </c>
    </row>
    <row r="298" spans="1:8">
      <c r="A298" s="37" t="s">
        <v>194</v>
      </c>
      <c r="B298" s="77">
        <f t="shared" si="28"/>
        <v>0.8</v>
      </c>
      <c r="C298" s="77">
        <f t="shared" si="29"/>
        <v>0.8</v>
      </c>
      <c r="D298" s="77">
        <f t="shared" si="30"/>
        <v>0.8</v>
      </c>
      <c r="E298" s="77">
        <f t="shared" si="31"/>
        <v>0.8</v>
      </c>
      <c r="F298" s="77">
        <f t="shared" si="32"/>
        <v>0.8</v>
      </c>
      <c r="G298" s="77">
        <f t="shared" si="33"/>
        <v>0.8</v>
      </c>
      <c r="H298" s="78">
        <f t="shared" si="34"/>
        <v>0.8</v>
      </c>
    </row>
    <row r="299" spans="1:8">
      <c r="A299" s="41" t="s">
        <v>195</v>
      </c>
      <c r="B299" s="77">
        <f t="shared" si="28"/>
        <v>0</v>
      </c>
      <c r="C299" s="77">
        <f t="shared" si="29"/>
        <v>0</v>
      </c>
      <c r="D299" s="77">
        <f t="shared" si="30"/>
        <v>0</v>
      </c>
      <c r="E299" s="77">
        <f t="shared" si="31"/>
        <v>0</v>
      </c>
      <c r="F299" s="77">
        <f t="shared" si="32"/>
        <v>0</v>
      </c>
      <c r="G299" s="77">
        <f t="shared" si="33"/>
        <v>0</v>
      </c>
      <c r="H299" s="78">
        <f t="shared" si="34"/>
        <v>0</v>
      </c>
    </row>
    <row r="300" spans="1:8">
      <c r="A300" s="41" t="s">
        <v>196</v>
      </c>
      <c r="B300" s="77">
        <f t="shared" si="28"/>
        <v>0.8</v>
      </c>
      <c r="C300" s="77">
        <f t="shared" si="29"/>
        <v>0.8</v>
      </c>
      <c r="D300" s="77">
        <f t="shared" si="30"/>
        <v>0.8</v>
      </c>
      <c r="E300" s="77">
        <f t="shared" si="31"/>
        <v>0.8</v>
      </c>
      <c r="F300" s="77">
        <f t="shared" si="32"/>
        <v>0.8</v>
      </c>
      <c r="G300" s="77">
        <f t="shared" si="33"/>
        <v>0.8</v>
      </c>
      <c r="H300" s="78">
        <f t="shared" si="34"/>
        <v>0.8</v>
      </c>
    </row>
    <row r="301" spans="1:8" ht="13" thickBot="1">
      <c r="A301" s="46" t="s">
        <v>197</v>
      </c>
      <c r="B301" s="79">
        <f>F49</f>
        <v>0.8</v>
      </c>
      <c r="C301" s="79">
        <f>F68</f>
        <v>0.8</v>
      </c>
      <c r="D301" s="79">
        <f>F87</f>
        <v>0.8</v>
      </c>
      <c r="E301" s="79">
        <f>F106</f>
        <v>0.8</v>
      </c>
      <c r="F301" s="79">
        <f>F125</f>
        <v>0.8</v>
      </c>
      <c r="G301" s="79">
        <f>F144</f>
        <v>0.8</v>
      </c>
      <c r="H301" s="80">
        <f>F163</f>
        <v>0.8</v>
      </c>
    </row>
    <row r="307" spans="1:11" s="94" customFormat="1"/>
    <row r="308" spans="1:11" ht="17">
      <c r="A308" s="8" t="s">
        <v>205</v>
      </c>
    </row>
    <row r="309" spans="1:11">
      <c r="A309" s="3" t="s">
        <v>206</v>
      </c>
    </row>
    <row r="311" spans="1:11" ht="15">
      <c r="A311" s="63" t="s">
        <v>199</v>
      </c>
    </row>
    <row r="312" spans="1:11" ht="13" thickBot="1"/>
    <row r="313" spans="1:11">
      <c r="A313" s="64" t="s">
        <v>163</v>
      </c>
      <c r="B313" s="65">
        <v>2005</v>
      </c>
      <c r="C313" s="65">
        <v>2020</v>
      </c>
      <c r="D313" s="65">
        <v>2035</v>
      </c>
      <c r="E313" s="65">
        <v>2050</v>
      </c>
      <c r="F313" s="65">
        <v>2065</v>
      </c>
      <c r="G313" s="65">
        <v>2080</v>
      </c>
      <c r="H313" s="66">
        <v>2095</v>
      </c>
    </row>
    <row r="314" spans="1:11">
      <c r="A314" s="61" t="s">
        <v>174</v>
      </c>
      <c r="B314" s="55"/>
      <c r="C314" s="55"/>
      <c r="D314" s="55"/>
      <c r="E314" s="55"/>
      <c r="F314" s="55"/>
      <c r="G314" s="55"/>
      <c r="H314" s="67"/>
    </row>
    <row r="315" spans="1:11">
      <c r="A315" s="95" t="s">
        <v>207</v>
      </c>
      <c r="B315" s="69">
        <f>[5]AEO2008!$H$18</f>
        <v>2536.6730385390656</v>
      </c>
      <c r="C315" s="69">
        <f>B315*('[3]new technologies'!G$591/'[3]new technologies'!F$591)</f>
        <v>2103.6891923056733</v>
      </c>
      <c r="D315" s="69">
        <f>C315*('[3]new technologies'!H$591/'[3]new technologies'!G$591)</f>
        <v>2068.7005986706522</v>
      </c>
      <c r="E315" s="69">
        <f>D315*('[3]new technologies'!I$591/'[3]new technologies'!H$591)</f>
        <v>2038.0855792400082</v>
      </c>
      <c r="F315" s="69">
        <f>E315*('[3]new technologies'!J$591/'[3]new technologies'!I$591)</f>
        <v>2007.4705598093642</v>
      </c>
      <c r="G315" s="69">
        <f>F315*('[3]new technologies'!K$591/'[3]new technologies'!J$591)</f>
        <v>1981.2291145830982</v>
      </c>
      <c r="H315" s="70">
        <f>G315*('[3]new technologies'!L$591/'[3]new technologies'!K$591)</f>
        <v>1950.6140951524542</v>
      </c>
      <c r="K315" s="3" t="s">
        <v>208</v>
      </c>
    </row>
    <row r="316" spans="1:11">
      <c r="A316" s="96" t="s">
        <v>209</v>
      </c>
      <c r="B316" s="71">
        <f>[5]AEO2008!$H24</f>
        <v>2125.159271557096</v>
      </c>
      <c r="C316" s="71"/>
      <c r="D316" s="71"/>
      <c r="E316" s="71"/>
      <c r="F316" s="71"/>
      <c r="G316" s="71"/>
      <c r="H316" s="72"/>
    </row>
    <row r="317" spans="1:11">
      <c r="A317" s="37" t="s">
        <v>210</v>
      </c>
      <c r="B317" s="71">
        <f>[5]AEO2008!$H26</f>
        <v>1362.7206281139504</v>
      </c>
      <c r="C317" s="71"/>
      <c r="D317" s="71"/>
      <c r="E317" s="71"/>
      <c r="F317" s="71"/>
      <c r="G317" s="71"/>
      <c r="H317" s="72"/>
    </row>
    <row r="318" spans="1:11">
      <c r="A318" s="37" t="s">
        <v>211</v>
      </c>
      <c r="B318" s="71">
        <f>[5]AEO2008!$H27</f>
        <v>3008.3533809322453</v>
      </c>
      <c r="C318" s="71"/>
      <c r="D318" s="71"/>
      <c r="E318" s="71"/>
      <c r="F318" s="71"/>
      <c r="G318" s="71"/>
      <c r="H318" s="72"/>
    </row>
    <row r="319" spans="1:11">
      <c r="A319" s="97" t="s">
        <v>212</v>
      </c>
      <c r="B319" s="71">
        <f>[6]TechCost!C$17 * [6]Notes!$A$15 / Convert_07_75</f>
        <v>1183.889707124049</v>
      </c>
      <c r="C319" s="71">
        <f>[6]TechCost!D$17 * [6]Notes!$A$15 / Convert_07_75</f>
        <v>1140.2624167909332</v>
      </c>
      <c r="D319" s="71">
        <f>[6]TechCost!E$17 * [6]Notes!$A$15 / Convert_07_75</f>
        <v>1098.2428272853156</v>
      </c>
      <c r="E319" s="71">
        <f>[6]TechCost!F$17 * [6]Notes!$A$15 / Convert_07_75</f>
        <v>1057.7716935353387</v>
      </c>
      <c r="F319" s="71">
        <f>[6]TechCost!G$17 * [6]Notes!$A$15 / Convert_07_75</f>
        <v>1018.7919536978146</v>
      </c>
      <c r="G319" s="71">
        <f>[6]TechCost!H$17 * [6]Notes!$A$15 / Convert_07_75</f>
        <v>981.24864870448926</v>
      </c>
      <c r="H319" s="71">
        <f>[6]TechCost!I$17 * [6]Notes!$A$15 / Convert_07_75</f>
        <v>945.08884477308891</v>
      </c>
    </row>
    <row r="320" spans="1:11">
      <c r="A320" s="97" t="s">
        <v>213</v>
      </c>
      <c r="B320" s="71">
        <f>[6]TechCost!C$47 * [6]Notes!$A$15 / Convert_07_75 + [6]TechCost!C$49 * [6]Notes!$A$15 / Convert_07_75</f>
        <v>2852.4285566927492</v>
      </c>
      <c r="C320" s="71">
        <f>[6]TechCost!D$47 * [6]Notes!$A$15 / Convert_07_75 + [6]TechCost!D$49 * [6]Notes!$A$15 / Convert_07_75</f>
        <v>2575.3031944060576</v>
      </c>
      <c r="D320" s="71">
        <f>[6]TechCost!E$47 * [6]Notes!$A$15 / Convert_07_75 + [6]TechCost!E$49 * [6]Notes!$A$15 / Convert_07_75</f>
        <v>2380.0478633137436</v>
      </c>
      <c r="E320" s="71">
        <f>[6]TechCost!F$47 * [6]Notes!$A$15 / Convert_07_75 + [6]TechCost!F$49 * [6]Notes!$A$15 / Convert_07_75</f>
        <v>2246.7342690303676</v>
      </c>
      <c r="F320" s="71">
        <f>[6]TechCost!G$47 * [6]Notes!$A$15 / Convert_07_75 + [6]TechCost!G$49 * [6]Notes!$A$15 / Convert_07_75</f>
        <v>2163.940299569766</v>
      </c>
      <c r="G320" s="71">
        <f>[6]TechCost!H$47 * [6]Notes!$A$15 / Convert_07_75 + [6]TechCost!H$49 * [6]Notes!$A$15 / Convert_07_75</f>
        <v>2084.1973546444347</v>
      </c>
      <c r="H320" s="71">
        <f>[6]TechCost!I$47 * [6]Notes!$A$15 / Convert_07_75 + [6]TechCost!I$49 * [6]Notes!$A$15 / Convert_07_75</f>
        <v>2007.3930015400642</v>
      </c>
    </row>
    <row r="321" spans="1:8">
      <c r="A321" s="98" t="s">
        <v>214</v>
      </c>
      <c r="B321" s="71">
        <f>[7]Cost_Assumptions!C$6 * [7]Cost_Assumptions!$L$3 / Convert_07_75</f>
        <v>6683.1333073849555</v>
      </c>
      <c r="C321" s="71">
        <f>[7]Cost_Assumptions!D$6 * [7]Cost_Assumptions!$L$3 / Convert_07_75</f>
        <v>6199.0670704064869</v>
      </c>
      <c r="D321" s="71">
        <f>[7]Cost_Assumptions!E$6 * [7]Cost_Assumptions!$L$3 / Convert_07_75</f>
        <v>5750.0622501325988</v>
      </c>
      <c r="E321" s="71">
        <f>[7]Cost_Assumptions!F$6 * [7]Cost_Assumptions!$L$3 / Convert_07_75</f>
        <v>5333.5793119966884</v>
      </c>
      <c r="F321" s="71">
        <f>[7]Cost_Assumptions!G$6 * [7]Cost_Assumptions!$L$3 / Convert_07_75</f>
        <v>4947.262662539536</v>
      </c>
      <c r="G321" s="71">
        <f>[7]Cost_Assumptions!H$6 * [7]Cost_Assumptions!$L$3 / Convert_07_75</f>
        <v>4588.927326365213</v>
      </c>
      <c r="H321" s="72">
        <f>[7]Cost_Assumptions!I$6 * [7]Cost_Assumptions!$L$3 / Convert_07_75</f>
        <v>4256.5465880988286</v>
      </c>
    </row>
    <row r="322" spans="1:8">
      <c r="A322" s="98" t="s">
        <v>215</v>
      </c>
      <c r="B322" s="71">
        <f>[7]Cost_Assumptions!C$4 * [7]Cost_Assumptions!$L$3 / Convert_07_75</f>
        <v>3341.5666536924778</v>
      </c>
      <c r="C322" s="71">
        <f>[7]Cost_Assumptions!D$4 * [7]Cost_Assumptions!$L$3 / Convert_07_75</f>
        <v>3099.5335352032434</v>
      </c>
      <c r="D322" s="71">
        <f>[7]Cost_Assumptions!E$4 * [7]Cost_Assumptions!$L$3 / Convert_07_75</f>
        <v>2875.0311250662994</v>
      </c>
      <c r="E322" s="71">
        <f>[7]Cost_Assumptions!F$4 * [7]Cost_Assumptions!$L$3 / Convert_07_75</f>
        <v>2666.7896559983442</v>
      </c>
      <c r="F322" s="71">
        <f>[7]Cost_Assumptions!G$4 * [7]Cost_Assumptions!$L$3 / Convert_07_75</f>
        <v>2473.631331269768</v>
      </c>
      <c r="G322" s="71">
        <f>[7]Cost_Assumptions!H$4 * [7]Cost_Assumptions!$L$3 / Convert_07_75</f>
        <v>2294.4636631826065</v>
      </c>
      <c r="H322" s="72">
        <f>[7]Cost_Assumptions!I$4 * [7]Cost_Assumptions!$L$3 / Convert_07_75</f>
        <v>2128.2732940494143</v>
      </c>
    </row>
    <row r="323" spans="1:8">
      <c r="A323" s="98" t="s">
        <v>216</v>
      </c>
      <c r="B323" s="71">
        <f>([8]Central_PV_Cost_Calc!B$17) * [8]Central_PV_Cost_Calc!$B$7 / Convert_07_75</f>
        <v>11061.111526713908</v>
      </c>
      <c r="C323" s="71">
        <f>([8]Central_PV_Cost_Calc!C$17) * [8]Central_PV_Cost_Calc!$B$7 / Convert_07_75</f>
        <v>7380.0922108366422</v>
      </c>
      <c r="D323" s="71">
        <f>([8]Central_PV_Cost_Calc!D$17) * [8]Central_PV_Cost_Calc!$B$7 / Convert_07_75</f>
        <v>5345.6205980634322</v>
      </c>
      <c r="E323" s="71">
        <f>([8]Central_PV_Cost_Calc!E$17) * [8]Central_PV_Cost_Calc!$B$7 / Convert_07_75</f>
        <v>4187.7745946132964</v>
      </c>
      <c r="F323" s="71">
        <f>([8]Central_PV_Cost_Calc!F$17) * [8]Central_PV_Cost_Calc!$B$7 / Convert_07_75</f>
        <v>3533.1392671783447</v>
      </c>
      <c r="G323" s="71">
        <f>([8]Central_PV_Cost_Calc!G$17) * [8]Central_PV_Cost_Calc!$B$7 / Convert_07_75</f>
        <v>3154.1926691768608</v>
      </c>
      <c r="H323" s="71">
        <f>([8]Central_PV_Cost_Calc!H$17) * [8]Central_PV_Cost_Calc!$B$7 / Convert_07_75</f>
        <v>2962.2353216605816</v>
      </c>
    </row>
    <row r="324" spans="1:8">
      <c r="A324" s="98" t="s">
        <v>217</v>
      </c>
      <c r="B324" s="71">
        <f>([8]Central_PV_Cost_Calc!B$14) * [8]Central_PV_Cost_Calc!$B$7 / Convert_07_75</f>
        <v>9392.5802331376126</v>
      </c>
      <c r="C324" s="71">
        <f>([8]Central_PV_Cost_Calc!C$14) * [8]Central_PV_Cost_Calc!$B$7 / Convert_07_75</f>
        <v>5945.0579318159125</v>
      </c>
      <c r="D324" s="71">
        <f>([8]Central_PV_Cost_Calc!D$14) * [8]Central_PV_Cost_Calc!$B$7 / Convert_07_75</f>
        <v>4063.8213667000377</v>
      </c>
      <c r="E324" s="71">
        <f>([8]Central_PV_Cost_Calc!E$14) * [8]Central_PV_Cost_Calc!$B$7 / Convert_07_75</f>
        <v>2998.8174033454275</v>
      </c>
      <c r="F324" s="71">
        <f>([8]Central_PV_Cost_Calc!F$14) * [8]Central_PV_Cost_Calc!$B$7 / Convert_07_75</f>
        <v>2387.9961071204402</v>
      </c>
      <c r="G324" s="71">
        <f>([8]Central_PV_Cost_Calc!G$14) * [8]Central_PV_Cost_Calc!$B$7 / Convert_07_75</f>
        <v>2051.2489579495336</v>
      </c>
      <c r="H324" s="71">
        <f>([8]Central_PV_Cost_Calc!H$14) * [8]Central_PV_Cost_Calc!$B$7 / Convert_07_75</f>
        <v>1899.9359755470362</v>
      </c>
    </row>
    <row r="325" spans="1:8" ht="13" thickBot="1">
      <c r="A325" s="99" t="s">
        <v>218</v>
      </c>
      <c r="B325" s="100">
        <f>[9]Sheet1!C28</f>
        <v>1700</v>
      </c>
      <c r="C325" s="100">
        <f>[9]Sheet1!D28</f>
        <v>1462.0992028901901</v>
      </c>
      <c r="D325" s="100">
        <f>[9]Sheet1!E28</f>
        <v>1305.9741232945187</v>
      </c>
      <c r="E325" s="100">
        <f>[9]Sheet1!F28</f>
        <v>1211.3810708477167</v>
      </c>
      <c r="F325" s="100">
        <f>[9]Sheet1!G28</f>
        <v>1166.7407015938124</v>
      </c>
      <c r="G325" s="100">
        <f>[9]Sheet1!H28</f>
        <v>1123.7453659425303</v>
      </c>
      <c r="H325" s="100">
        <f>[9]Sheet1!I28</f>
        <v>1082.3344430791462</v>
      </c>
    </row>
    <row r="326" spans="1:8" ht="13" thickBot="1"/>
    <row r="327" spans="1:8">
      <c r="A327" s="64" t="s">
        <v>163</v>
      </c>
      <c r="B327" s="65">
        <v>2005</v>
      </c>
      <c r="C327" s="65">
        <v>2020</v>
      </c>
      <c r="D327" s="65">
        <v>2035</v>
      </c>
      <c r="E327" s="65">
        <v>2050</v>
      </c>
      <c r="F327" s="65">
        <v>2065</v>
      </c>
      <c r="G327" s="65">
        <v>2080</v>
      </c>
      <c r="H327" s="66">
        <v>2095</v>
      </c>
    </row>
    <row r="328" spans="1:8">
      <c r="A328" s="61" t="s">
        <v>200</v>
      </c>
      <c r="B328" s="55"/>
      <c r="C328" s="55"/>
      <c r="D328" s="55"/>
      <c r="E328" s="55"/>
      <c r="F328" s="55"/>
      <c r="G328" s="55"/>
      <c r="H328" s="67"/>
    </row>
    <row r="329" spans="1:8">
      <c r="A329" s="95" t="s">
        <v>207</v>
      </c>
      <c r="B329" s="69">
        <f t="shared" ref="B329:H329" si="35">B315*Convert_07_75</f>
        <v>814.53270855056371</v>
      </c>
      <c r="C329" s="69">
        <f t="shared" si="35"/>
        <v>675.50040140141573</v>
      </c>
      <c r="D329" s="69">
        <f t="shared" si="35"/>
        <v>664.26546749037368</v>
      </c>
      <c r="E329" s="69">
        <f t="shared" si="35"/>
        <v>654.4349003182117</v>
      </c>
      <c r="F329" s="69">
        <f t="shared" si="35"/>
        <v>644.60433314604961</v>
      </c>
      <c r="G329" s="69">
        <f t="shared" si="35"/>
        <v>636.17813271276805</v>
      </c>
      <c r="H329" s="70">
        <f t="shared" si="35"/>
        <v>626.34756554060596</v>
      </c>
    </row>
    <row r="330" spans="1:8">
      <c r="A330" s="96" t="s">
        <v>209</v>
      </c>
      <c r="B330" s="71">
        <f t="shared" ref="B330:H330" si="36">B316*Convert_07_75</f>
        <v>682.39450306125298</v>
      </c>
      <c r="C330" s="71">
        <f t="shared" si="36"/>
        <v>0</v>
      </c>
      <c r="D330" s="71">
        <f t="shared" si="36"/>
        <v>0</v>
      </c>
      <c r="E330" s="71">
        <f t="shared" si="36"/>
        <v>0</v>
      </c>
      <c r="F330" s="71">
        <f t="shared" si="36"/>
        <v>0</v>
      </c>
      <c r="G330" s="71">
        <f t="shared" si="36"/>
        <v>0</v>
      </c>
      <c r="H330" s="72">
        <f t="shared" si="36"/>
        <v>0</v>
      </c>
    </row>
    <row r="331" spans="1:8">
      <c r="A331" s="37" t="s">
        <v>210</v>
      </c>
      <c r="B331" s="71">
        <f t="shared" ref="B331:H331" si="37">B317*Convert_07_75</f>
        <v>437.57335192660361</v>
      </c>
      <c r="C331" s="71">
        <f t="shared" si="37"/>
        <v>0</v>
      </c>
      <c r="D331" s="71">
        <f t="shared" si="37"/>
        <v>0</v>
      </c>
      <c r="E331" s="71">
        <f t="shared" si="37"/>
        <v>0</v>
      </c>
      <c r="F331" s="71">
        <f t="shared" si="37"/>
        <v>0</v>
      </c>
      <c r="G331" s="71">
        <f t="shared" si="37"/>
        <v>0</v>
      </c>
      <c r="H331" s="72">
        <f t="shared" si="37"/>
        <v>0</v>
      </c>
    </row>
    <row r="332" spans="1:8">
      <c r="A332" s="37" t="s">
        <v>211</v>
      </c>
      <c r="B332" s="71">
        <f t="shared" ref="B332:H332" si="38">B318*Convert_07_75</f>
        <v>965.99056733745886</v>
      </c>
      <c r="C332" s="71">
        <f t="shared" si="38"/>
        <v>0</v>
      </c>
      <c r="D332" s="71">
        <f t="shared" si="38"/>
        <v>0</v>
      </c>
      <c r="E332" s="71">
        <f t="shared" si="38"/>
        <v>0</v>
      </c>
      <c r="F332" s="71">
        <f t="shared" si="38"/>
        <v>0</v>
      </c>
      <c r="G332" s="71">
        <f t="shared" si="38"/>
        <v>0</v>
      </c>
      <c r="H332" s="72">
        <f t="shared" si="38"/>
        <v>0</v>
      </c>
    </row>
    <row r="333" spans="1:8">
      <c r="A333" s="97" t="s">
        <v>212</v>
      </c>
      <c r="B333" s="71">
        <f t="shared" ref="B333:H333" si="39">B319*Convert_07_75</f>
        <v>380.15024999999991</v>
      </c>
      <c r="C333" s="71">
        <f t="shared" si="39"/>
        <v>366.14140675458879</v>
      </c>
      <c r="D333" s="71">
        <f t="shared" si="39"/>
        <v>352.64880067875589</v>
      </c>
      <c r="E333" s="71">
        <f t="shared" si="39"/>
        <v>339.65340801653633</v>
      </c>
      <c r="F333" s="71">
        <f t="shared" si="39"/>
        <v>327.13690605271188</v>
      </c>
      <c r="G333" s="71">
        <f t="shared" si="39"/>
        <v>315.08164727889482</v>
      </c>
      <c r="H333" s="72">
        <f t="shared" si="39"/>
        <v>303.47063451161137</v>
      </c>
    </row>
    <row r="334" spans="1:8">
      <c r="A334" s="97" t="s">
        <v>213</v>
      </c>
      <c r="B334" s="71">
        <f t="shared" ref="B334:H334" si="40">B320*Convert_07_75</f>
        <v>915.92267624999999</v>
      </c>
      <c r="C334" s="71">
        <f t="shared" si="40"/>
        <v>826.93695813733484</v>
      </c>
      <c r="D334" s="71">
        <f t="shared" si="40"/>
        <v>764.23993283006234</v>
      </c>
      <c r="E334" s="71">
        <f t="shared" si="40"/>
        <v>721.43257004089185</v>
      </c>
      <c r="F334" s="71">
        <f t="shared" si="40"/>
        <v>694.84719811009074</v>
      </c>
      <c r="G334" s="71">
        <f t="shared" si="40"/>
        <v>669.2415185719675</v>
      </c>
      <c r="H334" s="72">
        <f t="shared" si="40"/>
        <v>644.57942897187991</v>
      </c>
    </row>
    <row r="335" spans="1:8">
      <c r="A335" s="98" t="s">
        <v>214</v>
      </c>
      <c r="B335" s="71">
        <f t="shared" ref="B335:H336" si="41">B321*Convert_07_75</f>
        <v>2145.9725363753937</v>
      </c>
      <c r="C335" s="71">
        <f t="shared" si="41"/>
        <v>1990.5375326781764</v>
      </c>
      <c r="D335" s="71">
        <f t="shared" si="41"/>
        <v>1846.360846580475</v>
      </c>
      <c r="E335" s="71">
        <f t="shared" si="41"/>
        <v>1712.627026529186</v>
      </c>
      <c r="F335" s="71">
        <f t="shared" si="41"/>
        <v>1588.5796849680764</v>
      </c>
      <c r="G335" s="71">
        <f t="shared" si="41"/>
        <v>1473.5172202715828</v>
      </c>
      <c r="H335" s="72">
        <f t="shared" si="41"/>
        <v>1366.7888485433616</v>
      </c>
    </row>
    <row r="336" spans="1:8">
      <c r="A336" s="98" t="s">
        <v>215</v>
      </c>
      <c r="B336" s="71">
        <f t="shared" si="41"/>
        <v>1072.9862681876969</v>
      </c>
      <c r="C336" s="71">
        <f t="shared" si="41"/>
        <v>995.26876633908819</v>
      </c>
      <c r="D336" s="71">
        <f t="shared" si="41"/>
        <v>923.18042329023751</v>
      </c>
      <c r="E336" s="71">
        <f t="shared" si="41"/>
        <v>856.31351326459298</v>
      </c>
      <c r="F336" s="71">
        <f t="shared" si="41"/>
        <v>794.28984248403822</v>
      </c>
      <c r="G336" s="71">
        <f t="shared" si="41"/>
        <v>736.7586101357914</v>
      </c>
      <c r="H336" s="72">
        <f t="shared" si="41"/>
        <v>683.3944242716808</v>
      </c>
    </row>
    <row r="337" spans="1:8">
      <c r="A337" s="98" t="s">
        <v>216</v>
      </c>
      <c r="B337" s="71">
        <f t="shared" ref="B337:H337" si="42">B323*Convert_07_75</f>
        <v>3551.7534166023306</v>
      </c>
      <c r="C337" s="71">
        <f t="shared" si="42"/>
        <v>2369.7679624125954</v>
      </c>
      <c r="D337" s="71">
        <f t="shared" si="42"/>
        <v>1716.4935166938094</v>
      </c>
      <c r="E337" s="71">
        <f t="shared" si="42"/>
        <v>1344.7059717692803</v>
      </c>
      <c r="F337" s="71">
        <f t="shared" si="42"/>
        <v>1134.5007627149939</v>
      </c>
      <c r="G337" s="71">
        <f t="shared" si="42"/>
        <v>1012.8199650021212</v>
      </c>
      <c r="H337" s="72">
        <f t="shared" si="42"/>
        <v>951.18193131660291</v>
      </c>
    </row>
    <row r="338" spans="1:8">
      <c r="A338" s="98" t="s">
        <v>217</v>
      </c>
      <c r="B338" s="101">
        <f t="shared" ref="B338:H339" si="43">B324*Convert_07_75</f>
        <v>3015.9834166023302</v>
      </c>
      <c r="C338" s="71">
        <f t="shared" si="43"/>
        <v>1908.9744977464318</v>
      </c>
      <c r="D338" s="71">
        <f t="shared" si="43"/>
        <v>1304.9042484364541</v>
      </c>
      <c r="E338" s="71">
        <f t="shared" si="43"/>
        <v>962.92853863511505</v>
      </c>
      <c r="F338" s="71">
        <f t="shared" si="43"/>
        <v>766.79213583680746</v>
      </c>
      <c r="G338" s="71">
        <f t="shared" si="43"/>
        <v>658.66169752504504</v>
      </c>
      <c r="H338" s="72">
        <f t="shared" si="43"/>
        <v>610.07468157041797</v>
      </c>
    </row>
    <row r="339" spans="1:8" ht="13" thickBot="1">
      <c r="A339" s="99" t="s">
        <v>218</v>
      </c>
      <c r="B339" s="100">
        <f t="shared" si="43"/>
        <v>545.87468842001238</v>
      </c>
      <c r="C339" s="73">
        <f t="shared" si="43"/>
        <v>469.48408636284171</v>
      </c>
      <c r="D339" s="73">
        <f t="shared" si="43"/>
        <v>419.35189272823186</v>
      </c>
      <c r="E339" s="73">
        <f t="shared" si="43"/>
        <v>388.97780270994014</v>
      </c>
      <c r="F339" s="73">
        <f t="shared" si="43"/>
        <v>374.64365702909936</v>
      </c>
      <c r="G339" s="73">
        <f t="shared" si="43"/>
        <v>360.83773617488907</v>
      </c>
      <c r="H339" s="74">
        <f t="shared" si="43"/>
        <v>347.5405746365156</v>
      </c>
    </row>
    <row r="342" spans="1:8" ht="15">
      <c r="A342" s="63" t="s">
        <v>201</v>
      </c>
    </row>
    <row r="343" spans="1:8" ht="13" thickBot="1"/>
    <row r="344" spans="1:8">
      <c r="A344" s="64" t="s">
        <v>167</v>
      </c>
      <c r="B344" s="65">
        <v>2005</v>
      </c>
      <c r="C344" s="65">
        <v>2020</v>
      </c>
      <c r="D344" s="65">
        <v>2035</v>
      </c>
      <c r="E344" s="65">
        <v>2050</v>
      </c>
      <c r="F344" s="65">
        <v>2065</v>
      </c>
      <c r="G344" s="65">
        <v>2080</v>
      </c>
      <c r="H344" s="66">
        <v>2095</v>
      </c>
    </row>
    <row r="345" spans="1:8">
      <c r="A345" s="61" t="s">
        <v>178</v>
      </c>
      <c r="B345" s="55"/>
      <c r="C345" s="55"/>
      <c r="D345" s="55"/>
      <c r="E345" s="55"/>
      <c r="F345" s="55"/>
      <c r="G345" s="55"/>
      <c r="H345" s="67"/>
    </row>
    <row r="346" spans="1:8">
      <c r="A346" s="95" t="s">
        <v>207</v>
      </c>
      <c r="B346" s="75">
        <f>[5]AEO2008!$I18</f>
        <v>0.49364338088035581</v>
      </c>
      <c r="C346" s="75">
        <f>B346</f>
        <v>0.49364338088035581</v>
      </c>
      <c r="D346" s="75">
        <f>C346*('[3]new technologies'!H$591/'[3]new technologies'!G$591)</f>
        <v>0.48543309595926892</v>
      </c>
      <c r="E346" s="75">
        <f>D346*('[3]new technologies'!I$591/'[3]new technologies'!H$591)</f>
        <v>0.47824909665331777</v>
      </c>
      <c r="F346" s="75">
        <f>E346*('[3]new technologies'!J$591/'[3]new technologies'!I$591)</f>
        <v>0.47106509734736662</v>
      </c>
      <c r="G346" s="75">
        <f>F346*('[3]new technologies'!K$591/'[3]new technologies'!J$591)</f>
        <v>0.46490738365655138</v>
      </c>
      <c r="H346" s="76">
        <f>G346*('[3]new technologies'!L$591/'[3]new technologies'!K$591)</f>
        <v>0.45772338435060023</v>
      </c>
    </row>
    <row r="347" spans="1:8">
      <c r="A347" s="96" t="s">
        <v>209</v>
      </c>
      <c r="B347" s="77">
        <f>[5]AEO2008!I24</f>
        <v>0</v>
      </c>
      <c r="C347" s="77"/>
      <c r="D347" s="77"/>
      <c r="E347" s="77"/>
      <c r="F347" s="77"/>
      <c r="G347" s="77"/>
      <c r="H347" s="78"/>
    </row>
    <row r="348" spans="1:8">
      <c r="A348" s="37" t="s">
        <v>210</v>
      </c>
      <c r="B348" s="77">
        <f>[5]AEO2008!I26</f>
        <v>5.2633499550819396</v>
      </c>
      <c r="C348" s="77"/>
      <c r="D348" s="77"/>
      <c r="E348" s="77"/>
      <c r="F348" s="77"/>
      <c r="G348" s="77"/>
      <c r="H348" s="78"/>
    </row>
    <row r="349" spans="1:8">
      <c r="A349" s="37" t="s">
        <v>211</v>
      </c>
      <c r="B349" s="77">
        <f>[5]AEO2008!I27</f>
        <v>3.1057033896446224</v>
      </c>
      <c r="C349" s="77"/>
      <c r="D349" s="77"/>
      <c r="E349" s="77"/>
      <c r="F349" s="77"/>
      <c r="G349" s="77"/>
      <c r="H349" s="78"/>
    </row>
    <row r="350" spans="1:8">
      <c r="A350" s="97" t="s">
        <v>212</v>
      </c>
      <c r="B350" s="77">
        <f>[6]TechCost!C$20 * [6]Notes!$A$15 / Convert_07_75</f>
        <v>7.1013092972307996</v>
      </c>
      <c r="C350" s="77">
        <f>[6]TechCost!D$20 * [6]Notes!$A$15 / Convert_07_75</f>
        <v>4.6665746810373827</v>
      </c>
      <c r="D350" s="77">
        <f>[6]TechCost!E$20 * [6]Notes!$A$15 / Convert_07_75</f>
        <v>4.4946076411639178</v>
      </c>
      <c r="E350" s="77">
        <f>[6]TechCost!F$20 * [6]Notes!$A$15 / Convert_07_75</f>
        <v>4.3289777253748509</v>
      </c>
      <c r="F350" s="77">
        <f>[6]TechCost!G$20 * [6]Notes!$A$15 / Convert_07_75</f>
        <v>4.1694514055377532</v>
      </c>
      <c r="G350" s="77">
        <f>[6]TechCost!H$20 * [6]Notes!$A$15 / Convert_07_75</f>
        <v>4.0158037592201774</v>
      </c>
      <c r="H350" s="77">
        <f>[6]TechCost!I$20 * [6]Notes!$A$15 / Convert_07_75</f>
        <v>3.8678181525626818</v>
      </c>
    </row>
    <row r="351" spans="1:8">
      <c r="A351" s="97" t="s">
        <v>213</v>
      </c>
      <c r="B351" s="77">
        <f>[6]TechCost!C$52 * [6]Notes!$A$15 / Convert_07_75</f>
        <v>12.173673080967086</v>
      </c>
      <c r="C351" s="77">
        <f>[6]TechCost!D$52 * [6]Notes!$A$15 / Convert_07_75</f>
        <v>9.7389384647736694</v>
      </c>
      <c r="D351" s="77">
        <f>[6]TechCost!E$52 * [6]Notes!$A$15 / Convert_07_75</f>
        <v>9.5669714249002045</v>
      </c>
      <c r="E351" s="77">
        <f>[6]TechCost!F$52 * [6]Notes!$A$15 / Convert_07_75</f>
        <v>9.4013415091111376</v>
      </c>
      <c r="F351" s="77">
        <f>[6]TechCost!G$52 * [6]Notes!$A$15 / Convert_07_75</f>
        <v>9.2418151892740372</v>
      </c>
      <c r="G351" s="77">
        <f>[6]TechCost!H$52 * [6]Notes!$A$15 / Convert_07_75</f>
        <v>9.0881675429564641</v>
      </c>
      <c r="H351" s="77">
        <f>[6]TechCost!I$52 * [6]Notes!$A$15 / Convert_07_75</f>
        <v>8.9401819362989681</v>
      </c>
    </row>
    <row r="352" spans="1:8">
      <c r="A352" s="98" t="s">
        <v>214</v>
      </c>
      <c r="B352" s="77">
        <v>0</v>
      </c>
      <c r="C352" s="77">
        <v>0</v>
      </c>
      <c r="D352" s="77">
        <v>0</v>
      </c>
      <c r="E352" s="77">
        <v>0</v>
      </c>
      <c r="F352" s="77">
        <v>0</v>
      </c>
      <c r="G352" s="77">
        <v>0</v>
      </c>
      <c r="H352" s="78">
        <v>0</v>
      </c>
    </row>
    <row r="353" spans="1:8">
      <c r="A353" s="98" t="s">
        <v>215</v>
      </c>
      <c r="B353" s="77">
        <v>0</v>
      </c>
      <c r="C353" s="77">
        <v>0</v>
      </c>
      <c r="D353" s="77">
        <v>0</v>
      </c>
      <c r="E353" s="77">
        <v>0</v>
      </c>
      <c r="F353" s="77">
        <v>0</v>
      </c>
      <c r="G353" s="77">
        <v>0</v>
      </c>
      <c r="H353" s="78">
        <v>0</v>
      </c>
    </row>
    <row r="354" spans="1:8">
      <c r="A354" s="98" t="s">
        <v>216</v>
      </c>
      <c r="B354" s="77">
        <v>0</v>
      </c>
      <c r="C354" s="77">
        <v>0</v>
      </c>
      <c r="D354" s="77">
        <v>0</v>
      </c>
      <c r="E354" s="77">
        <v>0</v>
      </c>
      <c r="F354" s="77">
        <v>0</v>
      </c>
      <c r="G354" s="77">
        <v>0</v>
      </c>
      <c r="H354" s="78">
        <v>0</v>
      </c>
    </row>
    <row r="355" spans="1:8">
      <c r="A355" s="98" t="s">
        <v>217</v>
      </c>
      <c r="B355" s="85">
        <v>0</v>
      </c>
      <c r="C355" s="77">
        <v>0</v>
      </c>
      <c r="D355" s="77">
        <v>0</v>
      </c>
      <c r="E355" s="77">
        <v>0</v>
      </c>
      <c r="F355" s="77">
        <v>0</v>
      </c>
      <c r="G355" s="77">
        <v>0</v>
      </c>
      <c r="H355" s="78">
        <v>0</v>
      </c>
    </row>
    <row r="356" spans="1:8" ht="13" thickBot="1">
      <c r="A356" s="99" t="s">
        <v>218</v>
      </c>
      <c r="B356" s="102">
        <f>[9]Sheet1!C34</f>
        <v>0</v>
      </c>
      <c r="C356" s="102">
        <f>[9]Sheet1!D34</f>
        <v>0</v>
      </c>
      <c r="D356" s="102">
        <f>[9]Sheet1!E34</f>
        <v>0</v>
      </c>
      <c r="E356" s="102">
        <f>[9]Sheet1!F34</f>
        <v>0</v>
      </c>
      <c r="F356" s="102">
        <f>[9]Sheet1!G34</f>
        <v>0</v>
      </c>
      <c r="G356" s="102">
        <f>[9]Sheet1!H34</f>
        <v>0</v>
      </c>
      <c r="H356" s="102">
        <f>[9]Sheet1!I34</f>
        <v>0</v>
      </c>
    </row>
    <row r="357" spans="1:8" ht="13" thickBot="1"/>
    <row r="358" spans="1:8">
      <c r="A358" s="64" t="s">
        <v>167</v>
      </c>
      <c r="B358" s="65">
        <v>2005</v>
      </c>
      <c r="C358" s="65">
        <v>2020</v>
      </c>
      <c r="D358" s="65">
        <v>2035</v>
      </c>
      <c r="E358" s="65">
        <v>2050</v>
      </c>
      <c r="F358" s="65">
        <v>2065</v>
      </c>
      <c r="G358" s="65">
        <v>2080</v>
      </c>
      <c r="H358" s="66">
        <v>2095</v>
      </c>
    </row>
    <row r="359" spans="1:8">
      <c r="A359" s="61" t="s">
        <v>202</v>
      </c>
      <c r="B359" s="55"/>
      <c r="C359" s="55"/>
      <c r="D359" s="55"/>
      <c r="E359" s="55"/>
      <c r="F359" s="55"/>
      <c r="G359" s="55"/>
      <c r="H359" s="67"/>
    </row>
    <row r="360" spans="1:8">
      <c r="A360" s="103" t="s">
        <v>207</v>
      </c>
      <c r="B360" s="82">
        <f t="shared" ref="B360:B368" si="44">B346*Convert_07_75</f>
        <v>0.15851025101686217</v>
      </c>
      <c r="C360" s="75">
        <f t="shared" ref="C360:H360" si="45">C346*Convert_07_75</f>
        <v>0.15851025101686217</v>
      </c>
      <c r="D360" s="75">
        <f t="shared" si="45"/>
        <v>0.15587390588560462</v>
      </c>
      <c r="E360" s="75">
        <f t="shared" si="45"/>
        <v>0.15356710389575423</v>
      </c>
      <c r="F360" s="75">
        <f t="shared" si="45"/>
        <v>0.15126030190590384</v>
      </c>
      <c r="G360" s="75">
        <f t="shared" si="45"/>
        <v>0.14928304305746065</v>
      </c>
      <c r="H360" s="83">
        <f t="shared" si="45"/>
        <v>0.14697624106761026</v>
      </c>
    </row>
    <row r="361" spans="1:8">
      <c r="A361" s="104" t="s">
        <v>209</v>
      </c>
      <c r="B361" s="85">
        <f t="shared" si="44"/>
        <v>0</v>
      </c>
      <c r="C361" s="77">
        <f t="shared" ref="C361:H368" si="46">C347*Convert_07_75</f>
        <v>0</v>
      </c>
      <c r="D361" s="77">
        <f t="shared" si="46"/>
        <v>0</v>
      </c>
      <c r="E361" s="77">
        <f t="shared" si="46"/>
        <v>0</v>
      </c>
      <c r="F361" s="77">
        <f t="shared" si="46"/>
        <v>0</v>
      </c>
      <c r="G361" s="77">
        <f t="shared" si="46"/>
        <v>0</v>
      </c>
      <c r="H361" s="86">
        <f t="shared" si="46"/>
        <v>0</v>
      </c>
    </row>
    <row r="362" spans="1:8">
      <c r="A362" s="88" t="s">
        <v>210</v>
      </c>
      <c r="B362" s="85">
        <f t="shared" si="44"/>
        <v>1.6900761863387292</v>
      </c>
      <c r="C362" s="77">
        <f t="shared" si="46"/>
        <v>0</v>
      </c>
      <c r="D362" s="77">
        <f t="shared" si="46"/>
        <v>0</v>
      </c>
      <c r="E362" s="77">
        <f t="shared" si="46"/>
        <v>0</v>
      </c>
      <c r="F362" s="77">
        <f t="shared" si="46"/>
        <v>0</v>
      </c>
      <c r="G362" s="77">
        <f t="shared" si="46"/>
        <v>0</v>
      </c>
      <c r="H362" s="86">
        <f t="shared" si="46"/>
        <v>0</v>
      </c>
    </row>
    <row r="363" spans="1:8">
      <c r="A363" s="88" t="s">
        <v>211</v>
      </c>
      <c r="B363" s="85">
        <f t="shared" si="44"/>
        <v>0.99724992361602027</v>
      </c>
      <c r="C363" s="77">
        <f t="shared" si="46"/>
        <v>0</v>
      </c>
      <c r="D363" s="77">
        <f t="shared" si="46"/>
        <v>0</v>
      </c>
      <c r="E363" s="77">
        <f t="shared" si="46"/>
        <v>0</v>
      </c>
      <c r="F363" s="77">
        <f t="shared" si="46"/>
        <v>0</v>
      </c>
      <c r="G363" s="77">
        <f t="shared" si="46"/>
        <v>0</v>
      </c>
      <c r="H363" s="86">
        <f t="shared" si="46"/>
        <v>0</v>
      </c>
    </row>
    <row r="364" spans="1:8">
      <c r="A364" s="105" t="s">
        <v>212</v>
      </c>
      <c r="B364" s="85">
        <f t="shared" si="44"/>
        <v>2.2802499999999997</v>
      </c>
      <c r="C364" s="77">
        <f t="shared" si="46"/>
        <v>1.4984499999999998</v>
      </c>
      <c r="D364" s="77">
        <f t="shared" si="46"/>
        <v>1.4432309092297413</v>
      </c>
      <c r="E364" s="77">
        <f t="shared" si="46"/>
        <v>1.3900466864801002</v>
      </c>
      <c r="F364" s="77">
        <f t="shared" si="46"/>
        <v>1.338822345223708</v>
      </c>
      <c r="G364" s="77">
        <f t="shared" si="46"/>
        <v>1.2894856622471933</v>
      </c>
      <c r="H364" s="86">
        <f t="shared" si="46"/>
        <v>1.2419670758208363</v>
      </c>
    </row>
    <row r="365" spans="1:8">
      <c r="A365" s="105" t="s">
        <v>213</v>
      </c>
      <c r="B365" s="85">
        <f t="shared" si="44"/>
        <v>3.9089999999999998</v>
      </c>
      <c r="C365" s="77">
        <f t="shared" si="46"/>
        <v>3.1272000000000002</v>
      </c>
      <c r="D365" s="77">
        <f t="shared" si="46"/>
        <v>3.0719809092297417</v>
      </c>
      <c r="E365" s="77">
        <f t="shared" si="46"/>
        <v>3.0187966864801004</v>
      </c>
      <c r="F365" s="77">
        <f t="shared" si="46"/>
        <v>2.9675723452237075</v>
      </c>
      <c r="G365" s="77">
        <f t="shared" si="46"/>
        <v>2.9182356622471937</v>
      </c>
      <c r="H365" s="86">
        <f t="shared" si="46"/>
        <v>2.8707170758208362</v>
      </c>
    </row>
    <row r="366" spans="1:8">
      <c r="A366" s="106" t="s">
        <v>214</v>
      </c>
      <c r="B366" s="85">
        <f t="shared" si="44"/>
        <v>0</v>
      </c>
      <c r="C366" s="77">
        <f t="shared" si="46"/>
        <v>0</v>
      </c>
      <c r="D366" s="77">
        <f t="shared" si="46"/>
        <v>0</v>
      </c>
      <c r="E366" s="77">
        <f t="shared" si="46"/>
        <v>0</v>
      </c>
      <c r="F366" s="77">
        <f t="shared" si="46"/>
        <v>0</v>
      </c>
      <c r="G366" s="77">
        <f t="shared" si="46"/>
        <v>0</v>
      </c>
      <c r="H366" s="86">
        <f t="shared" si="46"/>
        <v>0</v>
      </c>
    </row>
    <row r="367" spans="1:8">
      <c r="A367" s="106" t="s">
        <v>215</v>
      </c>
      <c r="B367" s="85">
        <f t="shared" si="44"/>
        <v>0</v>
      </c>
      <c r="C367" s="77">
        <f t="shared" si="46"/>
        <v>0</v>
      </c>
      <c r="D367" s="77">
        <f t="shared" si="46"/>
        <v>0</v>
      </c>
      <c r="E367" s="77">
        <f t="shared" si="46"/>
        <v>0</v>
      </c>
      <c r="F367" s="77">
        <f t="shared" si="46"/>
        <v>0</v>
      </c>
      <c r="G367" s="77">
        <f t="shared" si="46"/>
        <v>0</v>
      </c>
      <c r="H367" s="86">
        <f t="shared" si="46"/>
        <v>0</v>
      </c>
    </row>
    <row r="368" spans="1:8">
      <c r="A368" s="106" t="s">
        <v>216</v>
      </c>
      <c r="B368" s="85">
        <f t="shared" si="44"/>
        <v>0</v>
      </c>
      <c r="C368" s="77">
        <f t="shared" si="46"/>
        <v>0</v>
      </c>
      <c r="D368" s="77">
        <f t="shared" si="46"/>
        <v>0</v>
      </c>
      <c r="E368" s="77">
        <f t="shared" si="46"/>
        <v>0</v>
      </c>
      <c r="F368" s="77">
        <f t="shared" si="46"/>
        <v>0</v>
      </c>
      <c r="G368" s="77">
        <f t="shared" si="46"/>
        <v>0</v>
      </c>
      <c r="H368" s="86">
        <f t="shared" si="46"/>
        <v>0</v>
      </c>
    </row>
    <row r="369" spans="1:8">
      <c r="A369" s="106" t="s">
        <v>217</v>
      </c>
      <c r="B369" s="85">
        <f t="shared" ref="B369:H369" si="47">B355*Convert_07_75</f>
        <v>0</v>
      </c>
      <c r="C369" s="77">
        <f t="shared" si="47"/>
        <v>0</v>
      </c>
      <c r="D369" s="77">
        <f t="shared" si="47"/>
        <v>0</v>
      </c>
      <c r="E369" s="77">
        <f t="shared" si="47"/>
        <v>0</v>
      </c>
      <c r="F369" s="77">
        <f t="shared" si="47"/>
        <v>0</v>
      </c>
      <c r="G369" s="77">
        <f t="shared" si="47"/>
        <v>0</v>
      </c>
      <c r="H369" s="86">
        <f t="shared" si="47"/>
        <v>0</v>
      </c>
    </row>
    <row r="370" spans="1:8" ht="13" thickBot="1">
      <c r="A370" s="107" t="s">
        <v>218</v>
      </c>
      <c r="B370" s="91">
        <f t="shared" ref="B370:H370" si="48">B356*Convert_07_75</f>
        <v>0</v>
      </c>
      <c r="C370" s="92">
        <f t="shared" si="48"/>
        <v>0</v>
      </c>
      <c r="D370" s="92">
        <f t="shared" si="48"/>
        <v>0</v>
      </c>
      <c r="E370" s="92">
        <f t="shared" si="48"/>
        <v>0</v>
      </c>
      <c r="F370" s="92">
        <f t="shared" si="48"/>
        <v>0</v>
      </c>
      <c r="G370" s="92">
        <f t="shared" si="48"/>
        <v>0</v>
      </c>
      <c r="H370" s="93">
        <f t="shared" si="48"/>
        <v>0</v>
      </c>
    </row>
    <row r="373" spans="1:8" ht="15">
      <c r="A373" s="63" t="s">
        <v>203</v>
      </c>
    </row>
    <row r="374" spans="1:8" ht="13" thickBot="1"/>
    <row r="375" spans="1:8">
      <c r="A375" s="64" t="s">
        <v>166</v>
      </c>
      <c r="B375" s="65">
        <v>2005</v>
      </c>
      <c r="C375" s="65">
        <v>2020</v>
      </c>
      <c r="D375" s="65">
        <v>2035</v>
      </c>
      <c r="E375" s="65">
        <v>2050</v>
      </c>
      <c r="F375" s="65">
        <v>2065</v>
      </c>
      <c r="G375" s="65">
        <v>2080</v>
      </c>
      <c r="H375" s="66">
        <v>2095</v>
      </c>
    </row>
    <row r="376" spans="1:8">
      <c r="A376" s="61" t="s">
        <v>174</v>
      </c>
      <c r="B376" s="55"/>
      <c r="C376" s="55"/>
      <c r="D376" s="55"/>
      <c r="E376" s="55"/>
      <c r="F376" s="55"/>
      <c r="G376" s="55"/>
      <c r="H376" s="67"/>
    </row>
    <row r="377" spans="1:8">
      <c r="A377" s="95" t="s">
        <v>207</v>
      </c>
      <c r="B377" s="75">
        <f>[5]AEO2008!$J$18</f>
        <v>67.799139576673511</v>
      </c>
      <c r="C377" s="75">
        <f>B377</f>
        <v>67.799139576673511</v>
      </c>
      <c r="D377" s="75">
        <f>C377*('[3]new technologies'!H$591/'[3]new technologies'!G$591)</f>
        <v>66.671503159597876</v>
      </c>
      <c r="E377" s="75">
        <f>D377*('[3]new technologies'!I$591/'[3]new technologies'!H$591)</f>
        <v>65.684821294656672</v>
      </c>
      <c r="F377" s="75">
        <f>E377*('[3]new technologies'!J$591/'[3]new technologies'!I$591)</f>
        <v>64.698139429715468</v>
      </c>
      <c r="G377" s="75">
        <f>F377*('[3]new technologies'!K$591/'[3]new technologies'!J$591)</f>
        <v>63.852412116908731</v>
      </c>
      <c r="H377" s="76">
        <f>G377*('[3]new technologies'!L$591/'[3]new technologies'!K$591)</f>
        <v>62.865730251967534</v>
      </c>
    </row>
    <row r="378" spans="1:8">
      <c r="A378" s="96" t="s">
        <v>209</v>
      </c>
      <c r="B378" s="77">
        <f>[5]AEO2008!$J24</f>
        <v>117.98240261113644</v>
      </c>
      <c r="C378" s="77"/>
      <c r="D378" s="77"/>
      <c r="E378" s="77"/>
      <c r="F378" s="77"/>
      <c r="G378" s="77"/>
      <c r="H378" s="78"/>
    </row>
    <row r="379" spans="1:8">
      <c r="A379" s="37" t="s">
        <v>210</v>
      </c>
      <c r="B379" s="77">
        <f>[5]AEO2008!$J26</f>
        <v>16.672723460197446</v>
      </c>
      <c r="C379" s="77"/>
      <c r="D379" s="77"/>
      <c r="E379" s="77"/>
      <c r="F379" s="77"/>
      <c r="G379" s="77"/>
      <c r="H379" s="78"/>
    </row>
    <row r="380" spans="1:8">
      <c r="A380" s="37" t="s">
        <v>211</v>
      </c>
      <c r="B380" s="77">
        <f>[5]AEO2008!$J27</f>
        <v>19.614968776702881</v>
      </c>
      <c r="C380" s="77"/>
      <c r="D380" s="77"/>
      <c r="E380" s="77"/>
      <c r="F380" s="77"/>
      <c r="G380" s="77"/>
      <c r="H380" s="78"/>
    </row>
    <row r="381" spans="1:8">
      <c r="A381" s="97" t="s">
        <v>212</v>
      </c>
      <c r="B381" s="77">
        <f>[6]TechCost!C$19 * [6]Notes!$A$15 / Convert_07_75</f>
        <v>11.666436702593456</v>
      </c>
      <c r="C381" s="77">
        <f>[6]TechCost!D$19 * [6]Notes!$A$15 / Convert_07_75</f>
        <v>11.666436702593456</v>
      </c>
      <c r="D381" s="77">
        <f>[6]TechCost!E$19 * [6]Notes!$A$15 / Convert_07_75</f>
        <v>11.236519102909797</v>
      </c>
      <c r="E381" s="77">
        <f>[6]TechCost!F$19 * [6]Notes!$A$15 / Convert_07_75</f>
        <v>10.82244431343713</v>
      </c>
      <c r="F381" s="77">
        <f>[6]TechCost!G$19 * [6]Notes!$A$15 / Convert_07_75</f>
        <v>10.423628513844381</v>
      </c>
      <c r="G381" s="77">
        <f>[6]TechCost!H$19 * [6]Notes!$A$15 / Convert_07_75</f>
        <v>10.039509398050443</v>
      </c>
      <c r="H381" s="77">
        <f>[6]TechCost!I$19 * [6]Notes!$A$15 / Convert_07_75</f>
        <v>9.6695453814067047</v>
      </c>
    </row>
    <row r="382" spans="1:8">
      <c r="A382" s="97" t="s">
        <v>213</v>
      </c>
      <c r="B382" s="77">
        <f>[6]TechCost!C$51 * [6]Notes!$A$15 / Convert_07_75</f>
        <v>26.883528053802316</v>
      </c>
      <c r="C382" s="77">
        <f>[6]TechCost!D$51 * [6]Notes!$A$15 / Convert_07_75</f>
        <v>26.883528053802316</v>
      </c>
      <c r="D382" s="77">
        <f>[6]TechCost!E$51 * [6]Notes!$A$15 / Convert_07_75</f>
        <v>26.453610454118657</v>
      </c>
      <c r="E382" s="77">
        <f>[6]TechCost!F$51 * [6]Notes!$A$15 / Convert_07_75</f>
        <v>26.039535664645989</v>
      </c>
      <c r="F382" s="77">
        <f>[6]TechCost!G$51 * [6]Notes!$A$15 / Convert_07_75</f>
        <v>25.640719865053242</v>
      </c>
      <c r="G382" s="77">
        <f>[6]TechCost!H$51 * [6]Notes!$A$15 / Convert_07_75</f>
        <v>25.256600749259299</v>
      </c>
      <c r="H382" s="77">
        <f>[6]TechCost!I$51 * [6]Notes!$A$15 / Convert_07_75</f>
        <v>24.886636732615564</v>
      </c>
    </row>
    <row r="383" spans="1:8">
      <c r="A383" s="98" t="s">
        <v>214</v>
      </c>
      <c r="B383" s="77">
        <f>[7]Cost_Assumptions!C$12 *[7]Cost_Assumptions!$L$3 / Convert_07_75</f>
        <v>51.761798790323333</v>
      </c>
      <c r="C383" s="77">
        <f>[7]Cost_Assumptions!D$12 *[7]Cost_Assumptions!$L$3 / Convert_07_75</f>
        <v>48.012638328121994</v>
      </c>
      <c r="D383" s="77">
        <f>[7]Cost_Assumptions!E$12 *[7]Cost_Assumptions!$L$3 / Convert_07_75</f>
        <v>44.535033424263453</v>
      </c>
      <c r="E383" s="77">
        <f>[7]Cost_Assumptions!F$12 *[7]Cost_Assumptions!$L$3 / Convert_07_75</f>
        <v>41.309315029633829</v>
      </c>
      <c r="F383" s="77">
        <f>[7]Cost_Assumptions!G$12 *[7]Cost_Assumptions!$L$3 / Convert_07_75</f>
        <v>38.317238744628916</v>
      </c>
      <c r="G383" s="77">
        <f>[7]Cost_Assumptions!H$12 *[7]Cost_Assumptions!$L$3 / Convert_07_75</f>
        <v>35.541881630321129</v>
      </c>
      <c r="H383" s="78">
        <f>[7]Cost_Assumptions!I$12 *[7]Cost_Assumptions!$L$3 / Convert_07_75</f>
        <v>32.967546493700048</v>
      </c>
    </row>
    <row r="384" spans="1:8">
      <c r="A384" s="98" t="s">
        <v>215</v>
      </c>
      <c r="B384" s="77">
        <f>[7]Cost_Assumptions!C$12 *[7]Cost_Assumptions!$L$3 / Convert_07_75</f>
        <v>51.761798790323333</v>
      </c>
      <c r="C384" s="77">
        <f>[7]Cost_Assumptions!D$12 *[7]Cost_Assumptions!$L$3 / Convert_07_75</f>
        <v>48.012638328121994</v>
      </c>
      <c r="D384" s="77">
        <f>[7]Cost_Assumptions!E$12 *[7]Cost_Assumptions!$L$3 / Convert_07_75</f>
        <v>44.535033424263453</v>
      </c>
      <c r="E384" s="77">
        <f>[7]Cost_Assumptions!F$12 *[7]Cost_Assumptions!$L$3 / Convert_07_75</f>
        <v>41.309315029633829</v>
      </c>
      <c r="F384" s="77">
        <f>[7]Cost_Assumptions!G$12 *[7]Cost_Assumptions!$L$3 / Convert_07_75</f>
        <v>38.317238744628916</v>
      </c>
      <c r="G384" s="77">
        <f>[7]Cost_Assumptions!H$12 *[7]Cost_Assumptions!$L$3 / Convert_07_75</f>
        <v>35.541881630321129</v>
      </c>
      <c r="H384" s="78">
        <f>[7]Cost_Assumptions!I$12 *[7]Cost_Assumptions!$L$3 / Convert_07_75</f>
        <v>32.967546493700048</v>
      </c>
    </row>
    <row r="385" spans="1:8">
      <c r="A385" s="98" t="s">
        <v>216</v>
      </c>
      <c r="B385" s="77">
        <f>[8]Central_PV_Cost_Calc!B18*[8]Central_PV_Cost_Calc!$B$7 / Convert_07_75</f>
        <v>54.238390583186749</v>
      </c>
      <c r="C385" s="77">
        <f>[8]Central_PV_Cost_Calc!C18*[8]Central_PV_Cost_Calc!$B$7 / Convert_07_75</f>
        <v>50.539797872626586</v>
      </c>
      <c r="D385" s="77">
        <f>[8]Central_PV_Cost_Calc!D18*[8]Central_PV_Cost_Calc!$B$7 / Convert_07_75</f>
        <v>42.550783739146766</v>
      </c>
      <c r="E385" s="77">
        <f>[8]Central_PV_Cost_Calc!E18*[8]Central_PV_Cost_Calc!$B$7 / Convert_07_75</f>
        <v>38.855457432598591</v>
      </c>
      <c r="F385" s="77">
        <f>[8]Central_PV_Cost_Calc!F18*[8]Central_PV_Cost_Calc!$B$7 / Convert_07_75</f>
        <v>35.936734786797679</v>
      </c>
      <c r="G385" s="77">
        <f>[8]Central_PV_Cost_Calc!G18*[8]Central_PV_Cost_Calc!$B$7 / Convert_07_75</f>
        <v>34.155941321603819</v>
      </c>
      <c r="H385" s="77">
        <f>[8]Central_PV_Cost_Calc!H18*[8]Central_PV_Cost_Calc!$B$7 / Convert_07_75</f>
        <v>33.512134578201497</v>
      </c>
    </row>
    <row r="386" spans="1:8">
      <c r="A386" s="98" t="s">
        <v>217</v>
      </c>
      <c r="B386" s="85">
        <f>[8]Central_PV_Cost_Calc!B15*[8]Central_PV_Cost_Calc!$B$7 / Convert_07_75</f>
        <v>27.808854892938243</v>
      </c>
      <c r="C386" s="85">
        <f>[8]Central_PV_Cost_Calc!C15*[8]Central_PV_Cost_Calc!$B$7 / Convert_07_75</f>
        <v>27.808854892938243</v>
      </c>
      <c r="D386" s="85">
        <f>[8]Central_PV_Cost_Calc!D15*[8]Central_PV_Cost_Calc!$B$7 / Convert_07_75</f>
        <v>22.247083914350597</v>
      </c>
      <c r="E386" s="85">
        <f>[8]Central_PV_Cost_Calc!E15*[8]Central_PV_Cost_Calc!$B$7 / Convert_07_75</f>
        <v>20.022375522915535</v>
      </c>
      <c r="F386" s="85">
        <f>[8]Central_PV_Cost_Calc!F15*[8]Central_PV_Cost_Calc!$B$7 / Convert_07_75</f>
        <v>17.797667131480477</v>
      </c>
      <c r="G386" s="85">
        <f>[8]Central_PV_Cost_Calc!G15*[8]Central_PV_Cost_Calc!$B$7 / Convert_07_75</f>
        <v>16.685312935762948</v>
      </c>
      <c r="H386" s="85">
        <f>[8]Central_PV_Cost_Calc!H15*[8]Central_PV_Cost_Calc!$B$7 / Convert_07_75</f>
        <v>16.685312935762948</v>
      </c>
    </row>
    <row r="387" spans="1:8" ht="13" thickBot="1">
      <c r="A387" s="99" t="s">
        <v>218</v>
      </c>
      <c r="B387" s="102">
        <f>[9]Sheet1!C31</f>
        <v>34</v>
      </c>
      <c r="C387" s="102">
        <f>[9]Sheet1!D31</f>
        <v>29.241984057803805</v>
      </c>
      <c r="D387" s="102">
        <f>[9]Sheet1!E31</f>
        <v>26.119482465890375</v>
      </c>
      <c r="E387" s="102">
        <f>[9]Sheet1!F31</f>
        <v>24.227621416954335</v>
      </c>
      <c r="F387" s="102">
        <f>[9]Sheet1!G31</f>
        <v>23.334814031876249</v>
      </c>
      <c r="G387" s="102">
        <f>[9]Sheet1!H31</f>
        <v>22.474907318850608</v>
      </c>
      <c r="H387" s="102">
        <f>[9]Sheet1!I31</f>
        <v>21.646688861582927</v>
      </c>
    </row>
    <row r="388" spans="1:8" ht="13" thickBot="1"/>
    <row r="389" spans="1:8">
      <c r="A389" s="64" t="s">
        <v>166</v>
      </c>
      <c r="B389" s="65">
        <v>2005</v>
      </c>
      <c r="C389" s="65">
        <v>2020</v>
      </c>
      <c r="D389" s="65">
        <v>2035</v>
      </c>
      <c r="E389" s="65">
        <v>2050</v>
      </c>
      <c r="F389" s="65">
        <v>2065</v>
      </c>
      <c r="G389" s="65">
        <v>2080</v>
      </c>
      <c r="H389" s="66">
        <v>2095</v>
      </c>
    </row>
    <row r="390" spans="1:8">
      <c r="A390" s="61" t="s">
        <v>200</v>
      </c>
      <c r="B390" s="55"/>
      <c r="C390" s="55"/>
      <c r="D390" s="55"/>
      <c r="E390" s="55"/>
      <c r="F390" s="55"/>
      <c r="G390" s="55"/>
      <c r="H390" s="67"/>
    </row>
    <row r="391" spans="1:8">
      <c r="A391" s="95" t="s">
        <v>207</v>
      </c>
      <c r="B391" s="75">
        <f t="shared" ref="B391:H391" si="49">B377*Convert_07_75</f>
        <v>21.770490700918575</v>
      </c>
      <c r="C391" s="75">
        <f t="shared" si="49"/>
        <v>21.770490700918575</v>
      </c>
      <c r="D391" s="75">
        <f t="shared" si="49"/>
        <v>21.40840353749374</v>
      </c>
      <c r="E391" s="75">
        <f t="shared" si="49"/>
        <v>21.091577269497002</v>
      </c>
      <c r="F391" s="75">
        <f t="shared" si="49"/>
        <v>20.774751001500263</v>
      </c>
      <c r="G391" s="75">
        <f t="shared" si="49"/>
        <v>20.503185628931632</v>
      </c>
      <c r="H391" s="76">
        <f t="shared" si="49"/>
        <v>20.186359360934894</v>
      </c>
    </row>
    <row r="392" spans="1:8">
      <c r="A392" s="96" t="s">
        <v>209</v>
      </c>
      <c r="B392" s="77">
        <f t="shared" ref="B392:H392" si="50">B378*Convert_07_75</f>
        <v>37.884474861410915</v>
      </c>
      <c r="C392" s="77">
        <f t="shared" si="50"/>
        <v>0</v>
      </c>
      <c r="D392" s="77">
        <f t="shared" si="50"/>
        <v>0</v>
      </c>
      <c r="E392" s="77">
        <f t="shared" si="50"/>
        <v>0</v>
      </c>
      <c r="F392" s="77">
        <f t="shared" si="50"/>
        <v>0</v>
      </c>
      <c r="G392" s="77">
        <f t="shared" si="50"/>
        <v>0</v>
      </c>
      <c r="H392" s="78">
        <f t="shared" si="50"/>
        <v>0</v>
      </c>
    </row>
    <row r="393" spans="1:8">
      <c r="A393" s="37" t="s">
        <v>210</v>
      </c>
      <c r="B393" s="77">
        <f t="shared" ref="B393:H393" si="51">B379*Convert_07_75</f>
        <v>5.3536574846754768</v>
      </c>
      <c r="C393" s="77">
        <f t="shared" si="51"/>
        <v>0</v>
      </c>
      <c r="D393" s="77">
        <f t="shared" si="51"/>
        <v>0</v>
      </c>
      <c r="E393" s="77">
        <f t="shared" si="51"/>
        <v>0</v>
      </c>
      <c r="F393" s="77">
        <f t="shared" si="51"/>
        <v>0</v>
      </c>
      <c r="G393" s="77">
        <f t="shared" si="51"/>
        <v>0</v>
      </c>
      <c r="H393" s="78">
        <f t="shared" si="51"/>
        <v>0</v>
      </c>
    </row>
    <row r="394" spans="1:8">
      <c r="A394" s="37" t="s">
        <v>211</v>
      </c>
      <c r="B394" s="77">
        <f t="shared" ref="B394:H394" si="52">B380*Convert_07_75</f>
        <v>6.2984205702064449</v>
      </c>
      <c r="C394" s="77">
        <f t="shared" si="52"/>
        <v>0</v>
      </c>
      <c r="D394" s="77">
        <f t="shared" si="52"/>
        <v>0</v>
      </c>
      <c r="E394" s="77">
        <f t="shared" si="52"/>
        <v>0</v>
      </c>
      <c r="F394" s="77">
        <f t="shared" si="52"/>
        <v>0</v>
      </c>
      <c r="G394" s="77">
        <f t="shared" si="52"/>
        <v>0</v>
      </c>
      <c r="H394" s="78">
        <f t="shared" si="52"/>
        <v>0</v>
      </c>
    </row>
    <row r="395" spans="1:8">
      <c r="A395" s="97" t="s">
        <v>212</v>
      </c>
      <c r="B395" s="77">
        <f t="shared" ref="B395:H395" si="53">B381*Convert_07_75</f>
        <v>3.7461249999999993</v>
      </c>
      <c r="C395" s="77">
        <f t="shared" si="53"/>
        <v>3.7461249999999993</v>
      </c>
      <c r="D395" s="77">
        <f t="shared" si="53"/>
        <v>3.6080772730743544</v>
      </c>
      <c r="E395" s="77">
        <f t="shared" si="53"/>
        <v>3.4751167162002514</v>
      </c>
      <c r="F395" s="77">
        <f t="shared" si="53"/>
        <v>3.3470558630592695</v>
      </c>
      <c r="G395" s="77">
        <f t="shared" si="53"/>
        <v>3.2237141556179831</v>
      </c>
      <c r="H395" s="78">
        <f t="shared" si="53"/>
        <v>3.1049176895520909</v>
      </c>
    </row>
    <row r="396" spans="1:8">
      <c r="A396" s="97" t="s">
        <v>213</v>
      </c>
      <c r="B396" s="77">
        <f t="shared" ref="B396:H396" si="54">B382*Convert_07_75</f>
        <v>8.6323749999999997</v>
      </c>
      <c r="C396" s="77">
        <f t="shared" si="54"/>
        <v>8.6323749999999997</v>
      </c>
      <c r="D396" s="77">
        <f t="shared" si="54"/>
        <v>8.4943272730743544</v>
      </c>
      <c r="E396" s="77">
        <f t="shared" si="54"/>
        <v>8.3613667162002514</v>
      </c>
      <c r="F396" s="77">
        <f t="shared" si="54"/>
        <v>8.2333058630592699</v>
      </c>
      <c r="G396" s="77">
        <f t="shared" si="54"/>
        <v>8.1099641556179822</v>
      </c>
      <c r="H396" s="78">
        <f t="shared" si="54"/>
        <v>7.9911676895520909</v>
      </c>
    </row>
    <row r="397" spans="1:8">
      <c r="A397" s="98" t="s">
        <v>214</v>
      </c>
      <c r="B397" s="77">
        <f t="shared" ref="B397:H398" si="55">B383*Convert_07_75</f>
        <v>16.6208563451336</v>
      </c>
      <c r="C397" s="77">
        <f t="shared" si="55"/>
        <v>15.416990580933138</v>
      </c>
      <c r="D397" s="77">
        <f t="shared" si="55"/>
        <v>14.300322055438027</v>
      </c>
      <c r="E397" s="77">
        <f t="shared" si="55"/>
        <v>13.264534982732647</v>
      </c>
      <c r="F397" s="77">
        <f t="shared" si="55"/>
        <v>12.303771035787962</v>
      </c>
      <c r="G397" s="77">
        <f t="shared" si="55"/>
        <v>11.412596212242651</v>
      </c>
      <c r="H397" s="78">
        <f t="shared" si="55"/>
        <v>10.585970100129874</v>
      </c>
    </row>
    <row r="398" spans="1:8">
      <c r="A398" s="98" t="s">
        <v>215</v>
      </c>
      <c r="B398" s="77">
        <f t="shared" si="55"/>
        <v>16.6208563451336</v>
      </c>
      <c r="C398" s="77">
        <f t="shared" si="55"/>
        <v>15.416990580933138</v>
      </c>
      <c r="D398" s="77">
        <f t="shared" si="55"/>
        <v>14.300322055438027</v>
      </c>
      <c r="E398" s="77">
        <f t="shared" si="55"/>
        <v>13.264534982732647</v>
      </c>
      <c r="F398" s="77">
        <f t="shared" si="55"/>
        <v>12.303771035787962</v>
      </c>
      <c r="G398" s="77">
        <f t="shared" si="55"/>
        <v>11.412596212242651</v>
      </c>
      <c r="H398" s="78">
        <f t="shared" si="55"/>
        <v>10.585970100129874</v>
      </c>
    </row>
    <row r="399" spans="1:8">
      <c r="A399" s="98" t="s">
        <v>216</v>
      </c>
      <c r="B399" s="77">
        <f t="shared" ref="B399:H399" si="56">B385*Convert_07_75</f>
        <v>17.416096799999998</v>
      </c>
      <c r="C399" s="77">
        <f t="shared" si="56"/>
        <v>16.228468480312024</v>
      </c>
      <c r="D399" s="77">
        <f t="shared" si="56"/>
        <v>13.66317400919651</v>
      </c>
      <c r="E399" s="77">
        <f t="shared" si="56"/>
        <v>12.476594540845181</v>
      </c>
      <c r="F399" s="77">
        <f t="shared" si="56"/>
        <v>11.539384649750472</v>
      </c>
      <c r="G399" s="77">
        <f t="shared" si="56"/>
        <v>10.967566956836889</v>
      </c>
      <c r="H399" s="78">
        <f t="shared" si="56"/>
        <v>10.760838835979566</v>
      </c>
    </row>
    <row r="400" spans="1:8">
      <c r="A400" s="98" t="s">
        <v>217</v>
      </c>
      <c r="B400" s="85">
        <f t="shared" ref="B400:H401" si="57">B386*Convert_07_75</f>
        <v>8.9294999999999991</v>
      </c>
      <c r="C400" s="77">
        <f t="shared" si="57"/>
        <v>8.9294999999999991</v>
      </c>
      <c r="D400" s="77">
        <f t="shared" si="57"/>
        <v>7.1436000000000002</v>
      </c>
      <c r="E400" s="77">
        <f t="shared" si="57"/>
        <v>6.4292399999999992</v>
      </c>
      <c r="F400" s="77">
        <f t="shared" si="57"/>
        <v>5.71488</v>
      </c>
      <c r="G400" s="77">
        <f t="shared" si="57"/>
        <v>5.3577000000000004</v>
      </c>
      <c r="H400" s="78">
        <f t="shared" si="57"/>
        <v>5.3577000000000004</v>
      </c>
    </row>
    <row r="401" spans="1:8" ht="13" thickBot="1">
      <c r="A401" s="99" t="s">
        <v>218</v>
      </c>
      <c r="B401" s="102">
        <f t="shared" si="57"/>
        <v>10.917493768400247</v>
      </c>
      <c r="C401" s="79">
        <f t="shared" si="57"/>
        <v>9.3896817272568356</v>
      </c>
      <c r="D401" s="79">
        <f t="shared" si="57"/>
        <v>8.3870378545646371</v>
      </c>
      <c r="E401" s="79">
        <f t="shared" si="57"/>
        <v>7.7795560541988031</v>
      </c>
      <c r="F401" s="79">
        <f t="shared" si="57"/>
        <v>7.4928731405819873</v>
      </c>
      <c r="G401" s="79">
        <f t="shared" si="57"/>
        <v>7.2167547234977825</v>
      </c>
      <c r="H401" s="80">
        <f t="shared" si="57"/>
        <v>6.9508114927303124</v>
      </c>
    </row>
    <row r="404" spans="1:8" ht="15">
      <c r="A404" s="63" t="s">
        <v>204</v>
      </c>
    </row>
    <row r="405" spans="1:8" ht="13" thickBot="1"/>
    <row r="406" spans="1:8">
      <c r="A406" s="64" t="s">
        <v>165</v>
      </c>
      <c r="B406" s="65">
        <v>2005</v>
      </c>
      <c r="C406" s="65">
        <v>2020</v>
      </c>
      <c r="D406" s="65">
        <v>2035</v>
      </c>
      <c r="E406" s="65">
        <v>2050</v>
      </c>
      <c r="F406" s="65">
        <v>2065</v>
      </c>
      <c r="G406" s="65">
        <v>2080</v>
      </c>
      <c r="H406" s="66">
        <v>2095</v>
      </c>
    </row>
    <row r="407" spans="1:8">
      <c r="A407" s="61"/>
      <c r="B407" s="55"/>
      <c r="C407" s="55"/>
      <c r="D407" s="55"/>
      <c r="E407" s="55"/>
      <c r="F407" s="55"/>
      <c r="G407" s="55"/>
      <c r="H407" s="67"/>
    </row>
    <row r="408" spans="1:8">
      <c r="A408" s="95" t="s">
        <v>207</v>
      </c>
      <c r="B408" s="75">
        <v>0.9</v>
      </c>
      <c r="C408" s="75">
        <f t="shared" ref="C408:H409" si="58">B408</f>
        <v>0.9</v>
      </c>
      <c r="D408" s="75">
        <f t="shared" si="58"/>
        <v>0.9</v>
      </c>
      <c r="E408" s="75">
        <f t="shared" si="58"/>
        <v>0.9</v>
      </c>
      <c r="F408" s="75">
        <f t="shared" si="58"/>
        <v>0.9</v>
      </c>
      <c r="G408" s="75">
        <f t="shared" si="58"/>
        <v>0.9</v>
      </c>
      <c r="H408" s="76">
        <f t="shared" si="58"/>
        <v>0.9</v>
      </c>
    </row>
    <row r="409" spans="1:8">
      <c r="A409" s="96" t="s">
        <v>209</v>
      </c>
      <c r="B409" s="77">
        <v>0.9</v>
      </c>
      <c r="C409" s="77">
        <f t="shared" si="58"/>
        <v>0.9</v>
      </c>
      <c r="D409" s="77">
        <f t="shared" si="58"/>
        <v>0.9</v>
      </c>
      <c r="E409" s="77">
        <f t="shared" si="58"/>
        <v>0.9</v>
      </c>
      <c r="F409" s="77">
        <f t="shared" si="58"/>
        <v>0.9</v>
      </c>
      <c r="G409" s="77">
        <f t="shared" si="58"/>
        <v>0.9</v>
      </c>
      <c r="H409" s="78">
        <f t="shared" si="58"/>
        <v>0.9</v>
      </c>
    </row>
    <row r="410" spans="1:8">
      <c r="A410" s="37" t="s">
        <v>210</v>
      </c>
      <c r="B410" s="77"/>
      <c r="C410" s="77"/>
      <c r="D410" s="77"/>
      <c r="E410" s="77"/>
      <c r="F410" s="77"/>
      <c r="G410" s="77"/>
      <c r="H410" s="78"/>
    </row>
    <row r="411" spans="1:8">
      <c r="A411" s="37" t="s">
        <v>211</v>
      </c>
      <c r="B411" s="77"/>
      <c r="C411" s="77"/>
      <c r="D411" s="77"/>
      <c r="E411" s="77"/>
      <c r="F411" s="77"/>
      <c r="G411" s="77"/>
      <c r="H411" s="78"/>
    </row>
    <row r="412" spans="1:8">
      <c r="A412" s="97" t="s">
        <v>212</v>
      </c>
      <c r="B412" s="77">
        <f>[6]TechCost!C$22</f>
        <v>0.4</v>
      </c>
      <c r="C412" s="77">
        <f>[6]TechCost!D$22</f>
        <v>0.45</v>
      </c>
      <c r="D412" s="77">
        <f>[6]TechCost!E$22</f>
        <v>0.46</v>
      </c>
      <c r="E412" s="77">
        <f>[6]TechCost!F$22</f>
        <v>0.47</v>
      </c>
      <c r="F412" s="77">
        <f>[6]TechCost!G$22</f>
        <v>0.48</v>
      </c>
      <c r="G412" s="77">
        <f>[6]TechCost!H$22</f>
        <v>0.49</v>
      </c>
      <c r="H412" s="77">
        <f>[6]TechCost!I$22</f>
        <v>0.5</v>
      </c>
    </row>
    <row r="413" spans="1:8">
      <c r="A413" s="97" t="s">
        <v>213</v>
      </c>
      <c r="B413" s="77">
        <f>[6]TechCost!C$54</f>
        <v>0.4</v>
      </c>
      <c r="C413" s="77">
        <f>[6]TechCost!D$54</f>
        <v>0.45</v>
      </c>
      <c r="D413" s="77">
        <f>[6]TechCost!E$54</f>
        <v>0.46</v>
      </c>
      <c r="E413" s="77">
        <f>[6]TechCost!F$54</f>
        <v>0.47</v>
      </c>
      <c r="F413" s="77">
        <f>[6]TechCost!G$54</f>
        <v>0.48</v>
      </c>
      <c r="G413" s="77">
        <f>[6]TechCost!H$54</f>
        <v>0.49</v>
      </c>
      <c r="H413" s="77">
        <f>[6]TechCost!I$54</f>
        <v>0.5</v>
      </c>
    </row>
    <row r="414" spans="1:8">
      <c r="A414" s="98" t="s">
        <v>214</v>
      </c>
      <c r="B414" s="77">
        <f>[7]LEC!$B$14</f>
        <v>0.73</v>
      </c>
      <c r="C414" s="77">
        <f t="shared" ref="C414:H418" si="59">B414</f>
        <v>0.73</v>
      </c>
      <c r="D414" s="77">
        <f t="shared" si="59"/>
        <v>0.73</v>
      </c>
      <c r="E414" s="77">
        <f t="shared" si="59"/>
        <v>0.73</v>
      </c>
      <c r="F414" s="77">
        <f t="shared" si="59"/>
        <v>0.73</v>
      </c>
      <c r="G414" s="77">
        <f t="shared" si="59"/>
        <v>0.73</v>
      </c>
      <c r="H414" s="78">
        <f t="shared" si="59"/>
        <v>0.73</v>
      </c>
    </row>
    <row r="415" spans="1:8">
      <c r="A415" s="98" t="s">
        <v>215</v>
      </c>
      <c r="B415" s="77">
        <f>[7]LEC!$B$13</f>
        <v>0.31</v>
      </c>
      <c r="C415" s="77">
        <f t="shared" si="59"/>
        <v>0.31</v>
      </c>
      <c r="D415" s="77">
        <f t="shared" si="59"/>
        <v>0.31</v>
      </c>
      <c r="E415" s="77">
        <f t="shared" si="59"/>
        <v>0.31</v>
      </c>
      <c r="F415" s="77">
        <f t="shared" si="59"/>
        <v>0.31</v>
      </c>
      <c r="G415" s="77">
        <f t="shared" si="59"/>
        <v>0.31</v>
      </c>
      <c r="H415" s="78">
        <f t="shared" si="59"/>
        <v>0.31</v>
      </c>
    </row>
    <row r="416" spans="1:8">
      <c r="A416" s="98" t="s">
        <v>216</v>
      </c>
      <c r="B416" s="77">
        <v>0.5</v>
      </c>
      <c r="C416" s="77">
        <f t="shared" si="59"/>
        <v>0.5</v>
      </c>
      <c r="D416" s="77">
        <f t="shared" si="59"/>
        <v>0.5</v>
      </c>
      <c r="E416" s="77">
        <f t="shared" si="59"/>
        <v>0.5</v>
      </c>
      <c r="F416" s="77">
        <f t="shared" si="59"/>
        <v>0.5</v>
      </c>
      <c r="G416" s="77">
        <f t="shared" si="59"/>
        <v>0.5</v>
      </c>
      <c r="H416" s="78">
        <f t="shared" si="59"/>
        <v>0.5</v>
      </c>
    </row>
    <row r="417" spans="1:8">
      <c r="A417" s="98" t="s">
        <v>217</v>
      </c>
      <c r="B417" s="77">
        <f>[10]Central_PV_Cost_Calc!$B$26</f>
        <v>0.2530536529680365</v>
      </c>
      <c r="C417" s="77">
        <f t="shared" si="59"/>
        <v>0.2530536529680365</v>
      </c>
      <c r="D417" s="77">
        <f t="shared" si="59"/>
        <v>0.2530536529680365</v>
      </c>
      <c r="E417" s="77">
        <f t="shared" si="59"/>
        <v>0.2530536529680365</v>
      </c>
      <c r="F417" s="77">
        <f t="shared" si="59"/>
        <v>0.2530536529680365</v>
      </c>
      <c r="G417" s="77">
        <f t="shared" si="59"/>
        <v>0.2530536529680365</v>
      </c>
      <c r="H417" s="78">
        <f t="shared" si="59"/>
        <v>0.2530536529680365</v>
      </c>
    </row>
    <row r="418" spans="1:8" ht="13" thickBot="1">
      <c r="A418" s="99" t="s">
        <v>218</v>
      </c>
      <c r="B418" s="79">
        <f>[11]Summary!$K$10</f>
        <v>6.25E-2</v>
      </c>
      <c r="C418" s="79">
        <f t="shared" si="59"/>
        <v>6.25E-2</v>
      </c>
      <c r="D418" s="79">
        <f t="shared" si="59"/>
        <v>6.25E-2</v>
      </c>
      <c r="E418" s="79">
        <f t="shared" si="59"/>
        <v>6.25E-2</v>
      </c>
      <c r="F418" s="79">
        <f t="shared" si="59"/>
        <v>6.25E-2</v>
      </c>
      <c r="G418" s="79">
        <f t="shared" si="59"/>
        <v>6.25E-2</v>
      </c>
      <c r="H418" s="80">
        <f t="shared" si="59"/>
        <v>6.25E-2</v>
      </c>
    </row>
    <row r="421" spans="1:8" ht="15">
      <c r="A421" s="63" t="s">
        <v>219</v>
      </c>
    </row>
    <row r="422" spans="1:8" ht="13" thickBot="1"/>
    <row r="423" spans="1:8" ht="13" thickBot="1">
      <c r="A423" s="108" t="s">
        <v>218</v>
      </c>
      <c r="B423" s="109">
        <v>0.89</v>
      </c>
    </row>
    <row r="429" spans="1:8" ht="17">
      <c r="A429" s="8" t="s">
        <v>220</v>
      </c>
    </row>
    <row r="430" spans="1:8">
      <c r="A430" s="3" t="s">
        <v>221</v>
      </c>
    </row>
    <row r="456" spans="1:4" ht="13" thickBot="1"/>
    <row r="457" spans="1:4">
      <c r="A457" s="110" t="s">
        <v>160</v>
      </c>
      <c r="B457" s="110" t="s">
        <v>222</v>
      </c>
      <c r="C457" s="111" t="s">
        <v>223</v>
      </c>
      <c r="D457" s="112" t="s">
        <v>167</v>
      </c>
    </row>
    <row r="458" spans="1:4" ht="13" thickBot="1">
      <c r="A458" s="61"/>
      <c r="B458" s="61" t="s">
        <v>224</v>
      </c>
      <c r="C458" s="55" t="s">
        <v>224</v>
      </c>
      <c r="D458" s="67" t="s">
        <v>225</v>
      </c>
    </row>
    <row r="459" spans="1:4">
      <c r="A459" s="113" t="s">
        <v>226</v>
      </c>
      <c r="B459" s="113">
        <v>1430</v>
      </c>
      <c r="C459" s="114">
        <v>34.200000000000003</v>
      </c>
      <c r="D459" s="115">
        <v>2.4</v>
      </c>
    </row>
    <row r="460" spans="1:4">
      <c r="A460" s="116" t="s">
        <v>227</v>
      </c>
      <c r="B460" s="116">
        <v>1500</v>
      </c>
      <c r="C460" s="117">
        <v>50.7</v>
      </c>
      <c r="D460" s="118">
        <v>1.3</v>
      </c>
    </row>
    <row r="461" spans="1:4">
      <c r="A461" s="119" t="s">
        <v>228</v>
      </c>
      <c r="B461" s="119">
        <v>968</v>
      </c>
      <c r="C461" s="120">
        <v>29.3</v>
      </c>
      <c r="D461" s="121">
        <v>0.5</v>
      </c>
    </row>
    <row r="462" spans="1:4">
      <c r="A462" s="119" t="s">
        <v>229</v>
      </c>
      <c r="B462" s="119">
        <v>430</v>
      </c>
      <c r="C462" s="120">
        <v>29.4</v>
      </c>
      <c r="D462" s="121">
        <v>0.5</v>
      </c>
    </row>
    <row r="463" spans="1:4">
      <c r="A463" s="119" t="s">
        <v>230</v>
      </c>
      <c r="B463" s="119">
        <v>430</v>
      </c>
      <c r="C463" s="120">
        <v>27</v>
      </c>
      <c r="D463" s="121">
        <v>0.5</v>
      </c>
    </row>
    <row r="464" spans="1:4">
      <c r="A464" s="119" t="s">
        <v>231</v>
      </c>
      <c r="B464" s="119">
        <v>353</v>
      </c>
      <c r="C464" s="120">
        <v>12.1</v>
      </c>
      <c r="D464" s="121">
        <v>0.1</v>
      </c>
    </row>
    <row r="465" spans="1:4">
      <c r="A465" s="119" t="s">
        <v>232</v>
      </c>
      <c r="B465" s="119">
        <v>391</v>
      </c>
      <c r="C465" s="120">
        <v>17.2</v>
      </c>
      <c r="D465" s="121">
        <v>0.5</v>
      </c>
    </row>
    <row r="466" spans="1:4">
      <c r="A466" s="122" t="s">
        <v>233</v>
      </c>
      <c r="B466" s="122">
        <v>1406</v>
      </c>
      <c r="C466" s="123">
        <v>14.1</v>
      </c>
      <c r="D466" s="124">
        <v>2</v>
      </c>
    </row>
    <row r="467" spans="1:4">
      <c r="A467" s="125" t="s">
        <v>207</v>
      </c>
      <c r="B467" s="125">
        <v>1513</v>
      </c>
      <c r="C467" s="126">
        <v>53.7</v>
      </c>
      <c r="D467" s="127">
        <v>0.4</v>
      </c>
    </row>
    <row r="468" spans="1:4">
      <c r="A468" s="128" t="s">
        <v>234</v>
      </c>
      <c r="B468" s="128">
        <v>1744</v>
      </c>
      <c r="C468" s="129">
        <v>67</v>
      </c>
      <c r="D468" s="130">
        <v>2.2000000000000002</v>
      </c>
    </row>
    <row r="469" spans="1:4">
      <c r="A469" s="131" t="s">
        <v>209</v>
      </c>
      <c r="B469" s="131">
        <v>1977</v>
      </c>
      <c r="C469" s="132">
        <v>93.4</v>
      </c>
      <c r="D469" s="133">
        <v>0</v>
      </c>
    </row>
    <row r="470" spans="1:4">
      <c r="A470" s="128" t="s">
        <v>235</v>
      </c>
      <c r="B470" s="128">
        <v>6252</v>
      </c>
      <c r="C470" s="129">
        <v>16.7</v>
      </c>
      <c r="D470" s="130"/>
    </row>
    <row r="471" spans="1:4">
      <c r="A471" s="134" t="s">
        <v>236</v>
      </c>
      <c r="B471" s="134">
        <v>1865</v>
      </c>
      <c r="C471" s="135">
        <v>25.6</v>
      </c>
      <c r="D471" s="136">
        <v>0</v>
      </c>
    </row>
    <row r="472" spans="1:4">
      <c r="A472" s="134" t="s">
        <v>237</v>
      </c>
      <c r="B472" s="134">
        <v>2332</v>
      </c>
      <c r="C472" s="135">
        <v>6.7</v>
      </c>
      <c r="D472" s="136">
        <v>0</v>
      </c>
    </row>
    <row r="473" spans="1:4" ht="13" thickBot="1">
      <c r="A473" s="137" t="s">
        <v>212</v>
      </c>
      <c r="B473" s="137">
        <v>726</v>
      </c>
      <c r="C473" s="138">
        <v>27.4</v>
      </c>
      <c r="D473" s="139">
        <v>0</v>
      </c>
    </row>
    <row r="475" spans="1:4" ht="13" thickBot="1"/>
    <row r="476" spans="1:4">
      <c r="A476" s="110" t="s">
        <v>160</v>
      </c>
      <c r="B476" s="110" t="s">
        <v>222</v>
      </c>
      <c r="C476" s="111" t="s">
        <v>223</v>
      </c>
      <c r="D476" s="112" t="s">
        <v>167</v>
      </c>
    </row>
    <row r="477" spans="1:4" ht="13" thickBot="1">
      <c r="A477" s="61"/>
      <c r="B477" s="61" t="s">
        <v>238</v>
      </c>
      <c r="C477" s="55" t="s">
        <v>238</v>
      </c>
      <c r="D477" s="67" t="s">
        <v>239</v>
      </c>
    </row>
    <row r="478" spans="1:4">
      <c r="A478" s="113" t="s">
        <v>226</v>
      </c>
      <c r="B478" s="140">
        <f t="shared" ref="B478:D492" si="60">B459*Convert_95_75</f>
        <v>586.29999999999995</v>
      </c>
      <c r="C478" s="141">
        <f t="shared" si="60"/>
        <v>14.022</v>
      </c>
      <c r="D478" s="142">
        <f>D459*Convert_95_75</f>
        <v>0.98399999999999987</v>
      </c>
    </row>
    <row r="479" spans="1:4">
      <c r="A479" s="116" t="s">
        <v>227</v>
      </c>
      <c r="B479" s="143">
        <f t="shared" si="60"/>
        <v>615</v>
      </c>
      <c r="C479" s="144">
        <f t="shared" si="60"/>
        <v>20.786999999999999</v>
      </c>
      <c r="D479" s="145">
        <f>D460*Convert_95_75</f>
        <v>0.53300000000000003</v>
      </c>
    </row>
    <row r="480" spans="1:4">
      <c r="A480" s="119" t="s">
        <v>228</v>
      </c>
      <c r="B480" s="146">
        <f t="shared" si="60"/>
        <v>396.88</v>
      </c>
      <c r="C480" s="147">
        <f t="shared" si="60"/>
        <v>12.013</v>
      </c>
      <c r="D480" s="148">
        <f>D461*Convert_95_75</f>
        <v>0.20499999999999999</v>
      </c>
    </row>
    <row r="481" spans="1:14">
      <c r="A481" s="119" t="s">
        <v>229</v>
      </c>
      <c r="B481" s="146">
        <f t="shared" si="60"/>
        <v>176.29999999999998</v>
      </c>
      <c r="C481" s="147">
        <f t="shared" si="60"/>
        <v>12.053999999999998</v>
      </c>
      <c r="D481" s="148">
        <f t="shared" si="60"/>
        <v>0.20499999999999999</v>
      </c>
    </row>
    <row r="482" spans="1:14">
      <c r="A482" s="119" t="s">
        <v>230</v>
      </c>
      <c r="B482" s="146">
        <f t="shared" si="60"/>
        <v>176.29999999999998</v>
      </c>
      <c r="C482" s="147">
        <f t="shared" si="60"/>
        <v>11.069999999999999</v>
      </c>
      <c r="D482" s="148">
        <f t="shared" si="60"/>
        <v>0.20499999999999999</v>
      </c>
    </row>
    <row r="483" spans="1:14">
      <c r="A483" s="119" t="s">
        <v>231</v>
      </c>
      <c r="B483" s="146">
        <f t="shared" si="60"/>
        <v>144.72999999999999</v>
      </c>
      <c r="C483" s="147">
        <f t="shared" si="60"/>
        <v>4.9609999999999994</v>
      </c>
      <c r="D483" s="148">
        <f t="shared" si="60"/>
        <v>4.1000000000000002E-2</v>
      </c>
    </row>
    <row r="484" spans="1:14">
      <c r="A484" s="119" t="s">
        <v>232</v>
      </c>
      <c r="B484" s="146">
        <f t="shared" si="60"/>
        <v>160.31</v>
      </c>
      <c r="C484" s="147">
        <f t="shared" si="60"/>
        <v>7.0519999999999996</v>
      </c>
      <c r="D484" s="148">
        <f t="shared" si="60"/>
        <v>0.20499999999999999</v>
      </c>
    </row>
    <row r="485" spans="1:14">
      <c r="A485" s="122" t="s">
        <v>233</v>
      </c>
      <c r="B485" s="149">
        <f t="shared" si="60"/>
        <v>576.45999999999992</v>
      </c>
      <c r="C485" s="150">
        <f t="shared" si="60"/>
        <v>5.7809999999999997</v>
      </c>
      <c r="D485" s="151">
        <f t="shared" ref="D485:D492" si="61">D466*Convert_95_75/1000/CONVERT_kWh_GJ</f>
        <v>0.22774889029803422</v>
      </c>
    </row>
    <row r="486" spans="1:14">
      <c r="A486" s="125" t="s">
        <v>207</v>
      </c>
      <c r="B486" s="152">
        <f t="shared" si="60"/>
        <v>620.32999999999993</v>
      </c>
      <c r="C486" s="153">
        <f t="shared" si="60"/>
        <v>22.016999999999999</v>
      </c>
      <c r="D486" s="154">
        <f t="shared" si="61"/>
        <v>4.5549778059606846E-2</v>
      </c>
    </row>
    <row r="487" spans="1:14">
      <c r="A487" s="128" t="s">
        <v>234</v>
      </c>
      <c r="B487" s="155">
        <f t="shared" si="60"/>
        <v>715.04</v>
      </c>
      <c r="C487" s="156">
        <f t="shared" si="60"/>
        <v>27.47</v>
      </c>
      <c r="D487" s="157">
        <f t="shared" si="61"/>
        <v>0.25052377932783765</v>
      </c>
    </row>
    <row r="488" spans="1:14">
      <c r="A488" s="131" t="s">
        <v>209</v>
      </c>
      <c r="B488" s="158">
        <f t="shared" si="60"/>
        <v>810.56999999999994</v>
      </c>
      <c r="C488" s="159">
        <f t="shared" si="60"/>
        <v>38.293999999999997</v>
      </c>
      <c r="D488" s="160">
        <f t="shared" si="61"/>
        <v>0</v>
      </c>
    </row>
    <row r="489" spans="1:14">
      <c r="A489" s="128" t="s">
        <v>235</v>
      </c>
      <c r="B489" s="155">
        <f t="shared" si="60"/>
        <v>2563.3199999999997</v>
      </c>
      <c r="C489" s="156">
        <f t="shared" si="60"/>
        <v>6.8469999999999995</v>
      </c>
      <c r="D489" s="157">
        <f t="shared" si="61"/>
        <v>0</v>
      </c>
    </row>
    <row r="490" spans="1:14">
      <c r="A490" s="134" t="s">
        <v>236</v>
      </c>
      <c r="B490" s="161">
        <f t="shared" si="60"/>
        <v>764.65</v>
      </c>
      <c r="C490" s="162">
        <f t="shared" si="60"/>
        <v>10.496</v>
      </c>
      <c r="D490" s="163">
        <f t="shared" si="61"/>
        <v>0</v>
      </c>
    </row>
    <row r="491" spans="1:14">
      <c r="A491" s="134" t="s">
        <v>237</v>
      </c>
      <c r="B491" s="161">
        <f t="shared" si="60"/>
        <v>956.11999999999989</v>
      </c>
      <c r="C491" s="162">
        <f t="shared" si="60"/>
        <v>2.7469999999999999</v>
      </c>
      <c r="D491" s="163">
        <f t="shared" si="61"/>
        <v>0</v>
      </c>
    </row>
    <row r="492" spans="1:14" ht="13" thickBot="1">
      <c r="A492" s="137" t="s">
        <v>212</v>
      </c>
      <c r="B492" s="164">
        <f t="shared" si="60"/>
        <v>297.65999999999997</v>
      </c>
      <c r="C492" s="165">
        <f t="shared" si="60"/>
        <v>11.233999999999998</v>
      </c>
      <c r="D492" s="166">
        <f t="shared" si="61"/>
        <v>0</v>
      </c>
    </row>
    <row r="494" spans="1:14" ht="21" thickBot="1">
      <c r="A494" s="167" t="s">
        <v>240</v>
      </c>
      <c r="B494" s="55">
        <v>2005</v>
      </c>
      <c r="C494" s="55"/>
      <c r="D494" s="55"/>
      <c r="E494" s="55"/>
      <c r="F494" s="55"/>
      <c r="G494" s="55"/>
      <c r="H494" s="55"/>
      <c r="I494" s="55"/>
      <c r="J494" s="55"/>
      <c r="K494" s="55"/>
      <c r="L494" s="55"/>
      <c r="M494" s="55"/>
    </row>
    <row r="495" spans="1:14" ht="96">
      <c r="A495" s="56" t="s">
        <v>160</v>
      </c>
      <c r="B495" s="57" t="s">
        <v>161</v>
      </c>
      <c r="C495" s="57" t="s">
        <v>162</v>
      </c>
      <c r="D495" s="57" t="s">
        <v>163</v>
      </c>
      <c r="E495" s="57" t="s">
        <v>164</v>
      </c>
      <c r="F495" s="57" t="s">
        <v>165</v>
      </c>
      <c r="G495" s="57" t="s">
        <v>166</v>
      </c>
      <c r="H495" s="57" t="s">
        <v>167</v>
      </c>
      <c r="I495" s="57" t="s">
        <v>168</v>
      </c>
      <c r="J495" s="57" t="s">
        <v>169</v>
      </c>
      <c r="K495" s="57" t="s">
        <v>170</v>
      </c>
      <c r="L495" s="15" t="s">
        <v>171</v>
      </c>
      <c r="M495" s="15" t="s">
        <v>171</v>
      </c>
      <c r="N495" s="58" t="s">
        <v>172</v>
      </c>
    </row>
    <row r="496" spans="1:14" ht="36">
      <c r="A496" s="17" t="s">
        <v>173</v>
      </c>
      <c r="B496" s="18"/>
      <c r="C496" s="18"/>
      <c r="D496" s="19" t="s">
        <v>174</v>
      </c>
      <c r="E496" s="19" t="s">
        <v>175</v>
      </c>
      <c r="F496" s="19" t="s">
        <v>176</v>
      </c>
      <c r="G496" s="19" t="s">
        <v>177</v>
      </c>
      <c r="H496" s="19" t="s">
        <v>178</v>
      </c>
      <c r="I496" s="19" t="s">
        <v>179</v>
      </c>
      <c r="J496" s="19" t="s">
        <v>179</v>
      </c>
      <c r="K496" s="19" t="s">
        <v>180</v>
      </c>
      <c r="L496" s="19" t="s">
        <v>181</v>
      </c>
      <c r="M496" s="19" t="s">
        <v>182</v>
      </c>
      <c r="N496" s="20" t="s">
        <v>179</v>
      </c>
    </row>
    <row r="497" spans="1:14">
      <c r="A497" s="21" t="s">
        <v>241</v>
      </c>
      <c r="B497" s="168" t="s">
        <v>242</v>
      </c>
      <c r="C497" s="168" t="s">
        <v>184</v>
      </c>
      <c r="D497" s="169">
        <f>((L497-H497)*8760*F497/1000-G497)*((1+REAL_DISC_RATE)^E497-1)/(REAL_DISC_RATE*(1+REAL_DISC_RATE)^45)</f>
        <v>2414.3364287829741</v>
      </c>
      <c r="E497" s="168">
        <v>45</v>
      </c>
      <c r="F497" s="168">
        <v>0.8</v>
      </c>
      <c r="G497" s="170">
        <f>G38</f>
        <v>38.615335198402406</v>
      </c>
      <c r="H497" s="170">
        <f>H38</f>
        <v>2.9177266055345532</v>
      </c>
      <c r="I497" s="168">
        <v>0.75</v>
      </c>
      <c r="J497" s="168">
        <v>0.25</v>
      </c>
      <c r="K497" s="169">
        <f>CONV_HEAT_RATE_TO_EFF / N497</f>
        <v>9008.8369777857879</v>
      </c>
      <c r="L497" s="170">
        <f>M497*1000*CONVERT_kWh_GJ</f>
        <v>60.200721818983112</v>
      </c>
      <c r="M497" s="171">
        <f>[1]Reference_XML!G396/Convert_07_75</f>
        <v>16.720301938309827</v>
      </c>
      <c r="N497" s="23">
        <f>[1]Reference_XML!H380</f>
        <v>0.37875493677083316</v>
      </c>
    </row>
    <row r="498" spans="1:14">
      <c r="A498" s="33" t="s">
        <v>243</v>
      </c>
      <c r="B498" s="172" t="s">
        <v>244</v>
      </c>
      <c r="C498" s="172" t="s">
        <v>184</v>
      </c>
      <c r="D498" s="173">
        <f>((L498-H498)*8760*F498/1000-G498)*((1+REAL_DISC_RATE)^E498-1)/(REAL_DISC_RATE*(1+REAL_DISC_RATE)^45)</f>
        <v>1216.6356362357981</v>
      </c>
      <c r="E498" s="172">
        <v>45</v>
      </c>
      <c r="F498" s="172">
        <v>0.8</v>
      </c>
      <c r="G498" s="174">
        <f>G42</f>
        <v>12.073830572426319</v>
      </c>
      <c r="H498" s="174">
        <f>H42</f>
        <v>2.0301492683887483</v>
      </c>
      <c r="I498" s="172">
        <v>0.75</v>
      </c>
      <c r="J498" s="172">
        <v>0.25</v>
      </c>
      <c r="K498" s="173">
        <f>CONV_HEAT_RATE_TO_EFF / N498</f>
        <v>6900.2512426560525</v>
      </c>
      <c r="L498" s="174">
        <f>M498*1000*CONVERT_kWh_GJ</f>
        <v>29.842439825763741</v>
      </c>
      <c r="M498" s="175">
        <f>[1]Reference_XML!G397/Convert_07_75</f>
        <v>8.2885153098823832</v>
      </c>
      <c r="N498" s="176">
        <f>[1]Reference_XML!H381</f>
        <v>0.49449525240570724</v>
      </c>
    </row>
    <row r="499" spans="1:14">
      <c r="A499" s="37" t="s">
        <v>245</v>
      </c>
      <c r="B499" s="177" t="s">
        <v>246</v>
      </c>
      <c r="C499" s="177" t="s">
        <v>184</v>
      </c>
      <c r="D499" s="178">
        <f>((L499-H499)*8760*F499/1000-G499)*((1+REAL_DISC_RATE)^E499-1)/(REAL_DISC_RATE*(1+REAL_DISC_RATE)^45)</f>
        <v>2345.1132274547977</v>
      </c>
      <c r="E499" s="177">
        <v>45</v>
      </c>
      <c r="F499" s="177">
        <v>0.8</v>
      </c>
      <c r="G499" s="179">
        <f>G46</f>
        <v>34.753801678562169</v>
      </c>
      <c r="H499" s="179">
        <f>H46</f>
        <v>2.6259539449810978</v>
      </c>
      <c r="I499" s="177">
        <v>0.75</v>
      </c>
      <c r="J499" s="177">
        <v>0.25</v>
      </c>
      <c r="K499" s="178">
        <f>CONV_HEAT_RATE_TO_EFF / N499</f>
        <v>8961.9542785201174</v>
      </c>
      <c r="L499" s="179">
        <f>M499*1000*CONVERT_kWh_GJ</f>
        <v>57.873515061839399</v>
      </c>
      <c r="M499" s="180">
        <f>[1]Reference_XML!G398/Convert_07_75</f>
        <v>16.073937601195723</v>
      </c>
      <c r="N499" s="181">
        <f>[1]Reference_XML!H382</f>
        <v>0.38073631864850854</v>
      </c>
    </row>
    <row r="500" spans="1:14" ht="13" thickBot="1">
      <c r="A500" s="41" t="s">
        <v>247</v>
      </c>
      <c r="B500" s="182" t="s">
        <v>248</v>
      </c>
      <c r="C500" s="183" t="s">
        <v>184</v>
      </c>
      <c r="D500" s="184">
        <f>((L500-H500)*8760*F500/1000-G500)*((1+REAL_DISC_RATE)^E500-1)/(REAL_DISC_RATE*(1+REAL_DISC_RATE)^45)</f>
        <v>2378.4847372997019</v>
      </c>
      <c r="E500" s="183">
        <v>45</v>
      </c>
      <c r="F500" s="183">
        <v>0.8</v>
      </c>
      <c r="G500" s="185">
        <f>G49</f>
        <v>39.773795254354482</v>
      </c>
      <c r="H500" s="185">
        <f>H49</f>
        <v>2.96</v>
      </c>
      <c r="I500" s="183">
        <v>0.75</v>
      </c>
      <c r="J500" s="183">
        <v>0.25</v>
      </c>
      <c r="K500" s="186">
        <f>CONV_HEAT_RATE_TO_EFF / N500</f>
        <v>9077.2271513284031</v>
      </c>
      <c r="L500" s="185">
        <f>M500*1000*CONVERT_kWh_GJ</f>
        <v>59.639500096435015</v>
      </c>
      <c r="M500" s="187">
        <f>[1]Reference_XML!G399/Convert_07_75</f>
        <v>16.564426786454366</v>
      </c>
      <c r="N500" s="188">
        <f>[1]Reference_XML!H383</f>
        <v>0.37590129926413168</v>
      </c>
    </row>
    <row r="502" spans="1:14" ht="15">
      <c r="A502" s="63" t="s">
        <v>199</v>
      </c>
    </row>
    <row r="503" spans="1:14" ht="13" thickBot="1"/>
    <row r="504" spans="1:14">
      <c r="A504" s="64" t="s">
        <v>163</v>
      </c>
      <c r="B504" s="65">
        <v>2005</v>
      </c>
      <c r="C504" s="65">
        <v>2020</v>
      </c>
      <c r="D504" s="65">
        <v>2035</v>
      </c>
      <c r="E504" s="65">
        <v>2050</v>
      </c>
      <c r="F504" s="65">
        <v>2065</v>
      </c>
      <c r="G504" s="65">
        <v>2080</v>
      </c>
      <c r="H504" s="66">
        <v>2095</v>
      </c>
    </row>
    <row r="505" spans="1:14">
      <c r="A505" s="61" t="s">
        <v>174</v>
      </c>
      <c r="B505" s="55"/>
      <c r="C505" s="55"/>
      <c r="D505" s="55"/>
      <c r="E505" s="55"/>
      <c r="F505" s="55"/>
      <c r="G505" s="55"/>
      <c r="H505" s="67"/>
    </row>
    <row r="506" spans="1:14">
      <c r="A506" s="21" t="s">
        <v>241</v>
      </c>
      <c r="B506" s="189">
        <f>C506</f>
        <v>2360.7033881598336</v>
      </c>
      <c r="C506" s="189">
        <f>'[3]CCS Cost Calculations'!D35</f>
        <v>2360.7033881598336</v>
      </c>
      <c r="D506" s="189">
        <f>'[3]CCS Cost Calculations'!E35</f>
        <v>2074.4486311123032</v>
      </c>
      <c r="E506" s="189">
        <f>'[3]CCS Cost Calculations'!F35</f>
        <v>1737.0923715984318</v>
      </c>
      <c r="F506" s="189">
        <f>'[3]CCS Cost Calculations'!G35</f>
        <v>1712.7186907482023</v>
      </c>
      <c r="G506" s="189">
        <f>'[3]CCS Cost Calculations'!H35</f>
        <v>1624.8366379918207</v>
      </c>
      <c r="H506" s="189">
        <f>'[3]CCS Cost Calculations'!I35</f>
        <v>1594.9279844840639</v>
      </c>
    </row>
    <row r="507" spans="1:14">
      <c r="A507" s="190" t="s">
        <v>243</v>
      </c>
      <c r="B507" s="189">
        <f>C507</f>
        <v>1127.1993858985736</v>
      </c>
      <c r="C507" s="189">
        <f>'[3]CCS Cost Calculations'!M35</f>
        <v>1127.1993858985736</v>
      </c>
      <c r="D507" s="189">
        <f>'[3]CCS Cost Calculations'!N35</f>
        <v>975.73235421845277</v>
      </c>
      <c r="E507" s="189">
        <f>'[3]CCS Cost Calculations'!O35</f>
        <v>851.34225169384717</v>
      </c>
      <c r="F507" s="189">
        <f>'[3]CCS Cost Calculations'!P35</f>
        <v>824.21749052110818</v>
      </c>
      <c r="G507" s="189">
        <f>'[3]CCS Cost Calculations'!Q35</f>
        <v>789.80095314455161</v>
      </c>
      <c r="H507" s="189">
        <f>'[3]CCS Cost Calculations'!R35</f>
        <v>778.36000655173837</v>
      </c>
    </row>
    <row r="508" spans="1:14">
      <c r="A508" s="191" t="s">
        <v>245</v>
      </c>
      <c r="B508" s="189">
        <f>C508</f>
        <v>2307.0823051686771</v>
      </c>
      <c r="C508" s="189">
        <f>'[3]CCS Cost Calculations'!V35</f>
        <v>2307.0823051686771</v>
      </c>
      <c r="D508" s="189">
        <f>'[3]CCS Cost Calculations'!W35</f>
        <v>1997.076378537789</v>
      </c>
      <c r="E508" s="189">
        <f>'[3]CCS Cost Calculations'!X35</f>
        <v>1739.051031369263</v>
      </c>
      <c r="F508" s="189">
        <f>'[3]CCS Cost Calculations'!Y35</f>
        <v>1691.2264935239339</v>
      </c>
      <c r="G508" s="189">
        <f>'[3]CCS Cost Calculations'!Z35</f>
        <v>1621.7202594156111</v>
      </c>
      <c r="H508" s="189">
        <f>'[3]CCS Cost Calculations'!AA35</f>
        <v>1598.5413526195819</v>
      </c>
    </row>
    <row r="509" spans="1:14">
      <c r="A509" s="192" t="s">
        <v>247</v>
      </c>
      <c r="B509" s="189">
        <f>C509</f>
        <v>2375.214327451602</v>
      </c>
      <c r="C509" s="189">
        <f>'[3]CCS Cost Calculations'!AE35</f>
        <v>2375.214327451602</v>
      </c>
      <c r="D509" s="189">
        <f>'[3]CCS Cost Calculations'!AF35</f>
        <v>2095.759195778372</v>
      </c>
      <c r="E509" s="189">
        <f>'[3]CCS Cost Calculations'!AG35</f>
        <v>1760.4361152912663</v>
      </c>
      <c r="F509" s="189">
        <f>'[3]CCS Cost Calculations'!AH35</f>
        <v>1736.7529883493173</v>
      </c>
      <c r="G509" s="189">
        <f>'[3]CCS Cost Calculations'!AI35</f>
        <v>1648.1856825583116</v>
      </c>
      <c r="H509" s="189">
        <f>'[3]CCS Cost Calculations'!AJ35</f>
        <v>1618.0258638932917</v>
      </c>
    </row>
    <row r="510" spans="1:14" ht="13" thickBot="1">
      <c r="B510" s="193"/>
    </row>
    <row r="511" spans="1:14">
      <c r="A511" s="64" t="s">
        <v>163</v>
      </c>
      <c r="B511" s="65">
        <v>2005</v>
      </c>
      <c r="C511" s="65">
        <v>2020</v>
      </c>
      <c r="D511" s="65">
        <v>2035</v>
      </c>
      <c r="E511" s="65">
        <v>2050</v>
      </c>
      <c r="F511" s="65">
        <v>2065</v>
      </c>
      <c r="G511" s="65">
        <v>2080</v>
      </c>
      <c r="H511" s="66">
        <v>2095</v>
      </c>
    </row>
    <row r="512" spans="1:14">
      <c r="A512" s="61" t="s">
        <v>200</v>
      </c>
      <c r="B512" s="55"/>
      <c r="C512" s="55"/>
      <c r="D512" s="55"/>
      <c r="E512" s="55"/>
      <c r="F512" s="55"/>
      <c r="G512" s="55"/>
      <c r="H512" s="67"/>
    </row>
    <row r="513" spans="1:8">
      <c r="A513" s="21" t="s">
        <v>241</v>
      </c>
      <c r="B513" s="189">
        <f t="shared" ref="B513:H513" si="62">B506*Convert_07_75</f>
        <v>758.02836850812741</v>
      </c>
      <c r="C513" s="189">
        <f t="shared" si="62"/>
        <v>758.02836850812741</v>
      </c>
      <c r="D513" s="189">
        <f t="shared" si="62"/>
        <v>666.11117655985277</v>
      </c>
      <c r="E513" s="189">
        <f t="shared" si="62"/>
        <v>557.78515123710247</v>
      </c>
      <c r="F513" s="189">
        <f t="shared" si="62"/>
        <v>549.95869509606257</v>
      </c>
      <c r="G513" s="189">
        <f t="shared" si="62"/>
        <v>521.73952558659141</v>
      </c>
      <c r="H513" s="189">
        <f t="shared" si="62"/>
        <v>512.13577446035094</v>
      </c>
    </row>
    <row r="514" spans="1:8">
      <c r="A514" s="33" t="s">
        <v>243</v>
      </c>
      <c r="B514" s="189">
        <f t="shared" ref="B514:H514" si="63">B507*Convert_07_75</f>
        <v>361.94683150859595</v>
      </c>
      <c r="C514" s="189">
        <f t="shared" si="63"/>
        <v>361.94683150859595</v>
      </c>
      <c r="D514" s="189">
        <f t="shared" si="63"/>
        <v>313.31034990607236</v>
      </c>
      <c r="E514" s="189">
        <f t="shared" si="63"/>
        <v>273.36834493068858</v>
      </c>
      <c r="F514" s="189">
        <f t="shared" si="63"/>
        <v>264.65850931090256</v>
      </c>
      <c r="G514" s="189">
        <f t="shared" si="63"/>
        <v>253.60726424212405</v>
      </c>
      <c r="H514" s="189">
        <f t="shared" si="63"/>
        <v>249.93354473825232</v>
      </c>
    </row>
    <row r="515" spans="1:8">
      <c r="A515" s="37" t="s">
        <v>245</v>
      </c>
      <c r="B515" s="189">
        <f t="shared" ref="B515:H515" si="64">B508*Convert_07_75</f>
        <v>740.81049087839733</v>
      </c>
      <c r="C515" s="189">
        <f t="shared" si="64"/>
        <v>740.81049087839733</v>
      </c>
      <c r="D515" s="189">
        <f t="shared" si="64"/>
        <v>641.26673287369533</v>
      </c>
      <c r="E515" s="189">
        <f t="shared" si="64"/>
        <v>558.41408229129263</v>
      </c>
      <c r="F515" s="189">
        <f t="shared" si="64"/>
        <v>543.05749129414551</v>
      </c>
      <c r="G515" s="189">
        <f t="shared" si="64"/>
        <v>520.7388478311284</v>
      </c>
      <c r="H515" s="189">
        <f t="shared" si="64"/>
        <v>513.29603693395256</v>
      </c>
    </row>
    <row r="516" spans="1:8">
      <c r="A516" s="41" t="s">
        <v>247</v>
      </c>
      <c r="B516" s="194">
        <f t="shared" ref="B516:H516" si="65">B509*Convert_07_75</f>
        <v>762.68787113434848</v>
      </c>
      <c r="C516" s="194">
        <f t="shared" si="65"/>
        <v>762.68787113434848</v>
      </c>
      <c r="D516" s="194">
        <f t="shared" si="65"/>
        <v>672.9540576464085</v>
      </c>
      <c r="E516" s="194">
        <f t="shared" si="65"/>
        <v>565.28089171644524</v>
      </c>
      <c r="F516" s="194">
        <f t="shared" si="65"/>
        <v>557.67617433982878</v>
      </c>
      <c r="G516" s="194">
        <f t="shared" si="65"/>
        <v>529.23696819108454</v>
      </c>
      <c r="H516" s="194">
        <f t="shared" si="65"/>
        <v>519.55256724015987</v>
      </c>
    </row>
    <row r="518" spans="1:8" ht="15">
      <c r="A518" s="63" t="s">
        <v>249</v>
      </c>
    </row>
    <row r="519" spans="1:8" ht="13" thickBot="1"/>
    <row r="520" spans="1:8">
      <c r="A520" s="64" t="s">
        <v>163</v>
      </c>
      <c r="B520" s="65">
        <v>2005</v>
      </c>
      <c r="C520" s="65">
        <v>2020</v>
      </c>
      <c r="D520" s="65">
        <v>2035</v>
      </c>
      <c r="E520" s="65">
        <v>2050</v>
      </c>
      <c r="F520" s="65">
        <v>2065</v>
      </c>
      <c r="G520" s="65">
        <v>2080</v>
      </c>
      <c r="H520" s="66">
        <v>2095</v>
      </c>
    </row>
    <row r="521" spans="1:8">
      <c r="A521" s="61" t="s">
        <v>174</v>
      </c>
      <c r="B521" s="55"/>
      <c r="C521" s="55"/>
      <c r="D521" s="55"/>
      <c r="E521" s="55"/>
      <c r="F521" s="55"/>
      <c r="G521" s="55"/>
      <c r="H521" s="67"/>
    </row>
    <row r="522" spans="1:8">
      <c r="A522" s="21" t="s">
        <v>250</v>
      </c>
      <c r="B522" s="195">
        <f>C522</f>
        <v>44.299972206901373</v>
      </c>
      <c r="C522" s="195">
        <f>'[3]CCS Cost Calculations'!D46</f>
        <v>44.299972206901373</v>
      </c>
      <c r="D522" s="195">
        <f>'[3]CCS Cost Calculations'!E46</f>
        <v>40.928821716183748</v>
      </c>
      <c r="E522" s="195">
        <f>'[3]CCS Cost Calculations'!F46</f>
        <v>36.707894570855146</v>
      </c>
      <c r="F522" s="195">
        <f>'[3]CCS Cost Calculations'!G46</f>
        <v>36.415472940293661</v>
      </c>
      <c r="G522" s="195">
        <f>'[3]CCS Cost Calculations'!H46</f>
        <v>35.261161390222753</v>
      </c>
      <c r="H522" s="195">
        <f>'[3]CCS Cost Calculations'!I46</f>
        <v>34.867399533151662</v>
      </c>
    </row>
    <row r="523" spans="1:8">
      <c r="A523" s="190" t="s">
        <v>251</v>
      </c>
      <c r="B523" s="195">
        <f>C523</f>
        <v>13.350601256680871</v>
      </c>
      <c r="C523" s="195">
        <f>'[3]CCS Cost Calculations'!M46</f>
        <v>13.350601256680871</v>
      </c>
      <c r="D523" s="195">
        <f>'[3]CCS Cost Calculations'!N46</f>
        <v>12.130610446919786</v>
      </c>
      <c r="E523" s="195">
        <f>'[3]CCS Cost Calculations'!O46</f>
        <v>11.096934116268736</v>
      </c>
      <c r="F523" s="195">
        <f>'[3]CCS Cost Calculations'!P46</f>
        <v>10.909606836235087</v>
      </c>
      <c r="G523" s="195">
        <f>'[3]CCS Cost Calculations'!Q46</f>
        <v>10.618295043648786</v>
      </c>
      <c r="H523" s="195">
        <f>'[3]CCS Cost Calculations'!R46</f>
        <v>10.521036811240785</v>
      </c>
    </row>
    <row r="524" spans="1:8">
      <c r="A524" s="191" t="s">
        <v>252</v>
      </c>
      <c r="B524" s="195">
        <f>C524</f>
        <v>37.439788550331478</v>
      </c>
      <c r="C524" s="195">
        <f>'[3]CCS Cost Calculations'!V46</f>
        <v>37.439788550331478</v>
      </c>
      <c r="D524" s="195">
        <f>'[3]CCS Cost Calculations'!W46</f>
        <v>34.039557271241286</v>
      </c>
      <c r="E524" s="195">
        <f>'[3]CCS Cost Calculations'!X46</f>
        <v>31.182621631840835</v>
      </c>
      <c r="F524" s="195">
        <f>'[3]CCS Cost Calculations'!Y46</f>
        <v>30.697952824836786</v>
      </c>
      <c r="G524" s="195">
        <f>'[3]CCS Cost Calculations'!Z46</f>
        <v>29.892196415313407</v>
      </c>
      <c r="H524" s="195">
        <f>'[3]CCS Cost Calculations'!AA46</f>
        <v>29.622839245401629</v>
      </c>
    </row>
    <row r="525" spans="1:8">
      <c r="A525" s="192" t="s">
        <v>253</v>
      </c>
      <c r="B525" s="195">
        <f>C525</f>
        <v>44.614257293948668</v>
      </c>
      <c r="C525" s="195">
        <f>'[3]CCS Cost Calculations'!AE46</f>
        <v>44.614257293948668</v>
      </c>
      <c r="D525" s="195">
        <f>'[3]CCS Cost Calculations'!AF46</f>
        <v>41.294289289761927</v>
      </c>
      <c r="E525" s="195">
        <f>'[3]CCS Cost Calculations'!AG46</f>
        <v>37.065776804750264</v>
      </c>
      <c r="F525" s="195">
        <f>'[3]CCS Cost Calculations'!AH46</f>
        <v>36.788872359735599</v>
      </c>
      <c r="G525" s="195">
        <f>'[3]CCS Cost Calculations'!AI46</f>
        <v>35.622254168468444</v>
      </c>
      <c r="H525" s="195">
        <f>'[3]CCS Cost Calculations'!AJ46</f>
        <v>35.224104114471672</v>
      </c>
    </row>
    <row r="526" spans="1:8" ht="13" thickBot="1">
      <c r="B526" s="193"/>
    </row>
    <row r="527" spans="1:8">
      <c r="A527" s="64" t="s">
        <v>163</v>
      </c>
      <c r="B527" s="65">
        <v>2005</v>
      </c>
      <c r="C527" s="65">
        <v>2020</v>
      </c>
      <c r="D527" s="65">
        <v>2035</v>
      </c>
      <c r="E527" s="65">
        <v>2050</v>
      </c>
      <c r="F527" s="65">
        <v>2065</v>
      </c>
      <c r="G527" s="65">
        <v>2080</v>
      </c>
      <c r="H527" s="66">
        <v>2095</v>
      </c>
    </row>
    <row r="528" spans="1:8">
      <c r="A528" s="61" t="s">
        <v>200</v>
      </c>
      <c r="B528" s="55"/>
      <c r="C528" s="55"/>
      <c r="D528" s="55"/>
      <c r="E528" s="55"/>
      <c r="F528" s="55"/>
      <c r="G528" s="55"/>
      <c r="H528" s="67"/>
    </row>
    <row r="529" spans="1:8">
      <c r="A529" s="21" t="s">
        <v>250</v>
      </c>
      <c r="B529" s="195">
        <f>B522*Convert_07_75</f>
        <v>14.224843250269114</v>
      </c>
      <c r="C529" s="195">
        <f t="shared" ref="C529:H529" si="66">C522*Convert_07_75</f>
        <v>14.224843250269114</v>
      </c>
      <c r="D529" s="195">
        <f t="shared" si="66"/>
        <v>13.142357530423551</v>
      </c>
      <c r="E529" s="195">
        <f t="shared" si="66"/>
        <v>11.787006183188362</v>
      </c>
      <c r="F529" s="195">
        <f t="shared" si="66"/>
        <v>11.693108791147171</v>
      </c>
      <c r="G529" s="195">
        <f t="shared" si="66"/>
        <v>11.322456168950362</v>
      </c>
      <c r="H529" s="195">
        <f t="shared" si="66"/>
        <v>11.196018150691321</v>
      </c>
    </row>
    <row r="530" spans="1:8">
      <c r="A530" s="33" t="s">
        <v>251</v>
      </c>
      <c r="B530" s="195">
        <f>B523*Convert_07_75</f>
        <v>4.2869148830649975</v>
      </c>
      <c r="C530" s="195">
        <f t="shared" ref="C530:H530" si="67">C523*Convert_07_75</f>
        <v>4.2869148830649975</v>
      </c>
      <c r="D530" s="195">
        <f t="shared" si="67"/>
        <v>3.8951724694452263</v>
      </c>
      <c r="E530" s="195">
        <f t="shared" si="67"/>
        <v>3.563256148903295</v>
      </c>
      <c r="F530" s="195">
        <f t="shared" si="67"/>
        <v>3.5031048426556848</v>
      </c>
      <c r="G530" s="195">
        <f t="shared" si="67"/>
        <v>3.4095638226491425</v>
      </c>
      <c r="H530" s="195">
        <f t="shared" si="67"/>
        <v>3.378333935995026</v>
      </c>
    </row>
    <row r="531" spans="1:8">
      <c r="A531" s="37" t="s">
        <v>252</v>
      </c>
      <c r="B531" s="195">
        <f t="shared" ref="B531:H531" si="68">B524*Convert_07_75</f>
        <v>12.022019358484318</v>
      </c>
      <c r="C531" s="195">
        <f t="shared" si="68"/>
        <v>12.022019358484318</v>
      </c>
      <c r="D531" s="195">
        <f t="shared" si="68"/>
        <v>10.930195717290589</v>
      </c>
      <c r="E531" s="195">
        <f t="shared" si="68"/>
        <v>10.01282580435309</v>
      </c>
      <c r="F531" s="195">
        <f t="shared" si="68"/>
        <v>9.8571973137588333</v>
      </c>
      <c r="G531" s="195">
        <f t="shared" si="68"/>
        <v>9.5984667084700099</v>
      </c>
      <c r="H531" s="195">
        <f t="shared" si="68"/>
        <v>9.5119753783527816</v>
      </c>
    </row>
    <row r="532" spans="1:8">
      <c r="A532" s="41" t="s">
        <v>253</v>
      </c>
      <c r="B532" s="195">
        <f t="shared" ref="B532:H532" si="69">B525*Convert_07_75</f>
        <v>14.325761058484995</v>
      </c>
      <c r="C532" s="195">
        <f t="shared" si="69"/>
        <v>14.325761058484995</v>
      </c>
      <c r="D532" s="195">
        <f t="shared" si="69"/>
        <v>13.259710176220379</v>
      </c>
      <c r="E532" s="195">
        <f t="shared" si="69"/>
        <v>11.901923155493394</v>
      </c>
      <c r="F532" s="195">
        <f t="shared" si="69"/>
        <v>11.813008374526044</v>
      </c>
      <c r="G532" s="195">
        <f t="shared" si="69"/>
        <v>11.438404055900705</v>
      </c>
      <c r="H532" s="195">
        <f t="shared" si="69"/>
        <v>11.310556975506646</v>
      </c>
    </row>
    <row r="534" spans="1:8" ht="15">
      <c r="A534" s="63" t="s">
        <v>254</v>
      </c>
    </row>
    <row r="535" spans="1:8" ht="13" thickBot="1"/>
    <row r="536" spans="1:8">
      <c r="A536" s="64" t="s">
        <v>163</v>
      </c>
      <c r="B536" s="65">
        <v>2005</v>
      </c>
      <c r="C536" s="65">
        <v>2020</v>
      </c>
      <c r="D536" s="65">
        <v>2035</v>
      </c>
      <c r="E536" s="65">
        <v>2050</v>
      </c>
      <c r="F536" s="65">
        <v>2065</v>
      </c>
      <c r="G536" s="65">
        <v>2080</v>
      </c>
      <c r="H536" s="66">
        <v>2095</v>
      </c>
    </row>
    <row r="537" spans="1:8">
      <c r="A537" s="61" t="s">
        <v>178</v>
      </c>
      <c r="B537" s="55"/>
      <c r="C537" s="55"/>
      <c r="D537" s="55"/>
      <c r="E537" s="55"/>
      <c r="F537" s="55"/>
      <c r="G537" s="55"/>
      <c r="H537" s="67"/>
    </row>
    <row r="538" spans="1:8">
      <c r="A538" s="21" t="s">
        <v>250</v>
      </c>
      <c r="B538" s="196">
        <f>C538</f>
        <v>5.3512184756111649</v>
      </c>
      <c r="C538" s="196">
        <f>'[3]CCS Cost Calculations'!D45</f>
        <v>5.3512184756111649</v>
      </c>
      <c r="D538" s="196">
        <f>'[3]CCS Cost Calculations'!E45</f>
        <v>4.8214898111990951</v>
      </c>
      <c r="E538" s="196">
        <f>'[3]CCS Cost Calculations'!F45</f>
        <v>4.2792349566101215</v>
      </c>
      <c r="F538" s="196">
        <f>'[3]CCS Cost Calculations'!G45</f>
        <v>4.2115239839623779</v>
      </c>
      <c r="G538" s="196">
        <f>'[3]CCS Cost Calculations'!H45</f>
        <v>4.0802865288300314</v>
      </c>
      <c r="H538" s="196">
        <f>'[3]CCS Cost Calculations'!I45</f>
        <v>4.0358642358102363</v>
      </c>
    </row>
    <row r="539" spans="1:8">
      <c r="A539" s="190" t="s">
        <v>251</v>
      </c>
      <c r="B539" s="196">
        <f>C539</f>
        <v>2.5767120613059369</v>
      </c>
      <c r="C539" s="196">
        <f>'[3]CCS Cost Calculations'!M45</f>
        <v>2.5767120613059369</v>
      </c>
      <c r="D539" s="196">
        <f>'[3]CCS Cost Calculations'!N45</f>
        <v>2.3239387913485694</v>
      </c>
      <c r="E539" s="196">
        <f>'[3]CCS Cost Calculations'!O45</f>
        <v>2.1141081060932212</v>
      </c>
      <c r="F539" s="196">
        <f>'[3]CCS Cost Calculations'!P45</f>
        <v>2.0706230170252358</v>
      </c>
      <c r="G539" s="196">
        <f>'[3]CCS Cost Calculations'!Q45</f>
        <v>2.0124748173952254</v>
      </c>
      <c r="H539" s="196">
        <f>'[3]CCS Cost Calculations'!R45</f>
        <v>1.9931144289660194</v>
      </c>
    </row>
    <row r="540" spans="1:8">
      <c r="A540" s="191" t="s">
        <v>252</v>
      </c>
      <c r="B540" s="196">
        <f>C540</f>
        <v>3.7757770921426177</v>
      </c>
      <c r="C540" s="196">
        <f>'[3]CCS Cost Calculations'!V45</f>
        <v>3.7757770921426177</v>
      </c>
      <c r="D540" s="196">
        <f>'[3]CCS Cost Calculations'!W45</f>
        <v>3.3721789485895854</v>
      </c>
      <c r="E540" s="196">
        <f>'[3]CCS Cost Calculations'!X45</f>
        <v>3.0574401073836981</v>
      </c>
      <c r="F540" s="196">
        <f>'[3]CCS Cost Calculations'!Y45</f>
        <v>2.9932526302099647</v>
      </c>
      <c r="G540" s="196">
        <f>'[3]CCS Cost Calculations'!Z45</f>
        <v>2.9081417830686909</v>
      </c>
      <c r="H540" s="196">
        <f>'[3]CCS Cost Calculations'!AA45</f>
        <v>2.8797862307074351</v>
      </c>
    </row>
    <row r="541" spans="1:8">
      <c r="A541" s="192" t="s">
        <v>253</v>
      </c>
      <c r="B541" s="196">
        <f>C541</f>
        <v>5.0321155991413473</v>
      </c>
      <c r="C541" s="196">
        <f>'[3]CCS Cost Calculations'!AE45</f>
        <v>5.0321155991413473</v>
      </c>
      <c r="D541" s="196">
        <f>'[3]CCS Cost Calculations'!AF45</f>
        <v>4.5547360470123781</v>
      </c>
      <c r="E541" s="196">
        <f>'[3]CCS Cost Calculations'!AG45</f>
        <v>4.0513780783786375</v>
      </c>
      <c r="F541" s="196">
        <f>'[3]CCS Cost Calculations'!AH45</f>
        <v>3.9922248905830253</v>
      </c>
      <c r="G541" s="196">
        <f>'[3]CCS Cost Calculations'!AI45</f>
        <v>3.8678128043453452</v>
      </c>
      <c r="H541" s="196">
        <f>'[3]CCS Cost Calculations'!AJ45</f>
        <v>3.8256489344983269</v>
      </c>
    </row>
    <row r="542" spans="1:8" ht="13" thickBot="1">
      <c r="B542" s="193"/>
    </row>
    <row r="543" spans="1:8">
      <c r="A543" s="64" t="s">
        <v>163</v>
      </c>
      <c r="B543" s="65">
        <v>2005</v>
      </c>
      <c r="C543" s="65">
        <v>2020</v>
      </c>
      <c r="D543" s="65">
        <v>2035</v>
      </c>
      <c r="E543" s="65">
        <v>2050</v>
      </c>
      <c r="F543" s="65">
        <v>2065</v>
      </c>
      <c r="G543" s="65">
        <v>2080</v>
      </c>
      <c r="H543" s="66">
        <v>2095</v>
      </c>
    </row>
    <row r="544" spans="1:8">
      <c r="A544" s="61" t="s">
        <v>202</v>
      </c>
      <c r="B544" s="55"/>
      <c r="C544" s="55"/>
      <c r="D544" s="55"/>
      <c r="E544" s="55"/>
      <c r="F544" s="55"/>
      <c r="G544" s="55"/>
      <c r="H544" s="67"/>
    </row>
    <row r="545" spans="1:8">
      <c r="A545" s="21" t="s">
        <v>250</v>
      </c>
      <c r="B545" s="196">
        <f>B538*Convert_07_75</f>
        <v>1.71829101061274</v>
      </c>
      <c r="C545" s="196">
        <f t="shared" ref="C545:H545" si="70">C538*Convert_07_75</f>
        <v>1.71829101061274</v>
      </c>
      <c r="D545" s="196">
        <f t="shared" si="70"/>
        <v>1.548193675534453</v>
      </c>
      <c r="E545" s="196">
        <f t="shared" si="70"/>
        <v>1.3740741462444559</v>
      </c>
      <c r="F545" s="196">
        <f t="shared" si="70"/>
        <v>1.3523319661875719</v>
      </c>
      <c r="G545" s="196">
        <f t="shared" si="70"/>
        <v>1.310191257405569</v>
      </c>
      <c r="H545" s="196">
        <f t="shared" si="70"/>
        <v>1.2959271366049316</v>
      </c>
    </row>
    <row r="546" spans="1:8">
      <c r="A546" s="33" t="s">
        <v>251</v>
      </c>
      <c r="B546" s="196">
        <f>B539*Convert_07_75</f>
        <v>0.82738934918439178</v>
      </c>
      <c r="C546" s="196">
        <f t="shared" ref="C546:H546" si="71">C539*Convert_07_75</f>
        <v>0.82738934918439178</v>
      </c>
      <c r="D546" s="196">
        <f t="shared" si="71"/>
        <v>0.74622315507916492</v>
      </c>
      <c r="E546" s="196">
        <f t="shared" si="71"/>
        <v>0.67884594335285853</v>
      </c>
      <c r="F546" s="196">
        <f t="shared" si="71"/>
        <v>0.66488276132585677</v>
      </c>
      <c r="G546" s="196">
        <f t="shared" si="71"/>
        <v>0.64621121405808224</v>
      </c>
      <c r="H546" s="196">
        <f t="shared" si="71"/>
        <v>0.63999453993956279</v>
      </c>
    </row>
    <row r="547" spans="1:8">
      <c r="A547" s="37" t="s">
        <v>252</v>
      </c>
      <c r="B547" s="196">
        <f t="shared" ref="B547:H547" si="72">B540*Convert_07_75</f>
        <v>1.2124124374804539</v>
      </c>
      <c r="C547" s="196">
        <f t="shared" si="72"/>
        <v>1.2124124374804539</v>
      </c>
      <c r="D547" s="196">
        <f t="shared" si="72"/>
        <v>1.0828159605046264</v>
      </c>
      <c r="E547" s="196">
        <f t="shared" si="72"/>
        <v>0.98175245057701488</v>
      </c>
      <c r="F547" s="196">
        <f t="shared" si="72"/>
        <v>0.96114167463426281</v>
      </c>
      <c r="G547" s="196">
        <f t="shared" si="72"/>
        <v>0.93381234689049453</v>
      </c>
      <c r="H547" s="196">
        <f t="shared" si="72"/>
        <v>0.92470730082568409</v>
      </c>
    </row>
    <row r="548" spans="1:8">
      <c r="A548" s="41" t="s">
        <v>253</v>
      </c>
      <c r="B548" s="196">
        <f t="shared" ref="B548:H548" si="73">B541*Convert_07_75</f>
        <v>1.6158261969263332</v>
      </c>
      <c r="C548" s="196">
        <f t="shared" si="73"/>
        <v>1.6158261969263332</v>
      </c>
      <c r="D548" s="196">
        <f t="shared" si="73"/>
        <v>1.4625383061754591</v>
      </c>
      <c r="E548" s="196">
        <f t="shared" si="73"/>
        <v>1.3009086742391807</v>
      </c>
      <c r="F548" s="196">
        <f t="shared" si="73"/>
        <v>1.2819144224997805</v>
      </c>
      <c r="G548" s="196">
        <f t="shared" si="73"/>
        <v>1.2419653584934998</v>
      </c>
      <c r="H548" s="196">
        <f t="shared" si="73"/>
        <v>1.2284264236021332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97"/>
  <sheetViews>
    <sheetView topLeftCell="A616" workbookViewId="0">
      <selection activeCell="A642" sqref="A642"/>
    </sheetView>
  </sheetViews>
  <sheetFormatPr baseColWidth="10" defaultColWidth="9.1640625" defaultRowHeight="12" x14ac:dyDescent="0"/>
  <cols>
    <col min="1" max="1" width="12.6640625" style="3" customWidth="1"/>
    <col min="2" max="3" width="9.1640625" style="3"/>
    <col min="4" max="4" width="20.1640625" style="3" customWidth="1"/>
    <col min="5" max="16384" width="9.1640625" style="3"/>
  </cols>
  <sheetData>
    <row r="1" spans="1:3" ht="17">
      <c r="A1" s="8" t="s">
        <v>255</v>
      </c>
    </row>
    <row r="2" spans="1:3">
      <c r="A2" s="3" t="s">
        <v>256</v>
      </c>
    </row>
    <row r="4" spans="1:3" ht="15">
      <c r="A4" s="63" t="s">
        <v>257</v>
      </c>
    </row>
    <row r="6" spans="1:3">
      <c r="A6" s="3" t="s">
        <v>258</v>
      </c>
    </row>
    <row r="7" spans="1:3">
      <c r="A7" s="3" t="s">
        <v>259</v>
      </c>
    </row>
    <row r="8" spans="1:3">
      <c r="A8" s="3" t="s">
        <v>260</v>
      </c>
    </row>
    <row r="9" spans="1:3">
      <c r="A9" s="3">
        <v>13</v>
      </c>
      <c r="C9" s="3" t="s">
        <v>261</v>
      </c>
    </row>
    <row r="10" spans="1:3">
      <c r="C10" s="3" t="s">
        <v>262</v>
      </c>
    </row>
    <row r="11" spans="1:3">
      <c r="A11" s="3" t="s">
        <v>65</v>
      </c>
      <c r="B11" s="3" t="s">
        <v>263</v>
      </c>
      <c r="C11" s="3">
        <v>1975</v>
      </c>
    </row>
    <row r="12" spans="1:3">
      <c r="A12" s="3" t="str">
        <f>[5]Reference_XML!A35</f>
        <v>ALL</v>
      </c>
      <c r="B12" s="3" t="str">
        <f>[5]Reference_XML!B35</f>
        <v>electricity</v>
      </c>
      <c r="C12" s="3">
        <f>[5]Reference_XML!C35</f>
        <v>-3</v>
      </c>
    </row>
    <row r="14" spans="1:3">
      <c r="A14" s="3" t="s">
        <v>264</v>
      </c>
    </row>
    <row r="15" spans="1:3">
      <c r="A15" s="3" t="s">
        <v>265</v>
      </c>
    </row>
    <row r="16" spans="1:3">
      <c r="A16" s="3" t="s">
        <v>260</v>
      </c>
    </row>
    <row r="17" spans="1:14">
      <c r="A17" s="3">
        <v>15</v>
      </c>
    </row>
    <row r="19" spans="1:14">
      <c r="A19" s="3" t="str">
        <f>[5]Reference_XML!A43</f>
        <v>region</v>
      </c>
      <c r="B19" s="3" t="str">
        <f>[5]Reference_XML!B43</f>
        <v>supplysector</v>
      </c>
      <c r="C19" s="3" t="str">
        <f>[5]Reference_XML!C43</f>
        <v>subsector</v>
      </c>
      <c r="D19" s="3" t="str">
        <f>[5]Reference_XML!D43</f>
        <v>1975 fillout</v>
      </c>
      <c r="E19" s="3" t="str">
        <f>[5]Reference_XML!E43</f>
        <v>apply-to</v>
      </c>
      <c r="F19" s="3" t="str">
        <f>[5]Reference_XML!F43</f>
        <v>from-year</v>
      </c>
      <c r="G19" s="3" t="str">
        <f>[5]Reference_XML!G43</f>
        <v>to-year</v>
      </c>
      <c r="H19" s="3" t="str">
        <f>[5]Reference_XML!H43</f>
        <v>interpolation-function</v>
      </c>
    </row>
    <row r="20" spans="1:14">
      <c r="A20" s="3" t="str">
        <f>[5]Reference_XML!A44</f>
        <v>ALL</v>
      </c>
      <c r="B20" s="3" t="str">
        <f>[5]Reference_XML!B44</f>
        <v>electricity</v>
      </c>
      <c r="C20" s="3" t="str">
        <f>[5]Reference_XML!C44</f>
        <v>coal</v>
      </c>
      <c r="D20" s="3">
        <f>[5]Reference_XML!D44</f>
        <v>1</v>
      </c>
      <c r="E20" s="3" t="str">
        <f>[5]Reference_XML!E44</f>
        <v>share-weight</v>
      </c>
      <c r="F20" s="3">
        <f>[5]Reference_XML!F44</f>
        <v>2005</v>
      </c>
      <c r="G20" s="3">
        <f>[5]Reference_XML!G44</f>
        <v>2095</v>
      </c>
      <c r="H20" s="3" t="str">
        <f>[5]Reference_XML!H44</f>
        <v>fixed</v>
      </c>
    </row>
    <row r="21" spans="1:14">
      <c r="A21" s="3" t="str">
        <f>[5]Reference_XML!A45</f>
        <v>ALL</v>
      </c>
      <c r="B21" s="3" t="str">
        <f>[5]Reference_XML!B45</f>
        <v>electricity</v>
      </c>
      <c r="C21" s="3" t="str">
        <f>[5]Reference_XML!C45</f>
        <v>gas</v>
      </c>
      <c r="D21" s="3">
        <f>[5]Reference_XML!D45</f>
        <v>1</v>
      </c>
      <c r="E21" s="3" t="str">
        <f>[5]Reference_XML!E45</f>
        <v>share-weight</v>
      </c>
      <c r="F21" s="3">
        <f>[5]Reference_XML!F45</f>
        <v>2005</v>
      </c>
      <c r="G21" s="3">
        <f>[5]Reference_XML!G45</f>
        <v>2095</v>
      </c>
      <c r="H21" s="3" t="str">
        <f>[5]Reference_XML!H45</f>
        <v>fixed</v>
      </c>
    </row>
    <row r="22" spans="1:14">
      <c r="A22" s="3" t="str">
        <f>[5]Reference_XML!A46</f>
        <v>ALL</v>
      </c>
      <c r="B22" s="3" t="str">
        <f>[5]Reference_XML!B46</f>
        <v>electricity</v>
      </c>
      <c r="C22" s="3" t="str">
        <f>[5]Reference_XML!C46</f>
        <v>oil</v>
      </c>
      <c r="D22" s="3">
        <f>[5]Reference_XML!D46</f>
        <v>1</v>
      </c>
      <c r="E22" s="3" t="str">
        <f>[5]Reference_XML!E46</f>
        <v>share-weight</v>
      </c>
      <c r="F22" s="3">
        <f>[5]Reference_XML!F46</f>
        <v>2005</v>
      </c>
      <c r="G22" s="3">
        <f>[5]Reference_XML!G46</f>
        <v>2095</v>
      </c>
      <c r="H22" s="3" t="str">
        <f>[5]Reference_XML!H46</f>
        <v>fixed</v>
      </c>
    </row>
    <row r="23" spans="1:14">
      <c r="A23" s="3" t="str">
        <f>[5]Reference_XML!A47</f>
        <v>ALL</v>
      </c>
      <c r="B23" s="3" t="str">
        <f>[5]Reference_XML!B47</f>
        <v>electricity</v>
      </c>
      <c r="C23" s="3" t="str">
        <f>[5]Reference_XML!C47</f>
        <v xml:space="preserve">biomass </v>
      </c>
      <c r="D23" s="3">
        <f>[5]Reference_XML!D47</f>
        <v>1</v>
      </c>
      <c r="E23" s="3" t="str">
        <f>[5]Reference_XML!E47</f>
        <v>share-weight</v>
      </c>
      <c r="F23" s="3">
        <f>[5]Reference_XML!F47</f>
        <v>2050</v>
      </c>
      <c r="G23" s="3">
        <f>[5]Reference_XML!G47</f>
        <v>2095</v>
      </c>
      <c r="H23" s="3" t="str">
        <f>[5]Reference_XML!H47</f>
        <v>linear</v>
      </c>
    </row>
    <row r="27" spans="1:14">
      <c r="A27" s="3" t="s">
        <v>266</v>
      </c>
    </row>
    <row r="28" spans="1:14">
      <c r="A28" s="3" t="s">
        <v>265</v>
      </c>
    </row>
    <row r="29" spans="1:14">
      <c r="A29" s="3" t="s">
        <v>260</v>
      </c>
    </row>
    <row r="30" spans="1:14">
      <c r="A30" s="3">
        <v>16</v>
      </c>
    </row>
    <row r="31" spans="1:14">
      <c r="F31" s="3" t="s">
        <v>148</v>
      </c>
      <c r="G31" s="3" t="s">
        <v>148</v>
      </c>
      <c r="H31" s="3" t="s">
        <v>148</v>
      </c>
      <c r="I31" s="3" t="s">
        <v>148</v>
      </c>
      <c r="J31" s="3" t="s">
        <v>148</v>
      </c>
      <c r="K31" s="3" t="s">
        <v>148</v>
      </c>
      <c r="L31" s="3" t="s">
        <v>148</v>
      </c>
      <c r="M31" s="3" t="s">
        <v>148</v>
      </c>
      <c r="N31" s="3" t="s">
        <v>148</v>
      </c>
    </row>
    <row r="32" spans="1:14">
      <c r="A32" s="3" t="s">
        <v>65</v>
      </c>
      <c r="B32" s="3" t="s">
        <v>263</v>
      </c>
      <c r="C32" s="3" t="s">
        <v>267</v>
      </c>
      <c r="D32" s="3" t="s">
        <v>160</v>
      </c>
      <c r="E32" s="3" t="s">
        <v>268</v>
      </c>
      <c r="F32" s="3">
        <v>1975</v>
      </c>
      <c r="G32" s="3">
        <v>1990</v>
      </c>
      <c r="H32" s="3">
        <v>2005</v>
      </c>
      <c r="I32" s="3">
        <v>2020</v>
      </c>
      <c r="J32" s="3">
        <v>2035</v>
      </c>
      <c r="K32" s="3">
        <v>2050</v>
      </c>
      <c r="L32" s="3">
        <v>2065</v>
      </c>
      <c r="M32" s="3">
        <v>2080</v>
      </c>
      <c r="N32" s="3">
        <v>2095</v>
      </c>
    </row>
    <row r="33" spans="1:14">
      <c r="A33" s="3" t="str">
        <f>[5]Reference_XML!A94</f>
        <v>ALL</v>
      </c>
      <c r="B33" s="3" t="str">
        <f>[5]Reference_XML!B94</f>
        <v>electricity</v>
      </c>
      <c r="C33" s="3" t="str">
        <f>[5]Reference_XML!C94</f>
        <v>coal</v>
      </c>
      <c r="D33" s="3" t="str">
        <f>[5]Reference_XML!D94</f>
        <v>Coal (conv pul)</v>
      </c>
      <c r="E33" s="3" t="str">
        <f>[5]Reference_XML!E94</f>
        <v>regional coal</v>
      </c>
      <c r="F33" s="3">
        <f>[5]Reference_XML!F94</f>
        <v>1</v>
      </c>
      <c r="G33" s="3">
        <f>[5]Reference_XML!G94</f>
        <v>1</v>
      </c>
      <c r="H33" s="3">
        <f>[5]Reference_XML!H94</f>
        <v>0.39132528820480139</v>
      </c>
      <c r="I33" s="3">
        <f>[5]Reference_XML!I94</f>
        <v>0.39132528820480139</v>
      </c>
      <c r="J33" s="3">
        <f>[5]Reference_XML!J94</f>
        <v>0.40022316143077036</v>
      </c>
      <c r="K33" s="3">
        <f>[5]Reference_XML!K94</f>
        <v>0.40932335265236031</v>
      </c>
      <c r="L33" s="3">
        <f>[5]Reference_XML!L94</f>
        <v>0.41863046213418653</v>
      </c>
      <c r="M33" s="3">
        <f>[5]Reference_XML!M94</f>
        <v>0.42814919474072671</v>
      </c>
      <c r="N33" s="3">
        <f>[5]Reference_XML!N94</f>
        <v>0.43788436231469119</v>
      </c>
    </row>
    <row r="34" spans="1:14">
      <c r="A34" s="3" t="str">
        <f>[5]Reference_XML!A95</f>
        <v>ALL</v>
      </c>
      <c r="B34" s="3" t="str">
        <f>[5]Reference_XML!B95</f>
        <v>electricity</v>
      </c>
      <c r="C34" s="3" t="str">
        <f>[5]Reference_XML!C95</f>
        <v>coal</v>
      </c>
      <c r="D34" s="3" t="str">
        <f>[5]Reference_XML!D95</f>
        <v>Coal (IGCC)</v>
      </c>
      <c r="E34" s="3" t="str">
        <f>[5]Reference_XML!E95</f>
        <v>regional coal</v>
      </c>
      <c r="F34" s="3">
        <f>[5]Reference_XML!F95</f>
        <v>1</v>
      </c>
      <c r="G34" s="3">
        <f>[5]Reference_XML!G95</f>
        <v>1</v>
      </c>
      <c r="H34" s="3">
        <f>[5]Reference_XML!H95</f>
        <v>0.42624802982763033</v>
      </c>
      <c r="I34" s="3">
        <f>[5]Reference_XML!I95</f>
        <v>0.42624802982763033</v>
      </c>
      <c r="J34" s="3">
        <f>[5]Reference_XML!J95</f>
        <v>0.44903864197952675</v>
      </c>
      <c r="K34" s="3">
        <f>[5]Reference_XML!K95</f>
        <v>0.4695983502224636</v>
      </c>
      <c r="L34" s="3">
        <f>[5]Reference_XML!L95</f>
        <v>0.48591462706571159</v>
      </c>
      <c r="M34" s="3">
        <f>[5]Reference_XML!M95</f>
        <v>0.49639032164966829</v>
      </c>
      <c r="N34" s="3">
        <f>[5]Reference_XML!N95</f>
        <v>0.5</v>
      </c>
    </row>
    <row r="35" spans="1:14">
      <c r="A35" s="3" t="str">
        <f>[5]Reference_XML!A97</f>
        <v>ALL</v>
      </c>
      <c r="B35" s="3" t="str">
        <f>[5]Reference_XML!B97</f>
        <v>electricity</v>
      </c>
      <c r="C35" s="3" t="str">
        <f>[5]Reference_XML!C97</f>
        <v>gas</v>
      </c>
      <c r="D35" s="3" t="str">
        <f>[5]Reference_XML!D97</f>
        <v>Gas (peak load conv)</v>
      </c>
      <c r="E35" s="3" t="str">
        <f>[5]Reference_XML!E97</f>
        <v>wholesale gas</v>
      </c>
      <c r="F35" s="3">
        <f>[5]Reference_XML!F97</f>
        <v>1</v>
      </c>
      <c r="G35" s="3">
        <f>[5]Reference_XML!G97</f>
        <v>1</v>
      </c>
      <c r="H35" s="3">
        <f>[5]Reference_XML!H97</f>
        <v>0.38436590927267961</v>
      </c>
      <c r="I35" s="3">
        <f>[5]Reference_XML!I97</f>
        <v>0.38436590927267961</v>
      </c>
      <c r="J35" s="3">
        <f>[5]Reference_XML!J97</f>
        <v>0.39310554158415623</v>
      </c>
      <c r="K35" s="3">
        <f>[5]Reference_XML!K97</f>
        <v>0.40204389384216593</v>
      </c>
      <c r="L35" s="3">
        <f>[5]Reference_XML!L97</f>
        <v>0.41118548449963016</v>
      </c>
      <c r="M35" s="3">
        <f>[5]Reference_XML!M97</f>
        <v>0.42053493474911557</v>
      </c>
      <c r="N35" s="3">
        <f>[5]Reference_XML!N97</f>
        <v>0.43009697085890675</v>
      </c>
    </row>
    <row r="36" spans="1:14">
      <c r="A36" s="3" t="str">
        <f>[5]Reference_XML!A98</f>
        <v>ALL</v>
      </c>
      <c r="B36" s="3" t="str">
        <f>[5]Reference_XML!B98</f>
        <v>electricity</v>
      </c>
      <c r="C36" s="3" t="str">
        <f>[5]Reference_XML!C98</f>
        <v>gas</v>
      </c>
      <c r="D36" s="3" t="str">
        <f>[5]Reference_XML!D98</f>
        <v>Gas (base load conv)</v>
      </c>
      <c r="E36" s="3" t="str">
        <f>[5]Reference_XML!E98</f>
        <v>wholesale gas</v>
      </c>
      <c r="F36" s="3">
        <f>[5]Reference_XML!F98</f>
        <v>1</v>
      </c>
      <c r="G36" s="3">
        <f>[5]Reference_XML!G98</f>
        <v>1</v>
      </c>
      <c r="H36" s="3">
        <f>[5]Reference_XML!H98</f>
        <v>0.38436590927267961</v>
      </c>
      <c r="I36" s="3">
        <f>[5]Reference_XML!I98</f>
        <v>0.38436590927267961</v>
      </c>
      <c r="J36" s="3">
        <f>[5]Reference_XML!J98</f>
        <v>0.39310554158415623</v>
      </c>
      <c r="K36" s="3">
        <f>[5]Reference_XML!K98</f>
        <v>0.40204389384216593</v>
      </c>
      <c r="L36" s="3">
        <f>[5]Reference_XML!L98</f>
        <v>0.41118548449963016</v>
      </c>
      <c r="M36" s="3">
        <f>[5]Reference_XML!M98</f>
        <v>0.42053493474911557</v>
      </c>
      <c r="N36" s="3">
        <f>[5]Reference_XML!N98</f>
        <v>0.43009697085890675</v>
      </c>
    </row>
    <row r="37" spans="1:14">
      <c r="A37" s="3" t="str">
        <f>[5]Reference_XML!A99</f>
        <v>ALL</v>
      </c>
      <c r="B37" s="3" t="str">
        <f>[5]Reference_XML!B99</f>
        <v>electricity</v>
      </c>
      <c r="C37" s="3" t="str">
        <f>[5]Reference_XML!C99</f>
        <v>gas</v>
      </c>
      <c r="D37" s="3" t="str">
        <f>[5]Reference_XML!D99</f>
        <v>Gas (CC)</v>
      </c>
      <c r="E37" s="3" t="str">
        <f>[5]Reference_XML!E99</f>
        <v>wholesale gas</v>
      </c>
      <c r="F37" s="3">
        <f>[5]Reference_XML!F99</f>
        <v>1</v>
      </c>
      <c r="G37" s="3">
        <f>[5]Reference_XML!G99</f>
        <v>1</v>
      </c>
      <c r="H37" s="3">
        <f>[5]Reference_XML!H99</f>
        <v>0.5535636583816721</v>
      </c>
      <c r="I37" s="3">
        <f>[5]Reference_XML!I99</f>
        <v>0.5535636583816721</v>
      </c>
      <c r="J37" s="3">
        <f>[5]Reference_XML!J99</f>
        <v>0.59881497653583082</v>
      </c>
      <c r="K37" s="3">
        <f>[5]Reference_XML!K99</f>
        <v>0.63963678038458771</v>
      </c>
      <c r="L37" s="3">
        <f>[5]Reference_XML!L99</f>
        <v>0.67203314734499475</v>
      </c>
      <c r="M37" s="3">
        <f>[5]Reference_XML!M99</f>
        <v>0.69283289530020598</v>
      </c>
      <c r="N37" s="3">
        <f>[5]Reference_XML!N99</f>
        <v>0.7</v>
      </c>
    </row>
    <row r="38" spans="1:14">
      <c r="A38" s="3" t="str">
        <f>[5]Reference_XML!A101</f>
        <v>ALL</v>
      </c>
      <c r="B38" s="3" t="str">
        <f>[5]Reference_XML!B101</f>
        <v>electricity</v>
      </c>
      <c r="C38" s="3" t="str">
        <f>[5]Reference_XML!C101</f>
        <v>oil</v>
      </c>
      <c r="D38" s="3" t="str">
        <f>[5]Reference_XML!D101</f>
        <v>Oil (peak load conv)</v>
      </c>
      <c r="E38" s="3" t="str">
        <f>[5]Reference_XML!E101</f>
        <v>refined liquids electricity</v>
      </c>
      <c r="F38" s="3">
        <f>[5]Reference_XML!F101</f>
        <v>1</v>
      </c>
      <c r="G38" s="3">
        <f>[5]Reference_XML!G101</f>
        <v>1</v>
      </c>
      <c r="H38" s="3">
        <f>[5]Reference_XML!H101</f>
        <v>0.38436590927267961</v>
      </c>
      <c r="I38" s="3">
        <f>[5]Reference_XML!I101</f>
        <v>0.38436590927267961</v>
      </c>
      <c r="J38" s="3">
        <f>[5]Reference_XML!J101</f>
        <v>0.39310554158415623</v>
      </c>
      <c r="K38" s="3">
        <f>[5]Reference_XML!K101</f>
        <v>0.40204389384216593</v>
      </c>
      <c r="L38" s="3">
        <f>[5]Reference_XML!L101</f>
        <v>0.41118548449963016</v>
      </c>
      <c r="M38" s="3">
        <f>[5]Reference_XML!M101</f>
        <v>0.42053493474911557</v>
      </c>
      <c r="N38" s="3">
        <f>[5]Reference_XML!N101</f>
        <v>0.43009697085890675</v>
      </c>
    </row>
    <row r="39" spans="1:14">
      <c r="A39" s="3" t="str">
        <f>[5]Reference_XML!A102</f>
        <v>ALL</v>
      </c>
      <c r="B39" s="3" t="str">
        <f>[5]Reference_XML!B102</f>
        <v>electricity</v>
      </c>
      <c r="C39" s="3" t="str">
        <f>[5]Reference_XML!C102</f>
        <v>oil</v>
      </c>
      <c r="D39" s="3" t="str">
        <f>[5]Reference_XML!D102</f>
        <v>Oil (base load conv)</v>
      </c>
      <c r="E39" s="3" t="str">
        <f>[5]Reference_XML!E102</f>
        <v>refined liquids electricity</v>
      </c>
      <c r="F39" s="3">
        <f>[5]Reference_XML!F102</f>
        <v>1</v>
      </c>
      <c r="G39" s="3">
        <f>[5]Reference_XML!G102</f>
        <v>1</v>
      </c>
      <c r="H39" s="3">
        <f>[5]Reference_XML!H102</f>
        <v>0.38436590927267961</v>
      </c>
      <c r="I39" s="3">
        <f>[5]Reference_XML!I102</f>
        <v>0.38436590927267961</v>
      </c>
      <c r="J39" s="3">
        <f>[5]Reference_XML!J102</f>
        <v>0.39310554158415623</v>
      </c>
      <c r="K39" s="3">
        <f>[5]Reference_XML!K102</f>
        <v>0.40204389384216593</v>
      </c>
      <c r="L39" s="3">
        <f>[5]Reference_XML!L102</f>
        <v>0.41118548449963016</v>
      </c>
      <c r="M39" s="3">
        <f>[5]Reference_XML!M102</f>
        <v>0.42053493474911557</v>
      </c>
      <c r="N39" s="3">
        <f>[5]Reference_XML!N102</f>
        <v>0.43009697085890675</v>
      </c>
    </row>
    <row r="40" spans="1:14">
      <c r="A40" s="3" t="str">
        <f>[5]Reference_XML!A103</f>
        <v>ALL</v>
      </c>
      <c r="B40" s="3" t="str">
        <f>[5]Reference_XML!B103</f>
        <v>electricity</v>
      </c>
      <c r="C40" s="3" t="str">
        <f>[5]Reference_XML!C103</f>
        <v>oil</v>
      </c>
      <c r="D40" s="3" t="str">
        <f>[5]Reference_XML!D103</f>
        <v>Oil (IGCC)</v>
      </c>
      <c r="E40" s="3" t="str">
        <f>[5]Reference_XML!E103</f>
        <v>refined liquids electricity</v>
      </c>
      <c r="F40" s="3">
        <f>[5]Reference_XML!F103</f>
        <v>1</v>
      </c>
      <c r="G40" s="3">
        <f>[5]Reference_XML!G103</f>
        <v>1</v>
      </c>
      <c r="H40" s="3">
        <f>[5]Reference_XML!H103</f>
        <v>0.42624802982763033</v>
      </c>
      <c r="I40" s="3">
        <f>[5]Reference_XML!I103</f>
        <v>0.42624802982763033</v>
      </c>
      <c r="J40" s="3">
        <f>[5]Reference_XML!J103</f>
        <v>0.44903864197952675</v>
      </c>
      <c r="K40" s="3">
        <f>[5]Reference_XML!K103</f>
        <v>0.4695983502224636</v>
      </c>
      <c r="L40" s="3">
        <f>[5]Reference_XML!L103</f>
        <v>0.48591462706571159</v>
      </c>
      <c r="M40" s="3">
        <f>[5]Reference_XML!M103</f>
        <v>0.49639032164966829</v>
      </c>
      <c r="N40" s="3">
        <f>[5]Reference_XML!N103</f>
        <v>0.5</v>
      </c>
    </row>
    <row r="41" spans="1:14">
      <c r="A41" s="3" t="str">
        <f>[5]Reference_XML!A105</f>
        <v>ALL</v>
      </c>
      <c r="B41" s="3" t="str">
        <f>[5]Reference_XML!B105</f>
        <v>electricity</v>
      </c>
      <c r="C41" s="3" t="str">
        <f>[5]Reference_XML!C105</f>
        <v xml:space="preserve">biomass </v>
      </c>
      <c r="D41" s="3" t="str">
        <f>[5]Reference_XML!D105</f>
        <v>Biomass (conv)</v>
      </c>
      <c r="E41" s="3" t="str">
        <f>[5]Reference_XML!E105</f>
        <v>regional biomass</v>
      </c>
      <c r="F41" s="3">
        <f>[5]Reference_XML!F105</f>
        <v>1</v>
      </c>
      <c r="G41" s="3">
        <f>[5]Reference_XML!G105</f>
        <v>1</v>
      </c>
      <c r="H41" s="3">
        <f>[5]Reference_XML!H105</f>
        <v>0.38169501283984608</v>
      </c>
      <c r="I41" s="3">
        <f>[5]Reference_XML!I105</f>
        <v>0.38169501283984619</v>
      </c>
      <c r="J41" s="3">
        <f>[5]Reference_XML!J105</f>
        <v>0.39037391486228873</v>
      </c>
      <c r="K41" s="3">
        <f>[5]Reference_XML!K105</f>
        <v>0.39925015595855018</v>
      </c>
      <c r="L41" s="3">
        <f>[5]Reference_XML!L105</f>
        <v>0.40832822318355488</v>
      </c>
      <c r="M41" s="3">
        <f>[5]Reference_XML!M105</f>
        <v>0.41761270561795077</v>
      </c>
      <c r="N41" s="3">
        <f>[5]Reference_XML!N105</f>
        <v>0.42710829668795014</v>
      </c>
    </row>
    <row r="42" spans="1:14">
      <c r="A42" s="3" t="str">
        <f>[5]Reference_XML!A106</f>
        <v>ALL</v>
      </c>
      <c r="B42" s="3" t="str">
        <f>[5]Reference_XML!B106</f>
        <v>electricity</v>
      </c>
      <c r="C42" s="3" t="str">
        <f>[5]Reference_XML!C106</f>
        <v xml:space="preserve">biomass </v>
      </c>
      <c r="D42" s="3" t="str">
        <f>[5]Reference_XML!D106</f>
        <v>Biomass (IGCC)</v>
      </c>
      <c r="E42" s="3" t="str">
        <f>[5]Reference_XML!E106</f>
        <v>regional biomass</v>
      </c>
      <c r="F42" s="3">
        <f>[5]Reference_XML!F106</f>
        <v>1</v>
      </c>
      <c r="G42" s="3">
        <f>[5]Reference_XML!G106</f>
        <v>1</v>
      </c>
      <c r="H42" s="3">
        <f>[5]Reference_XML!H106</f>
        <v>0.41575832720748823</v>
      </c>
      <c r="I42" s="3">
        <f>[5]Reference_XML!I106</f>
        <v>0.41575832720748823</v>
      </c>
      <c r="J42" s="3">
        <f>[5]Reference_XML!J106</f>
        <v>0.43798807637052573</v>
      </c>
      <c r="K42" s="3">
        <f>[5]Reference_XML!K106</f>
        <v>0.45804182280171529</v>
      </c>
      <c r="L42" s="3">
        <f>[5]Reference_XML!L106</f>
        <v>0.47395656607770487</v>
      </c>
      <c r="M42" s="3">
        <f>[5]Reference_XML!M106</f>
        <v>0.48417446024210403</v>
      </c>
      <c r="N42" s="3">
        <f>[5]Reference_XML!N106</f>
        <v>0.48769530662184657</v>
      </c>
    </row>
    <row r="45" spans="1:14">
      <c r="A45" s="3" t="s">
        <v>269</v>
      </c>
    </row>
    <row r="46" spans="1:14">
      <c r="A46" s="3" t="s">
        <v>265</v>
      </c>
    </row>
    <row r="47" spans="1:14">
      <c r="A47" s="3" t="s">
        <v>260</v>
      </c>
    </row>
    <row r="48" spans="1:14">
      <c r="A48" s="3">
        <v>18</v>
      </c>
      <c r="E48" s="3" t="s">
        <v>270</v>
      </c>
      <c r="F48" s="3" t="s">
        <v>270</v>
      </c>
      <c r="G48" s="3" t="s">
        <v>270</v>
      </c>
      <c r="H48" s="3" t="s">
        <v>270</v>
      </c>
      <c r="I48" s="3" t="s">
        <v>270</v>
      </c>
      <c r="J48" s="3" t="s">
        <v>270</v>
      </c>
      <c r="K48" s="3" t="s">
        <v>270</v>
      </c>
      <c r="L48" s="3" t="s">
        <v>270</v>
      </c>
      <c r="M48" s="3" t="s">
        <v>270</v>
      </c>
    </row>
    <row r="49" spans="1:13">
      <c r="E49" s="3" t="s">
        <v>271</v>
      </c>
      <c r="F49" s="3" t="s">
        <v>271</v>
      </c>
      <c r="G49" s="3" t="s">
        <v>271</v>
      </c>
      <c r="H49" s="3" t="s">
        <v>271</v>
      </c>
      <c r="I49" s="3" t="s">
        <v>271</v>
      </c>
      <c r="J49" s="3" t="s">
        <v>271</v>
      </c>
      <c r="K49" s="3" t="s">
        <v>271</v>
      </c>
      <c r="L49" s="3" t="s">
        <v>271</v>
      </c>
      <c r="M49" s="3" t="s">
        <v>271</v>
      </c>
    </row>
    <row r="50" spans="1:13">
      <c r="A50" s="3" t="s">
        <v>65</v>
      </c>
      <c r="B50" s="3" t="s">
        <v>263</v>
      </c>
      <c r="C50" s="3" t="s">
        <v>267</v>
      </c>
      <c r="D50" s="3" t="s">
        <v>160</v>
      </c>
      <c r="E50" s="3">
        <v>1975</v>
      </c>
      <c r="F50" s="3">
        <v>1990</v>
      </c>
      <c r="G50" s="3">
        <v>2005</v>
      </c>
      <c r="H50" s="3">
        <v>2020</v>
      </c>
      <c r="I50" s="3">
        <v>2035</v>
      </c>
      <c r="J50" s="3">
        <v>2050</v>
      </c>
      <c r="K50" s="3">
        <v>2065</v>
      </c>
      <c r="L50" s="3">
        <v>2080</v>
      </c>
      <c r="M50" s="3">
        <v>2095</v>
      </c>
    </row>
    <row r="51" spans="1:13">
      <c r="A51" s="3" t="str">
        <f>[5]Reference_XML!A115</f>
        <v>ALL</v>
      </c>
      <c r="B51" s="3" t="str">
        <f>[5]Reference_XML!B115</f>
        <v>electricity</v>
      </c>
      <c r="C51" s="3" t="str">
        <f>[5]Reference_XML!C115</f>
        <v>coal</v>
      </c>
      <c r="D51" s="3" t="str">
        <f>[5]Reference_XML!D115</f>
        <v>Coal (conv pul)</v>
      </c>
      <c r="E51" s="3">
        <f>[5]Reference_XML!E115</f>
        <v>0</v>
      </c>
      <c r="F51" s="3">
        <f>[5]Reference_XML!F115</f>
        <v>0</v>
      </c>
      <c r="G51" s="3">
        <f>[5]Reference_XML!G115</f>
        <v>3.7130829214607339</v>
      </c>
      <c r="H51" s="3">
        <f>[5]Reference_XML!H115</f>
        <v>3.7130829214607339</v>
      </c>
      <c r="I51" s="3">
        <f>[5]Reference_XML!I115</f>
        <v>3.4964290866638996</v>
      </c>
      <c r="J51" s="3">
        <f>[5]Reference_XML!J115</f>
        <v>3.2924167374263775</v>
      </c>
      <c r="K51" s="3">
        <f>[5]Reference_XML!K115</f>
        <v>3.1003082585691146</v>
      </c>
      <c r="L51" s="3">
        <f>[5]Reference_XML!L115</f>
        <v>2.9194090738541534</v>
      </c>
      <c r="M51" s="3">
        <f>[5]Reference_XML!M115</f>
        <v>2.7490651347152051</v>
      </c>
    </row>
    <row r="52" spans="1:13">
      <c r="A52" s="3" t="str">
        <f>[5]Reference_XML!A116</f>
        <v>ALL</v>
      </c>
      <c r="B52" s="3" t="str">
        <f>[5]Reference_XML!B116</f>
        <v>electricity</v>
      </c>
      <c r="C52" s="3" t="str">
        <f>[5]Reference_XML!C116</f>
        <v>coal</v>
      </c>
      <c r="D52" s="3" t="str">
        <f>[5]Reference_XML!D116</f>
        <v>Coal (IGCC)</v>
      </c>
      <c r="E52" s="3">
        <f>[5]Reference_XML!E116</f>
        <v>0</v>
      </c>
      <c r="F52" s="3">
        <f>[5]Reference_XML!F116</f>
        <v>0</v>
      </c>
      <c r="G52" s="3">
        <f>[5]Reference_XML!G116</f>
        <v>4.1760697525224497</v>
      </c>
      <c r="H52" s="3">
        <f>[5]Reference_XML!H116</f>
        <v>4.1760697525224497</v>
      </c>
      <c r="I52" s="3">
        <f>[5]Reference_XML!I116</f>
        <v>3.7809737558078718</v>
      </c>
      <c r="J52" s="3">
        <f>[5]Reference_XML!J116</f>
        <v>3.2339436909545349</v>
      </c>
      <c r="K52" s="3">
        <f>[5]Reference_XML!K116</f>
        <v>3.2090849689320393</v>
      </c>
      <c r="L52" s="3">
        <f>[5]Reference_XML!L116</f>
        <v>3.052109603037283</v>
      </c>
      <c r="M52" s="3">
        <f>[5]Reference_XML!M116</f>
        <v>2.9984121755625557</v>
      </c>
    </row>
    <row r="53" spans="1:13">
      <c r="A53" s="3" t="str">
        <f>[5]Reference_XML!A117</f>
        <v>ALL</v>
      </c>
      <c r="B53" s="3" t="str">
        <f>[5]Reference_XML!B117</f>
        <v>electricity</v>
      </c>
      <c r="C53" s="3" t="str">
        <f>[5]Reference_XML!C117</f>
        <v>gas</v>
      </c>
      <c r="D53" s="3" t="str">
        <f>[5]Reference_XML!D117</f>
        <v>Gas (peak load conv)</v>
      </c>
      <c r="E53" s="3">
        <f>[5]Reference_XML!E117</f>
        <v>0</v>
      </c>
      <c r="F53" s="3">
        <f>[5]Reference_XML!F117</f>
        <v>0</v>
      </c>
      <c r="G53" s="3">
        <f>[5]Reference_XML!G117</f>
        <v>8.9845720325800187</v>
      </c>
      <c r="H53" s="3">
        <f>[5]Reference_XML!H117</f>
        <v>9.284397280926699</v>
      </c>
      <c r="I53" s="3">
        <f>[5]Reference_XML!I117</f>
        <v>8.742664085833189</v>
      </c>
      <c r="J53" s="3">
        <f>[5]Reference_XML!J117</f>
        <v>8.2325403582997474</v>
      </c>
      <c r="K53" s="3">
        <f>[5]Reference_XML!K117</f>
        <v>7.7521817246596285</v>
      </c>
      <c r="L53" s="3">
        <f>[5]Reference_XML!L117</f>
        <v>7.2998514281876314</v>
      </c>
      <c r="M53" s="3">
        <f>[5]Reference_XML!M117</f>
        <v>6.8739140497835356</v>
      </c>
    </row>
    <row r="54" spans="1:13">
      <c r="A54" s="3" t="str">
        <f>[5]Reference_XML!A118</f>
        <v>ALL</v>
      </c>
      <c r="B54" s="3" t="str">
        <f>[5]Reference_XML!B118</f>
        <v>electricity</v>
      </c>
      <c r="C54" s="3" t="str">
        <f>[5]Reference_XML!C118</f>
        <v>gas</v>
      </c>
      <c r="D54" s="3" t="str">
        <f>[5]Reference_XML!D118</f>
        <v>Gas (base load conv)</v>
      </c>
      <c r="E54" s="3">
        <f>[5]Reference_XML!E118</f>
        <v>0</v>
      </c>
      <c r="F54" s="3">
        <f>[5]Reference_XML!F118</f>
        <v>0</v>
      </c>
      <c r="G54" s="3">
        <f>[5]Reference_XML!G118</f>
        <v>2.0369820814165003</v>
      </c>
      <c r="H54" s="3">
        <f>[5]Reference_XML!H118</f>
        <v>2.1049584587245977</v>
      </c>
      <c r="I54" s="3">
        <f>[5]Reference_XML!I118</f>
        <v>1.9821367141481778</v>
      </c>
      <c r="J54" s="3">
        <f>[5]Reference_XML!J118</f>
        <v>1.8664814677410067</v>
      </c>
      <c r="K54" s="3">
        <f>[5]Reference_XML!K118</f>
        <v>1.7575745631237982</v>
      </c>
      <c r="L54" s="3">
        <f>[5]Reference_XML!L118</f>
        <v>1.6550222428291743</v>
      </c>
      <c r="M54" s="3">
        <f>[5]Reference_XML!M118</f>
        <v>1.5584537246550803</v>
      </c>
    </row>
    <row r="55" spans="1:13">
      <c r="A55" s="3" t="str">
        <f>[5]Reference_XML!A119</f>
        <v>ALL</v>
      </c>
      <c r="B55" s="3" t="str">
        <f>[5]Reference_XML!B119</f>
        <v>electricity</v>
      </c>
      <c r="C55" s="3" t="str">
        <f>[5]Reference_XML!C119</f>
        <v>gas</v>
      </c>
      <c r="D55" s="3" t="str">
        <f>[5]Reference_XML!D119</f>
        <v>Gas (CC)</v>
      </c>
      <c r="E55" s="3">
        <f>[5]Reference_XML!E119</f>
        <v>0</v>
      </c>
      <c r="F55" s="3">
        <f>[5]Reference_XML!F119</f>
        <v>0</v>
      </c>
      <c r="G55" s="3">
        <f>[5]Reference_XML!G119</f>
        <v>1.7220201091246738</v>
      </c>
      <c r="H55" s="3">
        <f>[5]Reference_XML!H119</f>
        <v>1.7220201091246738</v>
      </c>
      <c r="I55" s="3">
        <f>[5]Reference_XML!I119</f>
        <v>1.5145975537465026</v>
      </c>
      <c r="J55" s="3">
        <f>[5]Reference_XML!J119</f>
        <v>1.3355119509452127</v>
      </c>
      <c r="K55" s="3">
        <f>[5]Reference_XML!K119</f>
        <v>1.3072588518579651</v>
      </c>
      <c r="L55" s="3">
        <f>[5]Reference_XML!L119</f>
        <v>1.2560294271265511</v>
      </c>
      <c r="M55" s="3">
        <f>[5]Reference_XML!M119</f>
        <v>1.2388849114003468</v>
      </c>
    </row>
    <row r="56" spans="1:13">
      <c r="A56" s="3" t="str">
        <f>[5]Reference_XML!A120</f>
        <v>ALL</v>
      </c>
      <c r="B56" s="3" t="str">
        <f>[5]Reference_XML!B120</f>
        <v>electricity</v>
      </c>
      <c r="C56" s="3" t="str">
        <f>[5]Reference_XML!C120</f>
        <v>oil</v>
      </c>
      <c r="D56" s="3" t="str">
        <f>[5]Reference_XML!D120</f>
        <v>Oil (peak load conv)</v>
      </c>
      <c r="E56" s="3">
        <f>[5]Reference_XML!E120</f>
        <v>0</v>
      </c>
      <c r="F56" s="3">
        <f>[5]Reference_XML!F120</f>
        <v>0</v>
      </c>
      <c r="G56" s="3">
        <f>[5]Reference_XML!G120</f>
        <v>8.9845720325800187</v>
      </c>
      <c r="H56" s="3">
        <f>[5]Reference_XML!H120</f>
        <v>9.284397280926699</v>
      </c>
      <c r="I56" s="3">
        <f>[5]Reference_XML!I120</f>
        <v>8.742664085833189</v>
      </c>
      <c r="J56" s="3">
        <f>[5]Reference_XML!J120</f>
        <v>8.2325403582997474</v>
      </c>
      <c r="K56" s="3">
        <f>[5]Reference_XML!K120</f>
        <v>7.7521817246596285</v>
      </c>
      <c r="L56" s="3">
        <f>[5]Reference_XML!L120</f>
        <v>7.2998514281876314</v>
      </c>
      <c r="M56" s="3">
        <f>[5]Reference_XML!M120</f>
        <v>6.8739140497835356</v>
      </c>
    </row>
    <row r="57" spans="1:13">
      <c r="A57" s="3" t="str">
        <f>[5]Reference_XML!A121</f>
        <v>ALL</v>
      </c>
      <c r="B57" s="3" t="str">
        <f>[5]Reference_XML!B121</f>
        <v>electricity</v>
      </c>
      <c r="C57" s="3" t="str">
        <f>[5]Reference_XML!C121</f>
        <v>oil</v>
      </c>
      <c r="D57" s="3" t="str">
        <f>[5]Reference_XML!D121</f>
        <v>Oil (base load conv)</v>
      </c>
      <c r="E57" s="3">
        <f>[5]Reference_XML!E121</f>
        <v>0</v>
      </c>
      <c r="F57" s="3">
        <f>[5]Reference_XML!F121</f>
        <v>0</v>
      </c>
      <c r="G57" s="3">
        <f>[5]Reference_XML!G121</f>
        <v>2.0369820814165003</v>
      </c>
      <c r="H57" s="3">
        <f>[5]Reference_XML!H121</f>
        <v>2.1049584587245977</v>
      </c>
      <c r="I57" s="3">
        <f>[5]Reference_XML!I121</f>
        <v>1.9821367141481778</v>
      </c>
      <c r="J57" s="3">
        <f>[5]Reference_XML!J121</f>
        <v>1.8664814677410067</v>
      </c>
      <c r="K57" s="3">
        <f>[5]Reference_XML!K121</f>
        <v>1.7575745631237982</v>
      </c>
      <c r="L57" s="3">
        <f>[5]Reference_XML!L121</f>
        <v>1.6550222428291743</v>
      </c>
      <c r="M57" s="3">
        <f>[5]Reference_XML!M121</f>
        <v>1.5584537246550803</v>
      </c>
    </row>
    <row r="58" spans="1:13">
      <c r="A58" s="3" t="str">
        <f>[5]Reference_XML!A122</f>
        <v>ALL</v>
      </c>
      <c r="B58" s="3" t="str">
        <f>[5]Reference_XML!B122</f>
        <v>electricity</v>
      </c>
      <c r="C58" s="3" t="str">
        <f>[5]Reference_XML!C122</f>
        <v>oil</v>
      </c>
      <c r="D58" s="3" t="str">
        <f>[5]Reference_XML!D122</f>
        <v>Oil (IGCC)</v>
      </c>
      <c r="E58" s="3">
        <f>[5]Reference_XML!E122</f>
        <v>0</v>
      </c>
      <c r="F58" s="3">
        <f>[5]Reference_XML!F122</f>
        <v>0</v>
      </c>
      <c r="G58" s="3">
        <f>[5]Reference_XML!G122</f>
        <v>3.7584627772702035</v>
      </c>
      <c r="H58" s="3">
        <f>[5]Reference_XML!H122</f>
        <v>3.7584627772702035</v>
      </c>
      <c r="I58" s="3">
        <f>[5]Reference_XML!I122</f>
        <v>3.3034235447496627</v>
      </c>
      <c r="J58" s="3">
        <f>[5]Reference_XML!J122</f>
        <v>2.9105493218590812</v>
      </c>
      <c r="K58" s="3">
        <f>[5]Reference_XML!K122</f>
        <v>2.8485682682482603</v>
      </c>
      <c r="L58" s="3">
        <f>[5]Reference_XML!L122</f>
        <v>2.736182235447969</v>
      </c>
      <c r="M58" s="3">
        <f>[5]Reference_XML!M122</f>
        <v>2.6985709580063002</v>
      </c>
    </row>
    <row r="59" spans="1:13">
      <c r="A59" s="3" t="str">
        <f>[5]Reference_XML!A123</f>
        <v>ALL</v>
      </c>
      <c r="B59" s="3" t="str">
        <f>[5]Reference_XML!B123</f>
        <v>electricity</v>
      </c>
      <c r="C59" s="3" t="str">
        <f>[5]Reference_XML!C123</f>
        <v xml:space="preserve">biomass </v>
      </c>
      <c r="D59" s="3" t="str">
        <f>[5]Reference_XML!D123</f>
        <v>Biomass (conv)</v>
      </c>
      <c r="E59" s="3">
        <f>[5]Reference_XML!E123</f>
        <v>0</v>
      </c>
      <c r="F59" s="3">
        <f>[5]Reference_XML!F123</f>
        <v>0</v>
      </c>
      <c r="G59" s="3">
        <f>[5]Reference_XML!G123</f>
        <v>3.8181348803904251</v>
      </c>
      <c r="H59" s="3">
        <f>[5]Reference_XML!H123</f>
        <v>3.8181348803904251</v>
      </c>
      <c r="I59" s="3">
        <f>[5]Reference_XML!I123</f>
        <v>3.5953513926242238</v>
      </c>
      <c r="J59" s="3">
        <f>[5]Reference_XML!J123</f>
        <v>3.3855670481507811</v>
      </c>
      <c r="K59" s="3">
        <f>[5]Reference_XML!K123</f>
        <v>3.1880233629009234</v>
      </c>
      <c r="L59" s="3">
        <f>[5]Reference_XML!L123</f>
        <v>3.0020061094207176</v>
      </c>
      <c r="M59" s="3">
        <f>[5]Reference_XML!M123</f>
        <v>2.8268427345522524</v>
      </c>
    </row>
    <row r="60" spans="1:13">
      <c r="A60" s="3" t="str">
        <f>[5]Reference_XML!A124</f>
        <v>ALL</v>
      </c>
      <c r="B60" s="3" t="str">
        <f>[5]Reference_XML!B124</f>
        <v>electricity</v>
      </c>
      <c r="C60" s="3" t="str">
        <f>[5]Reference_XML!C124</f>
        <v xml:space="preserve">biomass </v>
      </c>
      <c r="D60" s="3" t="str">
        <f>[5]Reference_XML!D124</f>
        <v>Biomass (IGCC)</v>
      </c>
      <c r="E60" s="3">
        <f>[5]Reference_XML!E124</f>
        <v>0</v>
      </c>
      <c r="F60" s="3">
        <f>[5]Reference_XML!F124</f>
        <v>0</v>
      </c>
      <c r="G60" s="3">
        <f>[5]Reference_XML!G124</f>
        <v>4.2973155242155539</v>
      </c>
      <c r="H60" s="3">
        <f>[5]Reference_XML!H124</f>
        <v>4.2973155242155539</v>
      </c>
      <c r="I60" s="3">
        <f>[5]Reference_XML!I124</f>
        <v>3.8906374791643947</v>
      </c>
      <c r="J60" s="3">
        <f>[5]Reference_XML!J124</f>
        <v>3.3275714921418129</v>
      </c>
      <c r="K60" s="3">
        <f>[5]Reference_XML!K124</f>
        <v>3.301984048688464</v>
      </c>
      <c r="L60" s="3">
        <f>[5]Reference_XML!L124</f>
        <v>3.1404070257519656</v>
      </c>
      <c r="M60" s="3">
        <f>[5]Reference_XML!M124</f>
        <v>3.0851354841233776</v>
      </c>
    </row>
    <row r="65" spans="1:13">
      <c r="A65" s="3" t="s">
        <v>272</v>
      </c>
    </row>
    <row r="66" spans="1:13">
      <c r="A66" s="3" t="s">
        <v>259</v>
      </c>
    </row>
    <row r="67" spans="1:13">
      <c r="A67" s="3" t="s">
        <v>260</v>
      </c>
    </row>
    <row r="68" spans="1:13">
      <c r="A68" s="3">
        <v>37</v>
      </c>
    </row>
    <row r="70" spans="1:13">
      <c r="A70" s="3" t="s">
        <v>65</v>
      </c>
      <c r="B70" s="3" t="s">
        <v>263</v>
      </c>
      <c r="C70" s="3" t="s">
        <v>267</v>
      </c>
      <c r="D70" s="3" t="s">
        <v>160</v>
      </c>
      <c r="E70" s="3">
        <v>1975</v>
      </c>
      <c r="F70" s="3">
        <v>1990</v>
      </c>
      <c r="G70" s="3">
        <v>2005</v>
      </c>
      <c r="H70" s="3">
        <v>2020</v>
      </c>
      <c r="I70" s="3">
        <v>2035</v>
      </c>
      <c r="J70" s="3">
        <v>2050</v>
      </c>
      <c r="K70" s="3">
        <v>2065</v>
      </c>
      <c r="L70" s="3">
        <v>2080</v>
      </c>
      <c r="M70" s="3">
        <v>2095</v>
      </c>
    </row>
    <row r="71" spans="1:13">
      <c r="A71" s="3" t="str">
        <f>[5]Reference_XML!A227</f>
        <v>ALL</v>
      </c>
      <c r="B71" s="3" t="str">
        <f>[5]Reference_XML!B227</f>
        <v>electricity</v>
      </c>
      <c r="C71" s="3" t="str">
        <f>[5]Reference_XML!C227</f>
        <v>coal</v>
      </c>
      <c r="D71" s="3" t="str">
        <f>[5]Reference_XML!D227</f>
        <v>Coal (existing)</v>
      </c>
      <c r="E71" s="3">
        <f>[5]Reference_XML!E227</f>
        <v>1</v>
      </c>
      <c r="F71" s="3">
        <f>[5]Reference_XML!F227</f>
        <v>1</v>
      </c>
      <c r="G71" s="3">
        <f>[5]Reference_XML!G227</f>
        <v>1</v>
      </c>
      <c r="H71" s="3">
        <f>[5]Reference_XML!H227</f>
        <v>0</v>
      </c>
      <c r="I71" s="3">
        <f>[5]Reference_XML!I227</f>
        <v>0</v>
      </c>
      <c r="J71" s="3">
        <f>[5]Reference_XML!J227</f>
        <v>0</v>
      </c>
      <c r="K71" s="3">
        <f>[5]Reference_XML!K227</f>
        <v>0</v>
      </c>
      <c r="L71" s="3">
        <f>[5]Reference_XML!L227</f>
        <v>0</v>
      </c>
      <c r="M71" s="3">
        <f>[5]Reference_XML!M227</f>
        <v>0</v>
      </c>
    </row>
    <row r="72" spans="1:13">
      <c r="A72" s="3" t="str">
        <f>[5]Reference_XML!A228</f>
        <v>ALL</v>
      </c>
      <c r="B72" s="3" t="str">
        <f>[5]Reference_XML!B228</f>
        <v>electricity</v>
      </c>
      <c r="C72" s="3" t="str">
        <f>[5]Reference_XML!C228</f>
        <v>coal</v>
      </c>
      <c r="D72" s="3" t="str">
        <f>[5]Reference_XML!D228</f>
        <v>Coal (conv pul)</v>
      </c>
      <c r="E72" s="3">
        <f>[5]Reference_XML!E228</f>
        <v>0</v>
      </c>
      <c r="F72" s="3">
        <f>[5]Reference_XML!F228</f>
        <v>0</v>
      </c>
      <c r="G72" s="3">
        <f>[5]Reference_XML!G228</f>
        <v>0</v>
      </c>
      <c r="H72" s="3">
        <f>[5]Reference_XML!H228</f>
        <v>1</v>
      </c>
      <c r="I72" s="3">
        <f>[5]Reference_XML!I228</f>
        <v>1</v>
      </c>
      <c r="J72" s="3">
        <f>[5]Reference_XML!J228</f>
        <v>1</v>
      </c>
      <c r="K72" s="3">
        <f>[5]Reference_XML!K228</f>
        <v>1</v>
      </c>
      <c r="L72" s="3">
        <f>[5]Reference_XML!L228</f>
        <v>1</v>
      </c>
      <c r="M72" s="3">
        <f>[5]Reference_XML!M228</f>
        <v>1</v>
      </c>
    </row>
    <row r="73" spans="1:13">
      <c r="A73" s="3" t="str">
        <f>[5]Reference_XML!A229</f>
        <v>ALL</v>
      </c>
      <c r="B73" s="3" t="str">
        <f>[5]Reference_XML!B229</f>
        <v>electricity</v>
      </c>
      <c r="C73" s="3" t="str">
        <f>[5]Reference_XML!C229</f>
        <v>coal</v>
      </c>
      <c r="D73" s="3" t="str">
        <f>[5]Reference_XML!D229</f>
        <v>Coal (IGCC)</v>
      </c>
      <c r="E73" s="3">
        <f>[5]Reference_XML!E229</f>
        <v>0</v>
      </c>
      <c r="F73" s="3">
        <f>[5]Reference_XML!F229</f>
        <v>0</v>
      </c>
      <c r="G73" s="3">
        <f>[5]Reference_XML!G229</f>
        <v>0</v>
      </c>
      <c r="H73" s="3">
        <f>[5]Reference_XML!H229</f>
        <v>1</v>
      </c>
      <c r="I73" s="3">
        <f>[5]Reference_XML!I229</f>
        <v>1</v>
      </c>
      <c r="J73" s="3">
        <f>[5]Reference_XML!J229</f>
        <v>1</v>
      </c>
      <c r="K73" s="3">
        <f>[5]Reference_XML!K229</f>
        <v>1</v>
      </c>
      <c r="L73" s="3">
        <f>[5]Reference_XML!L229</f>
        <v>1</v>
      </c>
      <c r="M73" s="3">
        <f>[5]Reference_XML!M229</f>
        <v>1</v>
      </c>
    </row>
    <row r="74" spans="1:13">
      <c r="A74" s="3" t="str">
        <f>[5]Reference_XML!A230</f>
        <v>ALL</v>
      </c>
      <c r="B74" s="3" t="str">
        <f>[5]Reference_XML!B230</f>
        <v>electricity</v>
      </c>
      <c r="C74" s="3" t="str">
        <f>[5]Reference_XML!C230</f>
        <v>gas</v>
      </c>
      <c r="D74" s="3" t="str">
        <f>[5]Reference_XML!D230</f>
        <v>Gas (existing)</v>
      </c>
      <c r="E74" s="3">
        <f>[5]Reference_XML!E230</f>
        <v>1</v>
      </c>
      <c r="F74" s="3">
        <f>[5]Reference_XML!F230</f>
        <v>1</v>
      </c>
      <c r="G74" s="3">
        <f>[5]Reference_XML!G230</f>
        <v>1</v>
      </c>
      <c r="H74" s="3">
        <f>[5]Reference_XML!H230</f>
        <v>0</v>
      </c>
      <c r="I74" s="3">
        <f>[5]Reference_XML!I230</f>
        <v>0</v>
      </c>
      <c r="J74" s="3">
        <f>[5]Reference_XML!J230</f>
        <v>0</v>
      </c>
      <c r="K74" s="3">
        <f>[5]Reference_XML!K230</f>
        <v>0</v>
      </c>
      <c r="L74" s="3">
        <f>[5]Reference_XML!L230</f>
        <v>0</v>
      </c>
      <c r="M74" s="3">
        <f>[5]Reference_XML!M230</f>
        <v>0</v>
      </c>
    </row>
    <row r="75" spans="1:13">
      <c r="A75" s="3" t="str">
        <f>[5]Reference_XML!A231</f>
        <v>ALL</v>
      </c>
      <c r="B75" s="3" t="str">
        <f>[5]Reference_XML!B231</f>
        <v>electricity</v>
      </c>
      <c r="C75" s="3" t="str">
        <f>[5]Reference_XML!C231</f>
        <v>gas</v>
      </c>
      <c r="D75" s="3" t="str">
        <f>[5]Reference_XML!D231</f>
        <v>Gas (peak load conv)</v>
      </c>
      <c r="E75" s="3">
        <f>[5]Reference_XML!E231</f>
        <v>0</v>
      </c>
      <c r="F75" s="3">
        <f>[5]Reference_XML!F231</f>
        <v>0</v>
      </c>
      <c r="G75" s="3">
        <f>[5]Reference_XML!G231</f>
        <v>0</v>
      </c>
      <c r="H75" s="3">
        <f>[5]Reference_XML!H231</f>
        <v>1</v>
      </c>
      <c r="I75" s="3">
        <f>[5]Reference_XML!I231</f>
        <v>1</v>
      </c>
      <c r="J75" s="3">
        <f>[5]Reference_XML!J231</f>
        <v>1</v>
      </c>
      <c r="K75" s="3">
        <f>[5]Reference_XML!K231</f>
        <v>1</v>
      </c>
      <c r="L75" s="3">
        <f>[5]Reference_XML!L231</f>
        <v>1</v>
      </c>
      <c r="M75" s="3">
        <f>[5]Reference_XML!M231</f>
        <v>1</v>
      </c>
    </row>
    <row r="76" spans="1:13">
      <c r="A76" s="3" t="str">
        <f>[5]Reference_XML!A232</f>
        <v>ALL</v>
      </c>
      <c r="B76" s="3" t="str">
        <f>[5]Reference_XML!B232</f>
        <v>electricity</v>
      </c>
      <c r="C76" s="3" t="str">
        <f>[5]Reference_XML!C232</f>
        <v>gas</v>
      </c>
      <c r="D76" s="3" t="str">
        <f>[5]Reference_XML!D232</f>
        <v>Gas (base load conv)</v>
      </c>
      <c r="E76" s="3">
        <f>[5]Reference_XML!E232</f>
        <v>0</v>
      </c>
      <c r="F76" s="3">
        <f>[5]Reference_XML!F232</f>
        <v>0</v>
      </c>
      <c r="G76" s="3">
        <f>[5]Reference_XML!G232</f>
        <v>0</v>
      </c>
      <c r="H76" s="3">
        <f>[5]Reference_XML!H232</f>
        <v>0</v>
      </c>
      <c r="I76" s="3">
        <f>[5]Reference_XML!I232</f>
        <v>0</v>
      </c>
      <c r="J76" s="3">
        <f>[5]Reference_XML!J232</f>
        <v>0</v>
      </c>
      <c r="K76" s="3">
        <f>[5]Reference_XML!K232</f>
        <v>0</v>
      </c>
      <c r="L76" s="3">
        <f>[5]Reference_XML!L232</f>
        <v>0</v>
      </c>
      <c r="M76" s="3">
        <f>[5]Reference_XML!M232</f>
        <v>0</v>
      </c>
    </row>
    <row r="77" spans="1:13">
      <c r="A77" s="3" t="str">
        <f>[5]Reference_XML!A233</f>
        <v>ALL</v>
      </c>
      <c r="B77" s="3" t="str">
        <f>[5]Reference_XML!B233</f>
        <v>electricity</v>
      </c>
      <c r="C77" s="3" t="str">
        <f>[5]Reference_XML!C233</f>
        <v>gas</v>
      </c>
      <c r="D77" s="3" t="str">
        <f>[5]Reference_XML!D233</f>
        <v>Gas (CC)</v>
      </c>
      <c r="E77" s="3">
        <f>[5]Reference_XML!E233</f>
        <v>0</v>
      </c>
      <c r="F77" s="3">
        <f>[5]Reference_XML!F233</f>
        <v>0</v>
      </c>
      <c r="G77" s="3">
        <f>[5]Reference_XML!G233</f>
        <v>0</v>
      </c>
      <c r="H77" s="3">
        <f>[5]Reference_XML!H233</f>
        <v>1</v>
      </c>
      <c r="I77" s="3">
        <f>[5]Reference_XML!I233</f>
        <v>1</v>
      </c>
      <c r="J77" s="3">
        <f>[5]Reference_XML!J233</f>
        <v>1</v>
      </c>
      <c r="K77" s="3">
        <f>[5]Reference_XML!K233</f>
        <v>1</v>
      </c>
      <c r="L77" s="3">
        <f>[5]Reference_XML!L233</f>
        <v>1</v>
      </c>
      <c r="M77" s="3">
        <f>[5]Reference_XML!M233</f>
        <v>1</v>
      </c>
    </row>
    <row r="78" spans="1:13">
      <c r="A78" s="3" t="str">
        <f>[5]Reference_XML!A234</f>
        <v>ALL</v>
      </c>
      <c r="B78" s="3" t="str">
        <f>[5]Reference_XML!B234</f>
        <v>electricity</v>
      </c>
      <c r="C78" s="3" t="str">
        <f>[5]Reference_XML!C234</f>
        <v>oil</v>
      </c>
      <c r="D78" s="3" t="str">
        <f>[5]Reference_XML!D234</f>
        <v>Oil (existing)</v>
      </c>
      <c r="E78" s="3">
        <f>[5]Reference_XML!E234</f>
        <v>1</v>
      </c>
      <c r="F78" s="3">
        <f>[5]Reference_XML!F234</f>
        <v>1</v>
      </c>
      <c r="G78" s="3">
        <f>[5]Reference_XML!G234</f>
        <v>1</v>
      </c>
      <c r="H78" s="3">
        <f>[5]Reference_XML!H234</f>
        <v>0</v>
      </c>
      <c r="I78" s="3">
        <f>[5]Reference_XML!I234</f>
        <v>0</v>
      </c>
      <c r="J78" s="3">
        <f>[5]Reference_XML!J234</f>
        <v>0</v>
      </c>
      <c r="K78" s="3">
        <f>[5]Reference_XML!K234</f>
        <v>0</v>
      </c>
      <c r="L78" s="3">
        <f>[5]Reference_XML!L234</f>
        <v>0</v>
      </c>
      <c r="M78" s="3">
        <f>[5]Reference_XML!M234</f>
        <v>0</v>
      </c>
    </row>
    <row r="79" spans="1:13">
      <c r="A79" s="3" t="str">
        <f>[5]Reference_XML!A235</f>
        <v>ALL</v>
      </c>
      <c r="B79" s="3" t="str">
        <f>[5]Reference_XML!B235</f>
        <v>electricity</v>
      </c>
      <c r="C79" s="3" t="str">
        <f>[5]Reference_XML!C235</f>
        <v>oil</v>
      </c>
      <c r="D79" s="3" t="str">
        <f>[5]Reference_XML!D235</f>
        <v>Oil (peak load conv)</v>
      </c>
      <c r="E79" s="3">
        <f>[5]Reference_XML!E235</f>
        <v>0</v>
      </c>
      <c r="F79" s="3">
        <f>[5]Reference_XML!F235</f>
        <v>0</v>
      </c>
      <c r="G79" s="3">
        <f>[5]Reference_XML!G235</f>
        <v>0</v>
      </c>
      <c r="H79" s="3">
        <f>[5]Reference_XML!H235</f>
        <v>1</v>
      </c>
      <c r="I79" s="3">
        <f>[5]Reference_XML!I235</f>
        <v>1</v>
      </c>
      <c r="J79" s="3">
        <f>[5]Reference_XML!J235</f>
        <v>1</v>
      </c>
      <c r="K79" s="3">
        <f>[5]Reference_XML!K235</f>
        <v>1</v>
      </c>
      <c r="L79" s="3">
        <f>[5]Reference_XML!L235</f>
        <v>1</v>
      </c>
      <c r="M79" s="3">
        <f>[5]Reference_XML!M235</f>
        <v>1</v>
      </c>
    </row>
    <row r="80" spans="1:13">
      <c r="A80" s="3" t="str">
        <f>[5]Reference_XML!A236</f>
        <v>ALL</v>
      </c>
      <c r="B80" s="3" t="str">
        <f>[5]Reference_XML!B236</f>
        <v>electricity</v>
      </c>
      <c r="C80" s="3" t="str">
        <f>[5]Reference_XML!C236</f>
        <v>oil</v>
      </c>
      <c r="D80" s="3" t="str">
        <f>[5]Reference_XML!D236</f>
        <v>Oil (base load conv)</v>
      </c>
      <c r="E80" s="3">
        <f>[5]Reference_XML!E236</f>
        <v>0</v>
      </c>
      <c r="F80" s="3">
        <f>[5]Reference_XML!F236</f>
        <v>0</v>
      </c>
      <c r="G80" s="3">
        <f>[5]Reference_XML!G236</f>
        <v>0</v>
      </c>
      <c r="H80" s="3">
        <f>[5]Reference_XML!H236</f>
        <v>0</v>
      </c>
      <c r="I80" s="3">
        <f>[5]Reference_XML!I236</f>
        <v>0</v>
      </c>
      <c r="J80" s="3">
        <f>[5]Reference_XML!J236</f>
        <v>0</v>
      </c>
      <c r="K80" s="3">
        <f>[5]Reference_XML!K236</f>
        <v>0</v>
      </c>
      <c r="L80" s="3">
        <f>[5]Reference_XML!L236</f>
        <v>0</v>
      </c>
      <c r="M80" s="3">
        <f>[5]Reference_XML!M236</f>
        <v>0</v>
      </c>
    </row>
    <row r="81" spans="1:13">
      <c r="A81" s="3" t="str">
        <f>[5]Reference_XML!A237</f>
        <v>ALL</v>
      </c>
      <c r="B81" s="3" t="str">
        <f>[5]Reference_XML!B237</f>
        <v>electricity</v>
      </c>
      <c r="C81" s="3" t="str">
        <f>[5]Reference_XML!C237</f>
        <v>oil</v>
      </c>
      <c r="D81" s="3" t="str">
        <f>[5]Reference_XML!D237</f>
        <v>Oil (IGCC)</v>
      </c>
      <c r="E81" s="3">
        <f>[5]Reference_XML!E237</f>
        <v>0</v>
      </c>
      <c r="F81" s="3">
        <f>[5]Reference_XML!F237</f>
        <v>0</v>
      </c>
      <c r="G81" s="3">
        <f>[5]Reference_XML!G237</f>
        <v>0</v>
      </c>
      <c r="H81" s="3">
        <f>[5]Reference_XML!H237</f>
        <v>1</v>
      </c>
      <c r="I81" s="3">
        <f>[5]Reference_XML!I237</f>
        <v>1</v>
      </c>
      <c r="J81" s="3">
        <f>[5]Reference_XML!J237</f>
        <v>1</v>
      </c>
      <c r="K81" s="3">
        <f>[5]Reference_XML!K237</f>
        <v>1</v>
      </c>
      <c r="L81" s="3">
        <f>[5]Reference_XML!L237</f>
        <v>1</v>
      </c>
      <c r="M81" s="3">
        <f>[5]Reference_XML!M237</f>
        <v>1</v>
      </c>
    </row>
    <row r="82" spans="1:13">
      <c r="A82" s="3" t="str">
        <f>[5]Reference_XML!A238</f>
        <v>ALL</v>
      </c>
      <c r="B82" s="3" t="str">
        <f>[5]Reference_XML!B238</f>
        <v>electricity</v>
      </c>
      <c r="C82" s="3" t="str">
        <f>[5]Reference_XML!C238</f>
        <v xml:space="preserve">biomass </v>
      </c>
      <c r="D82" s="3" t="str">
        <f>[5]Reference_XML!D238</f>
        <v>Biomass (existing)</v>
      </c>
      <c r="E82" s="3">
        <f>[5]Reference_XML!E238</f>
        <v>1</v>
      </c>
      <c r="F82" s="3">
        <f>[5]Reference_XML!F238</f>
        <v>1</v>
      </c>
      <c r="G82" s="3">
        <f>[5]Reference_XML!G238</f>
        <v>1</v>
      </c>
      <c r="H82" s="3">
        <f>[5]Reference_XML!H238</f>
        <v>0</v>
      </c>
      <c r="I82" s="3">
        <f>[5]Reference_XML!I238</f>
        <v>0</v>
      </c>
      <c r="J82" s="3">
        <f>[5]Reference_XML!J238</f>
        <v>0</v>
      </c>
      <c r="K82" s="3">
        <f>[5]Reference_XML!K238</f>
        <v>0</v>
      </c>
      <c r="L82" s="3">
        <f>[5]Reference_XML!L238</f>
        <v>0</v>
      </c>
      <c r="M82" s="3">
        <f>[5]Reference_XML!M238</f>
        <v>0</v>
      </c>
    </row>
    <row r="83" spans="1:13">
      <c r="A83" s="3" t="str">
        <f>[5]Reference_XML!A239</f>
        <v>ALL</v>
      </c>
      <c r="B83" s="3" t="str">
        <f>[5]Reference_XML!B239</f>
        <v>electricity</v>
      </c>
      <c r="C83" s="3" t="str">
        <f>[5]Reference_XML!C239</f>
        <v xml:space="preserve">biomass </v>
      </c>
      <c r="D83" s="3" t="str">
        <f>[5]Reference_XML!D239</f>
        <v>Biomass (conv)</v>
      </c>
      <c r="E83" s="3">
        <f>[5]Reference_XML!E239</f>
        <v>0</v>
      </c>
      <c r="F83" s="3">
        <f>[5]Reference_XML!F239</f>
        <v>0</v>
      </c>
      <c r="G83" s="3">
        <f>[5]Reference_XML!G239</f>
        <v>0</v>
      </c>
      <c r="H83" s="3">
        <f>[5]Reference_XML!H239</f>
        <v>1</v>
      </c>
      <c r="I83" s="3">
        <f>[5]Reference_XML!I239</f>
        <v>1</v>
      </c>
      <c r="J83" s="3">
        <f>[5]Reference_XML!J239</f>
        <v>1</v>
      </c>
      <c r="K83" s="3">
        <f>[5]Reference_XML!K239</f>
        <v>1</v>
      </c>
      <c r="L83" s="3">
        <f>[5]Reference_XML!L239</f>
        <v>1</v>
      </c>
      <c r="M83" s="3">
        <f>[5]Reference_XML!M239</f>
        <v>1</v>
      </c>
    </row>
    <row r="84" spans="1:13">
      <c r="A84" s="3" t="str">
        <f>[5]Reference_XML!A240</f>
        <v>ALL</v>
      </c>
      <c r="B84" s="3" t="str">
        <f>[5]Reference_XML!B240</f>
        <v>electricity</v>
      </c>
      <c r="C84" s="3" t="str">
        <f>[5]Reference_XML!C240</f>
        <v xml:space="preserve">biomass </v>
      </c>
      <c r="D84" s="3" t="str">
        <f>[5]Reference_XML!D240</f>
        <v>Biomass (IGCC)</v>
      </c>
      <c r="E84" s="3">
        <f>[5]Reference_XML!E240</f>
        <v>0</v>
      </c>
      <c r="F84" s="3">
        <f>[5]Reference_XML!F240</f>
        <v>0</v>
      </c>
      <c r="G84" s="3">
        <f>[5]Reference_XML!G240</f>
        <v>0</v>
      </c>
      <c r="H84" s="3">
        <f>[5]Reference_XML!H240</f>
        <v>1</v>
      </c>
      <c r="I84" s="3">
        <f>[5]Reference_XML!I240</f>
        <v>1</v>
      </c>
      <c r="J84" s="3">
        <f>[5]Reference_XML!J240</f>
        <v>1</v>
      </c>
      <c r="K84" s="3">
        <f>[5]Reference_XML!K240</f>
        <v>1</v>
      </c>
      <c r="L84" s="3">
        <f>[5]Reference_XML!L240</f>
        <v>1</v>
      </c>
      <c r="M84" s="3">
        <f>[5]Reference_XML!M240</f>
        <v>1</v>
      </c>
    </row>
    <row r="87" spans="1:13">
      <c r="A87" s="3" t="s">
        <v>146</v>
      </c>
    </row>
    <row r="88" spans="1:13">
      <c r="A88" s="3" t="s">
        <v>259</v>
      </c>
    </row>
    <row r="89" spans="1:13">
      <c r="A89" s="3" t="s">
        <v>260</v>
      </c>
    </row>
    <row r="90" spans="1:13">
      <c r="A90" s="3">
        <v>39</v>
      </c>
    </row>
    <row r="92" spans="1:13">
      <c r="A92" s="3" t="s">
        <v>65</v>
      </c>
      <c r="B92" s="3" t="s">
        <v>263</v>
      </c>
      <c r="C92" s="3" t="s">
        <v>267</v>
      </c>
      <c r="D92" s="3" t="s">
        <v>160</v>
      </c>
      <c r="E92" s="3">
        <v>1975</v>
      </c>
      <c r="F92" s="3">
        <v>1990</v>
      </c>
      <c r="G92" s="3">
        <v>2005</v>
      </c>
      <c r="H92" s="3">
        <v>2020</v>
      </c>
      <c r="I92" s="3">
        <v>2035</v>
      </c>
      <c r="J92" s="3">
        <v>2050</v>
      </c>
      <c r="K92" s="3">
        <v>2065</v>
      </c>
      <c r="L92" s="3">
        <v>2080</v>
      </c>
      <c r="M92" s="3">
        <v>2095</v>
      </c>
    </row>
    <row r="93" spans="1:13">
      <c r="A93" s="3" t="str">
        <f>[5]Reference_XML!A249</f>
        <v>ALL</v>
      </c>
      <c r="B93" s="3" t="str">
        <f>[5]Reference_XML!B249</f>
        <v>electricity</v>
      </c>
      <c r="C93" s="3" t="str">
        <f>[5]Reference_XML!C249</f>
        <v>coal</v>
      </c>
      <c r="D93" s="3" t="str">
        <f>[5]Reference_XML!D249</f>
        <v>Coal (existing)</v>
      </c>
      <c r="E93" s="3">
        <f>[5]Reference_XML!E249</f>
        <v>-1</v>
      </c>
      <c r="F93" s="3">
        <f>[5]Reference_XML!F249</f>
        <v>-1</v>
      </c>
      <c r="G93" s="3">
        <f>[5]Reference_XML!G249</f>
        <v>45</v>
      </c>
      <c r="H93" s="3">
        <f>[5]Reference_XML!H249</f>
        <v>-1</v>
      </c>
      <c r="I93" s="3">
        <f>[5]Reference_XML!I249</f>
        <v>-1</v>
      </c>
      <c r="J93" s="3">
        <f>[5]Reference_XML!J249</f>
        <v>-1</v>
      </c>
      <c r="K93" s="3">
        <f>[5]Reference_XML!K249</f>
        <v>-1</v>
      </c>
      <c r="L93" s="3">
        <f>[5]Reference_XML!L249</f>
        <v>-1</v>
      </c>
      <c r="M93" s="3">
        <f>[5]Reference_XML!M249</f>
        <v>-1</v>
      </c>
    </row>
    <row r="94" spans="1:13">
      <c r="A94" s="3" t="str">
        <f>[5]Reference_XML!A250</f>
        <v>ALL</v>
      </c>
      <c r="B94" s="3" t="str">
        <f>[5]Reference_XML!B250</f>
        <v>electricity</v>
      </c>
      <c r="C94" s="3" t="str">
        <f>[5]Reference_XML!C250</f>
        <v>coal</v>
      </c>
      <c r="D94" s="3" t="str">
        <f>[5]Reference_XML!D250</f>
        <v>Coal (conv pul)</v>
      </c>
      <c r="E94" s="3">
        <f>[5]Reference_XML!E250</f>
        <v>-1</v>
      </c>
      <c r="F94" s="3">
        <f>[5]Reference_XML!F250</f>
        <v>-1</v>
      </c>
      <c r="G94" s="3">
        <f>[5]Reference_XML!G250</f>
        <v>-1</v>
      </c>
      <c r="H94" s="3">
        <f>[5]Reference_XML!H250</f>
        <v>45</v>
      </c>
      <c r="I94" s="3">
        <f>[5]Reference_XML!I250</f>
        <v>45</v>
      </c>
      <c r="J94" s="3">
        <f>[5]Reference_XML!J250</f>
        <v>45</v>
      </c>
      <c r="K94" s="3">
        <f>[5]Reference_XML!K250</f>
        <v>45</v>
      </c>
      <c r="L94" s="3">
        <f>[5]Reference_XML!L250</f>
        <v>45</v>
      </c>
      <c r="M94" s="3">
        <f>[5]Reference_XML!M250</f>
        <v>45</v>
      </c>
    </row>
    <row r="95" spans="1:13">
      <c r="A95" s="3" t="str">
        <f>[5]Reference_XML!A251</f>
        <v>ALL</v>
      </c>
      <c r="B95" s="3" t="str">
        <f>[5]Reference_XML!B251</f>
        <v>electricity</v>
      </c>
      <c r="C95" s="3" t="str">
        <f>[5]Reference_XML!C251</f>
        <v>coal</v>
      </c>
      <c r="D95" s="3" t="str">
        <f>[5]Reference_XML!D251</f>
        <v>Coal (IGCC)</v>
      </c>
      <c r="E95" s="3">
        <f>[5]Reference_XML!E251</f>
        <v>-1</v>
      </c>
      <c r="F95" s="3">
        <f>[5]Reference_XML!F251</f>
        <v>-1</v>
      </c>
      <c r="G95" s="3">
        <f>[5]Reference_XML!G251</f>
        <v>-1</v>
      </c>
      <c r="H95" s="3">
        <f>[5]Reference_XML!H251</f>
        <v>45</v>
      </c>
      <c r="I95" s="3">
        <f>[5]Reference_XML!I251</f>
        <v>45</v>
      </c>
      <c r="J95" s="3">
        <f>[5]Reference_XML!J251</f>
        <v>45</v>
      </c>
      <c r="K95" s="3">
        <f>[5]Reference_XML!K251</f>
        <v>45</v>
      </c>
      <c r="L95" s="3">
        <f>[5]Reference_XML!L251</f>
        <v>45</v>
      </c>
      <c r="M95" s="3">
        <f>[5]Reference_XML!M251</f>
        <v>45</v>
      </c>
    </row>
    <row r="96" spans="1:13">
      <c r="A96" s="3" t="str">
        <f>[5]Reference_XML!A252</f>
        <v>ALL</v>
      </c>
      <c r="B96" s="3" t="str">
        <f>[5]Reference_XML!B252</f>
        <v>electricity</v>
      </c>
      <c r="C96" s="3" t="str">
        <f>[5]Reference_XML!C252</f>
        <v>gas</v>
      </c>
      <c r="D96" s="3" t="str">
        <f>[5]Reference_XML!D252</f>
        <v>Gas (existing)</v>
      </c>
      <c r="E96" s="3">
        <f>[5]Reference_XML!E252</f>
        <v>-1</v>
      </c>
      <c r="F96" s="3">
        <f>[5]Reference_XML!F252</f>
        <v>-1</v>
      </c>
      <c r="G96" s="3">
        <f>[5]Reference_XML!G252</f>
        <v>45</v>
      </c>
      <c r="H96" s="3">
        <f>[5]Reference_XML!H252</f>
        <v>-1</v>
      </c>
      <c r="I96" s="3">
        <f>[5]Reference_XML!I252</f>
        <v>-1</v>
      </c>
      <c r="J96" s="3">
        <f>[5]Reference_XML!J252</f>
        <v>-1</v>
      </c>
      <c r="K96" s="3">
        <f>[5]Reference_XML!K252</f>
        <v>-1</v>
      </c>
      <c r="L96" s="3">
        <f>[5]Reference_XML!L252</f>
        <v>-1</v>
      </c>
      <c r="M96" s="3">
        <f>[5]Reference_XML!M252</f>
        <v>-1</v>
      </c>
    </row>
    <row r="97" spans="1:13">
      <c r="A97" s="3" t="str">
        <f>[5]Reference_XML!A253</f>
        <v>ALL</v>
      </c>
      <c r="B97" s="3" t="str">
        <f>[5]Reference_XML!B253</f>
        <v>electricity</v>
      </c>
      <c r="C97" s="3" t="str">
        <f>[5]Reference_XML!C253</f>
        <v>gas</v>
      </c>
      <c r="D97" s="3" t="str">
        <f>[5]Reference_XML!D253</f>
        <v>Gas (peak load conv)</v>
      </c>
      <c r="E97" s="3">
        <f>[5]Reference_XML!E253</f>
        <v>-1</v>
      </c>
      <c r="F97" s="3">
        <f>[5]Reference_XML!F253</f>
        <v>-1</v>
      </c>
      <c r="G97" s="3">
        <f>[5]Reference_XML!G253</f>
        <v>-1</v>
      </c>
      <c r="H97" s="3">
        <f>[5]Reference_XML!H253</f>
        <v>45</v>
      </c>
      <c r="I97" s="3">
        <f>[5]Reference_XML!I253</f>
        <v>45</v>
      </c>
      <c r="J97" s="3">
        <f>[5]Reference_XML!J253</f>
        <v>45</v>
      </c>
      <c r="K97" s="3">
        <f>[5]Reference_XML!K253</f>
        <v>45</v>
      </c>
      <c r="L97" s="3">
        <f>[5]Reference_XML!L253</f>
        <v>45</v>
      </c>
      <c r="M97" s="3">
        <f>[5]Reference_XML!M253</f>
        <v>45</v>
      </c>
    </row>
    <row r="98" spans="1:13">
      <c r="A98" s="3" t="str">
        <f>[5]Reference_XML!A254</f>
        <v>ALL</v>
      </c>
      <c r="B98" s="3" t="str">
        <f>[5]Reference_XML!B254</f>
        <v>electricity</v>
      </c>
      <c r="C98" s="3" t="str">
        <f>[5]Reference_XML!C254</f>
        <v>gas</v>
      </c>
      <c r="D98" s="3" t="str">
        <f>[5]Reference_XML!D254</f>
        <v>Gas (base load conv)</v>
      </c>
      <c r="E98" s="3">
        <f>[5]Reference_XML!E254</f>
        <v>-1</v>
      </c>
      <c r="F98" s="3">
        <f>[5]Reference_XML!F254</f>
        <v>-1</v>
      </c>
      <c r="G98" s="3">
        <f>[5]Reference_XML!G254</f>
        <v>-1</v>
      </c>
      <c r="H98" s="3">
        <f>[5]Reference_XML!H254</f>
        <v>45</v>
      </c>
      <c r="I98" s="3">
        <f>[5]Reference_XML!I254</f>
        <v>45</v>
      </c>
      <c r="J98" s="3">
        <f>[5]Reference_XML!J254</f>
        <v>45</v>
      </c>
      <c r="K98" s="3">
        <f>[5]Reference_XML!K254</f>
        <v>45</v>
      </c>
      <c r="L98" s="3">
        <f>[5]Reference_XML!L254</f>
        <v>45</v>
      </c>
      <c r="M98" s="3">
        <f>[5]Reference_XML!M254</f>
        <v>45</v>
      </c>
    </row>
    <row r="99" spans="1:13">
      <c r="A99" s="3" t="str">
        <f>[5]Reference_XML!A255</f>
        <v>ALL</v>
      </c>
      <c r="B99" s="3" t="str">
        <f>[5]Reference_XML!B255</f>
        <v>electricity</v>
      </c>
      <c r="C99" s="3" t="str">
        <f>[5]Reference_XML!C255</f>
        <v>gas</v>
      </c>
      <c r="D99" s="3" t="str">
        <f>[5]Reference_XML!D255</f>
        <v>Gas (CC)</v>
      </c>
      <c r="E99" s="3">
        <f>[5]Reference_XML!E255</f>
        <v>-1</v>
      </c>
      <c r="F99" s="3">
        <f>[5]Reference_XML!F255</f>
        <v>-1</v>
      </c>
      <c r="G99" s="3">
        <f>[5]Reference_XML!G255</f>
        <v>-1</v>
      </c>
      <c r="H99" s="3">
        <f>[5]Reference_XML!H255</f>
        <v>45</v>
      </c>
      <c r="I99" s="3">
        <f>[5]Reference_XML!I255</f>
        <v>45</v>
      </c>
      <c r="J99" s="3">
        <f>[5]Reference_XML!J255</f>
        <v>45</v>
      </c>
      <c r="K99" s="3">
        <f>[5]Reference_XML!K255</f>
        <v>45</v>
      </c>
      <c r="L99" s="3">
        <f>[5]Reference_XML!L255</f>
        <v>45</v>
      </c>
      <c r="M99" s="3">
        <f>[5]Reference_XML!M255</f>
        <v>45</v>
      </c>
    </row>
    <row r="100" spans="1:13">
      <c r="A100" s="3" t="str">
        <f>[5]Reference_XML!A256</f>
        <v>ALL</v>
      </c>
      <c r="B100" s="3" t="str">
        <f>[5]Reference_XML!B256</f>
        <v>electricity</v>
      </c>
      <c r="C100" s="3" t="str">
        <f>[5]Reference_XML!C256</f>
        <v>oil</v>
      </c>
      <c r="D100" s="3" t="str">
        <f>[5]Reference_XML!D256</f>
        <v>Oil (existing)</v>
      </c>
      <c r="E100" s="3">
        <f>[5]Reference_XML!E256</f>
        <v>-1</v>
      </c>
      <c r="F100" s="3">
        <f>[5]Reference_XML!F256</f>
        <v>-1</v>
      </c>
      <c r="G100" s="3">
        <f>[5]Reference_XML!G256</f>
        <v>45</v>
      </c>
      <c r="H100" s="3">
        <f>[5]Reference_XML!H256</f>
        <v>-1</v>
      </c>
      <c r="I100" s="3">
        <f>[5]Reference_XML!I256</f>
        <v>-1</v>
      </c>
      <c r="J100" s="3">
        <f>[5]Reference_XML!J256</f>
        <v>-1</v>
      </c>
      <c r="K100" s="3">
        <f>[5]Reference_XML!K256</f>
        <v>-1</v>
      </c>
      <c r="L100" s="3">
        <f>[5]Reference_XML!L256</f>
        <v>-1</v>
      </c>
      <c r="M100" s="3">
        <f>[5]Reference_XML!M256</f>
        <v>-1</v>
      </c>
    </row>
    <row r="101" spans="1:13">
      <c r="A101" s="3" t="str">
        <f>[5]Reference_XML!A257</f>
        <v>ALL</v>
      </c>
      <c r="B101" s="3" t="str">
        <f>[5]Reference_XML!B257</f>
        <v>electricity</v>
      </c>
      <c r="C101" s="3" t="str">
        <f>[5]Reference_XML!C257</f>
        <v>oil</v>
      </c>
      <c r="D101" s="3" t="str">
        <f>[5]Reference_XML!D257</f>
        <v>Oil (peak load conv)</v>
      </c>
      <c r="E101" s="3">
        <f>[5]Reference_XML!E257</f>
        <v>-1</v>
      </c>
      <c r="F101" s="3">
        <f>[5]Reference_XML!F257</f>
        <v>-1</v>
      </c>
      <c r="G101" s="3">
        <f>[5]Reference_XML!G257</f>
        <v>-1</v>
      </c>
      <c r="H101" s="3">
        <f>[5]Reference_XML!H257</f>
        <v>45</v>
      </c>
      <c r="I101" s="3">
        <f>[5]Reference_XML!I257</f>
        <v>45</v>
      </c>
      <c r="J101" s="3">
        <f>[5]Reference_XML!J257</f>
        <v>45</v>
      </c>
      <c r="K101" s="3">
        <f>[5]Reference_XML!K257</f>
        <v>45</v>
      </c>
      <c r="L101" s="3">
        <f>[5]Reference_XML!L257</f>
        <v>45</v>
      </c>
      <c r="M101" s="3">
        <f>[5]Reference_XML!M257</f>
        <v>45</v>
      </c>
    </row>
    <row r="102" spans="1:13">
      <c r="A102" s="3" t="str">
        <f>[5]Reference_XML!A258</f>
        <v>ALL</v>
      </c>
      <c r="B102" s="3" t="str">
        <f>[5]Reference_XML!B258</f>
        <v>electricity</v>
      </c>
      <c r="C102" s="3" t="str">
        <f>[5]Reference_XML!C258</f>
        <v>oil</v>
      </c>
      <c r="D102" s="3" t="str">
        <f>[5]Reference_XML!D258</f>
        <v>Oil (base load conv)</v>
      </c>
      <c r="E102" s="3">
        <f>[5]Reference_XML!E258</f>
        <v>-1</v>
      </c>
      <c r="F102" s="3">
        <f>[5]Reference_XML!F258</f>
        <v>-1</v>
      </c>
      <c r="G102" s="3">
        <f>[5]Reference_XML!G258</f>
        <v>-1</v>
      </c>
      <c r="H102" s="3">
        <f>[5]Reference_XML!H258</f>
        <v>45</v>
      </c>
      <c r="I102" s="3">
        <f>[5]Reference_XML!I258</f>
        <v>45</v>
      </c>
      <c r="J102" s="3">
        <f>[5]Reference_XML!J258</f>
        <v>45</v>
      </c>
      <c r="K102" s="3">
        <f>[5]Reference_XML!K258</f>
        <v>45</v>
      </c>
      <c r="L102" s="3">
        <f>[5]Reference_XML!L258</f>
        <v>45</v>
      </c>
      <c r="M102" s="3">
        <f>[5]Reference_XML!M258</f>
        <v>45</v>
      </c>
    </row>
    <row r="103" spans="1:13">
      <c r="A103" s="3" t="str">
        <f>[5]Reference_XML!A259</f>
        <v>ALL</v>
      </c>
      <c r="B103" s="3" t="str">
        <f>[5]Reference_XML!B259</f>
        <v>electricity</v>
      </c>
      <c r="C103" s="3" t="str">
        <f>[5]Reference_XML!C259</f>
        <v>oil</v>
      </c>
      <c r="D103" s="3" t="str">
        <f>[5]Reference_XML!D259</f>
        <v>Oil (IGCC)</v>
      </c>
      <c r="E103" s="3">
        <f>[5]Reference_XML!E259</f>
        <v>-1</v>
      </c>
      <c r="F103" s="3">
        <f>[5]Reference_XML!F259</f>
        <v>-1</v>
      </c>
      <c r="G103" s="3">
        <f>[5]Reference_XML!G259</f>
        <v>-1</v>
      </c>
      <c r="H103" s="3">
        <f>[5]Reference_XML!H259</f>
        <v>45</v>
      </c>
      <c r="I103" s="3">
        <f>[5]Reference_XML!I259</f>
        <v>45</v>
      </c>
      <c r="J103" s="3">
        <f>[5]Reference_XML!J259</f>
        <v>45</v>
      </c>
      <c r="K103" s="3">
        <f>[5]Reference_XML!K259</f>
        <v>45</v>
      </c>
      <c r="L103" s="3">
        <f>[5]Reference_XML!L259</f>
        <v>45</v>
      </c>
      <c r="M103" s="3">
        <f>[5]Reference_XML!M259</f>
        <v>45</v>
      </c>
    </row>
    <row r="104" spans="1:13">
      <c r="A104" s="3" t="str">
        <f>[5]Reference_XML!A260</f>
        <v>ALL</v>
      </c>
      <c r="B104" s="3" t="str">
        <f>[5]Reference_XML!B260</f>
        <v>electricity</v>
      </c>
      <c r="C104" s="3" t="str">
        <f>[5]Reference_XML!C260</f>
        <v xml:space="preserve">biomass </v>
      </c>
      <c r="D104" s="3" t="str">
        <f>[5]Reference_XML!D260</f>
        <v>Biomass (existing)</v>
      </c>
      <c r="E104" s="3">
        <f>[5]Reference_XML!E260</f>
        <v>-1</v>
      </c>
      <c r="F104" s="3">
        <f>[5]Reference_XML!F260</f>
        <v>-1</v>
      </c>
      <c r="G104" s="3">
        <f>[5]Reference_XML!G260</f>
        <v>45</v>
      </c>
      <c r="H104" s="3">
        <f>[5]Reference_XML!H260</f>
        <v>-1</v>
      </c>
      <c r="I104" s="3">
        <f>[5]Reference_XML!I260</f>
        <v>-1</v>
      </c>
      <c r="J104" s="3">
        <f>[5]Reference_XML!J260</f>
        <v>-1</v>
      </c>
      <c r="K104" s="3">
        <f>[5]Reference_XML!K260</f>
        <v>-1</v>
      </c>
      <c r="L104" s="3">
        <f>[5]Reference_XML!L260</f>
        <v>-1</v>
      </c>
      <c r="M104" s="3">
        <f>[5]Reference_XML!M260</f>
        <v>-1</v>
      </c>
    </row>
    <row r="105" spans="1:13">
      <c r="A105" s="3" t="str">
        <f>[5]Reference_XML!A261</f>
        <v>ALL</v>
      </c>
      <c r="B105" s="3" t="str">
        <f>[5]Reference_XML!B261</f>
        <v>electricity</v>
      </c>
      <c r="C105" s="3" t="str">
        <f>[5]Reference_XML!C261</f>
        <v xml:space="preserve">biomass </v>
      </c>
      <c r="D105" s="3" t="str">
        <f>[5]Reference_XML!D261</f>
        <v>Biomass (conv)</v>
      </c>
      <c r="E105" s="3">
        <f>[5]Reference_XML!E261</f>
        <v>-1</v>
      </c>
      <c r="F105" s="3">
        <f>[5]Reference_XML!F261</f>
        <v>-1</v>
      </c>
      <c r="G105" s="3">
        <f>[5]Reference_XML!G261</f>
        <v>-1</v>
      </c>
      <c r="H105" s="3">
        <f>[5]Reference_XML!H261</f>
        <v>45</v>
      </c>
      <c r="I105" s="3">
        <f>[5]Reference_XML!I261</f>
        <v>45</v>
      </c>
      <c r="J105" s="3">
        <f>[5]Reference_XML!J261</f>
        <v>45</v>
      </c>
      <c r="K105" s="3">
        <f>[5]Reference_XML!K261</f>
        <v>45</v>
      </c>
      <c r="L105" s="3">
        <f>[5]Reference_XML!L261</f>
        <v>45</v>
      </c>
      <c r="M105" s="3">
        <f>[5]Reference_XML!M261</f>
        <v>45</v>
      </c>
    </row>
    <row r="106" spans="1:13">
      <c r="A106" s="3" t="str">
        <f>[5]Reference_XML!A262</f>
        <v>ALL</v>
      </c>
      <c r="B106" s="3" t="str">
        <f>[5]Reference_XML!B262</f>
        <v>electricity</v>
      </c>
      <c r="C106" s="3" t="str">
        <f>[5]Reference_XML!C262</f>
        <v xml:space="preserve">biomass </v>
      </c>
      <c r="D106" s="3" t="str">
        <f>[5]Reference_XML!D262</f>
        <v>Biomass (IGCC)</v>
      </c>
      <c r="E106" s="3">
        <f>[5]Reference_XML!E262</f>
        <v>-1</v>
      </c>
      <c r="F106" s="3">
        <f>[5]Reference_XML!F262</f>
        <v>-1</v>
      </c>
      <c r="G106" s="3">
        <f>[5]Reference_XML!G262</f>
        <v>-1</v>
      </c>
      <c r="H106" s="3">
        <f>[5]Reference_XML!H262</f>
        <v>45</v>
      </c>
      <c r="I106" s="3">
        <f>[5]Reference_XML!I262</f>
        <v>45</v>
      </c>
      <c r="J106" s="3">
        <f>[5]Reference_XML!J262</f>
        <v>45</v>
      </c>
      <c r="K106" s="3">
        <f>[5]Reference_XML!K262</f>
        <v>45</v>
      </c>
      <c r="L106" s="3">
        <f>[5]Reference_XML!L262</f>
        <v>45</v>
      </c>
      <c r="M106" s="3">
        <f>[5]Reference_XML!M262</f>
        <v>45</v>
      </c>
    </row>
    <row r="107" spans="1:13">
      <c r="A107" s="3" t="str">
        <f>[5]Reference_XML!A263</f>
        <v>ALL</v>
      </c>
      <c r="B107" s="3" t="str">
        <f>[5]Reference_XML!B263</f>
        <v>electricity</v>
      </c>
      <c r="C107" s="3" t="str">
        <f>[5]Reference_XML!C263</f>
        <v xml:space="preserve">nuclear </v>
      </c>
      <c r="D107" s="3" t="str">
        <f>[5]Reference_XML!D263</f>
        <v>Gen_II_LWR</v>
      </c>
      <c r="E107" s="3">
        <f>[5]Reference_XML!E263</f>
        <v>-1</v>
      </c>
      <c r="F107" s="3">
        <f>[5]Reference_XML!F263</f>
        <v>-1</v>
      </c>
      <c r="G107" s="3">
        <f>[5]Reference_XML!G263</f>
        <v>45</v>
      </c>
      <c r="H107" s="3">
        <f>[5]Reference_XML!H263</f>
        <v>-1</v>
      </c>
      <c r="I107" s="3">
        <f>[5]Reference_XML!I263</f>
        <v>-1</v>
      </c>
      <c r="J107" s="3">
        <f>[5]Reference_XML!J263</f>
        <v>-1</v>
      </c>
      <c r="K107" s="3">
        <f>[5]Reference_XML!K263</f>
        <v>-1</v>
      </c>
      <c r="L107" s="3">
        <f>[5]Reference_XML!L263</f>
        <v>-1</v>
      </c>
      <c r="M107" s="3">
        <f>[5]Reference_XML!M263</f>
        <v>-1</v>
      </c>
    </row>
    <row r="110" spans="1:13">
      <c r="A110" s="3" t="s">
        <v>273</v>
      </c>
    </row>
    <row r="111" spans="1:13">
      <c r="A111" s="3" t="s">
        <v>259</v>
      </c>
    </row>
    <row r="112" spans="1:13">
      <c r="A112" s="3" t="s">
        <v>260</v>
      </c>
    </row>
    <row r="113" spans="1:4">
      <c r="A113" s="3">
        <v>40</v>
      </c>
    </row>
    <row r="115" spans="1:4">
      <c r="A115" s="3" t="str">
        <f>[5]Reference_XML!A70</f>
        <v>region</v>
      </c>
      <c r="B115" s="3" t="str">
        <f>[5]Reference_XML!B70</f>
        <v>supplysector</v>
      </c>
      <c r="C115" s="3" t="str">
        <f>[5]Reference_XML!C70</f>
        <v>subsector</v>
      </c>
      <c r="D115" s="3" t="str">
        <f>[5]Reference_XML!D70</f>
        <v>logit-exponent</v>
      </c>
    </row>
    <row r="116" spans="1:4">
      <c r="A116" s="3" t="str">
        <f>[5]Reference_XML!A71</f>
        <v>ALL</v>
      </c>
      <c r="B116" s="3" t="str">
        <f>[5]Reference_XML!B71</f>
        <v>electricity</v>
      </c>
      <c r="C116" s="3" t="str">
        <f>[5]Reference_XML!C71</f>
        <v>coal</v>
      </c>
      <c r="D116" s="3">
        <f>[5]Reference_XML!D71</f>
        <v>-10</v>
      </c>
    </row>
    <row r="117" spans="1:4">
      <c r="A117" s="3" t="str">
        <f>[5]Reference_XML!A72</f>
        <v>ALL</v>
      </c>
      <c r="B117" s="3" t="str">
        <f>[5]Reference_XML!B72</f>
        <v>electricity</v>
      </c>
      <c r="C117" s="3" t="str">
        <f>[5]Reference_XML!C72</f>
        <v>gas</v>
      </c>
      <c r="D117" s="3">
        <f>[5]Reference_XML!D72</f>
        <v>-10</v>
      </c>
    </row>
    <row r="118" spans="1:4">
      <c r="A118" s="3" t="str">
        <f>[5]Reference_XML!A73</f>
        <v>ALL</v>
      </c>
      <c r="B118" s="3" t="str">
        <f>[5]Reference_XML!B73</f>
        <v>electricity</v>
      </c>
      <c r="C118" s="3" t="str">
        <f>[5]Reference_XML!C73</f>
        <v>oil</v>
      </c>
      <c r="D118" s="3">
        <f>[5]Reference_XML!D73</f>
        <v>-10</v>
      </c>
    </row>
    <row r="119" spans="1:4">
      <c r="A119" s="3" t="str">
        <f>[5]Reference_XML!A74</f>
        <v>ALL</v>
      </c>
      <c r="B119" s="3" t="str">
        <f>[5]Reference_XML!B74</f>
        <v>electricity</v>
      </c>
      <c r="C119" s="3" t="str">
        <f>[5]Reference_XML!C74</f>
        <v xml:space="preserve">biomass </v>
      </c>
      <c r="D119" s="3">
        <f>[5]Reference_XML!D74</f>
        <v>-10</v>
      </c>
    </row>
    <row r="132" spans="1:4">
      <c r="A132" s="3" t="s">
        <v>274</v>
      </c>
    </row>
    <row r="133" spans="1:4">
      <c r="A133" s="3" t="s">
        <v>259</v>
      </c>
    </row>
    <row r="134" spans="1:4">
      <c r="A134" s="3" t="s">
        <v>260</v>
      </c>
    </row>
    <row r="135" spans="1:4">
      <c r="A135" s="3">
        <v>41</v>
      </c>
    </row>
    <row r="137" spans="1:4">
      <c r="A137" s="3" t="s">
        <v>275</v>
      </c>
      <c r="B137" s="3" t="s">
        <v>263</v>
      </c>
      <c r="C137" s="3" t="s">
        <v>267</v>
      </c>
      <c r="D137" s="3" t="s">
        <v>160</v>
      </c>
    </row>
    <row r="138" spans="1:4">
      <c r="A138" s="3" t="str">
        <f>[5]Reference_XML!A296</f>
        <v>ALL</v>
      </c>
      <c r="B138" s="3" t="str">
        <f>[5]Reference_XML!B296</f>
        <v>electricity</v>
      </c>
      <c r="C138" s="3" t="str">
        <f>[5]Reference_XML!C296</f>
        <v>coal</v>
      </c>
      <c r="D138" s="3" t="str">
        <f>[5]Reference_XML!D296</f>
        <v>Coal (existing)</v>
      </c>
    </row>
    <row r="139" spans="1:4">
      <c r="A139" s="3" t="str">
        <f>[5]Reference_XML!A297</f>
        <v>ALL</v>
      </c>
      <c r="B139" s="3" t="str">
        <f>[5]Reference_XML!B297</f>
        <v>electricity</v>
      </c>
      <c r="C139" s="3" t="str">
        <f>[5]Reference_XML!C297</f>
        <v>coal</v>
      </c>
      <c r="D139" s="3" t="str">
        <f>[5]Reference_XML!D297</f>
        <v>Coal (conv pul)</v>
      </c>
    </row>
    <row r="140" spans="1:4">
      <c r="A140" s="3" t="str">
        <f>[5]Reference_XML!A298</f>
        <v>ALL</v>
      </c>
      <c r="B140" s="3" t="str">
        <f>[5]Reference_XML!B298</f>
        <v>electricity</v>
      </c>
      <c r="C140" s="3" t="str">
        <f>[5]Reference_XML!C298</f>
        <v>coal</v>
      </c>
      <c r="D140" s="3" t="str">
        <f>[5]Reference_XML!D298</f>
        <v>Coal (IGCC)</v>
      </c>
    </row>
    <row r="141" spans="1:4">
      <c r="A141" s="3" t="str">
        <f>[5]Reference_XML!A299</f>
        <v>ALL</v>
      </c>
      <c r="B141" s="3" t="str">
        <f>[5]Reference_XML!B299</f>
        <v>electricity</v>
      </c>
      <c r="C141" s="3" t="str">
        <f>[5]Reference_XML!C299</f>
        <v>gas</v>
      </c>
      <c r="D141" s="3" t="str">
        <f>[5]Reference_XML!D299</f>
        <v>Gas (existing)</v>
      </c>
    </row>
    <row r="142" spans="1:4">
      <c r="A142" s="3" t="str">
        <f>[5]Reference_XML!A300</f>
        <v>ALL</v>
      </c>
      <c r="B142" s="3" t="str">
        <f>[5]Reference_XML!B300</f>
        <v>electricity</v>
      </c>
      <c r="C142" s="3" t="str">
        <f>[5]Reference_XML!C300</f>
        <v>gas</v>
      </c>
      <c r="D142" s="3" t="str">
        <f>[5]Reference_XML!D300</f>
        <v>Gas (base load conv)</v>
      </c>
    </row>
    <row r="143" spans="1:4">
      <c r="A143" s="3" t="str">
        <f>[5]Reference_XML!A301</f>
        <v>ALL</v>
      </c>
      <c r="B143" s="3" t="str">
        <f>[5]Reference_XML!B301</f>
        <v>electricity</v>
      </c>
      <c r="C143" s="3" t="str">
        <f>[5]Reference_XML!C301</f>
        <v>gas</v>
      </c>
      <c r="D143" s="3" t="str">
        <f>[5]Reference_XML!D301</f>
        <v>Gas (CC)</v>
      </c>
    </row>
    <row r="144" spans="1:4">
      <c r="A144" s="3" t="str">
        <f>[5]Reference_XML!A302</f>
        <v>ALL</v>
      </c>
      <c r="B144" s="3" t="str">
        <f>[5]Reference_XML!B302</f>
        <v>electricity</v>
      </c>
      <c r="C144" s="3" t="str">
        <f>[5]Reference_XML!C302</f>
        <v>oil</v>
      </c>
      <c r="D144" s="3" t="str">
        <f>[5]Reference_XML!D302</f>
        <v>Oil (existing)</v>
      </c>
    </row>
    <row r="145" spans="1:13">
      <c r="A145" s="3" t="str">
        <f>[5]Reference_XML!A303</f>
        <v>ALL</v>
      </c>
      <c r="B145" s="3" t="str">
        <f>[5]Reference_XML!B303</f>
        <v>electricity</v>
      </c>
      <c r="C145" s="3" t="str">
        <f>[5]Reference_XML!C303</f>
        <v>oil</v>
      </c>
      <c r="D145" s="3" t="str">
        <f>[5]Reference_XML!D303</f>
        <v>Oil (base load conv)</v>
      </c>
    </row>
    <row r="146" spans="1:13">
      <c r="A146" s="3" t="str">
        <f>[5]Reference_XML!A304</f>
        <v>ALL</v>
      </c>
      <c r="B146" s="3" t="str">
        <f>[5]Reference_XML!B304</f>
        <v>electricity</v>
      </c>
      <c r="C146" s="3" t="str">
        <f>[5]Reference_XML!C304</f>
        <v>oil</v>
      </c>
      <c r="D146" s="3" t="str">
        <f>[5]Reference_XML!D304</f>
        <v>Oil (IGCC)</v>
      </c>
    </row>
    <row r="147" spans="1:13">
      <c r="A147" s="3" t="str">
        <f>[5]Reference_XML!A305</f>
        <v>ALL</v>
      </c>
      <c r="B147" s="3" t="str">
        <f>[5]Reference_XML!B305</f>
        <v>electricity</v>
      </c>
      <c r="C147" s="3" t="str">
        <f>[5]Reference_XML!C305</f>
        <v xml:space="preserve">biomass </v>
      </c>
      <c r="D147" s="3" t="str">
        <f>[5]Reference_XML!D305</f>
        <v>Biomass (existing)</v>
      </c>
    </row>
    <row r="148" spans="1:13">
      <c r="A148" s="3" t="str">
        <f>[5]Reference_XML!A306</f>
        <v>ALL</v>
      </c>
      <c r="B148" s="3" t="str">
        <f>[5]Reference_XML!B306</f>
        <v>electricity</v>
      </c>
      <c r="C148" s="3" t="str">
        <f>[5]Reference_XML!C306</f>
        <v xml:space="preserve">biomass </v>
      </c>
      <c r="D148" s="3" t="str">
        <f>[5]Reference_XML!D306</f>
        <v>Biomass (conv)</v>
      </c>
    </row>
    <row r="149" spans="1:13">
      <c r="A149" s="3" t="str">
        <f>[5]Reference_XML!A307</f>
        <v>ALL</v>
      </c>
      <c r="B149" s="3" t="str">
        <f>[5]Reference_XML!B307</f>
        <v>electricity</v>
      </c>
      <c r="C149" s="3" t="str">
        <f>[5]Reference_XML!C307</f>
        <v xml:space="preserve">biomass </v>
      </c>
      <c r="D149" s="3" t="str">
        <f>[5]Reference_XML!D307</f>
        <v>Biomass (IGCC)</v>
      </c>
    </row>
    <row r="150" spans="1:13">
      <c r="A150" s="3" t="str">
        <f>[5]Reference_XML!A308</f>
        <v>ALL</v>
      </c>
      <c r="B150" s="3" t="str">
        <f>[5]Reference_XML!B308</f>
        <v>electricity</v>
      </c>
      <c r="C150" s="3" t="str">
        <f>[5]Reference_XML!C308</f>
        <v>nuclear</v>
      </c>
      <c r="D150" s="3" t="str">
        <f>[5]Reference_XML!D308</f>
        <v>Gen_II_LWR</v>
      </c>
    </row>
    <row r="154" spans="1:13" ht="15">
      <c r="A154" s="63" t="s">
        <v>276</v>
      </c>
    </row>
    <row r="156" spans="1:13">
      <c r="A156" s="3" t="s">
        <v>277</v>
      </c>
    </row>
    <row r="157" spans="1:13">
      <c r="A157" s="3" t="s">
        <v>265</v>
      </c>
    </row>
    <row r="158" spans="1:13">
      <c r="A158" s="3" t="s">
        <v>260</v>
      </c>
    </row>
    <row r="159" spans="1:13">
      <c r="A159" s="3">
        <v>18</v>
      </c>
      <c r="E159" s="3" t="s">
        <v>270</v>
      </c>
      <c r="F159" s="3" t="s">
        <v>270</v>
      </c>
      <c r="G159" s="3" t="s">
        <v>270</v>
      </c>
      <c r="H159" s="3" t="s">
        <v>270</v>
      </c>
      <c r="I159" s="3" t="s">
        <v>270</v>
      </c>
      <c r="J159" s="3" t="s">
        <v>270</v>
      </c>
      <c r="K159" s="3" t="s">
        <v>270</v>
      </c>
      <c r="L159" s="3" t="s">
        <v>270</v>
      </c>
      <c r="M159" s="3" t="s">
        <v>270</v>
      </c>
    </row>
    <row r="160" spans="1:13">
      <c r="E160" s="3" t="s">
        <v>271</v>
      </c>
      <c r="F160" s="3" t="s">
        <v>271</v>
      </c>
      <c r="G160" s="3" t="s">
        <v>271</v>
      </c>
      <c r="H160" s="3" t="s">
        <v>271</v>
      </c>
      <c r="I160" s="3" t="s">
        <v>271</v>
      </c>
      <c r="J160" s="3" t="s">
        <v>271</v>
      </c>
      <c r="K160" s="3" t="s">
        <v>271</v>
      </c>
      <c r="L160" s="3" t="s">
        <v>271</v>
      </c>
      <c r="M160" s="3" t="s">
        <v>271</v>
      </c>
    </row>
    <row r="161" spans="1:14">
      <c r="A161" s="3" t="s">
        <v>275</v>
      </c>
      <c r="B161" s="3" t="s">
        <v>263</v>
      </c>
      <c r="C161" s="3" t="s">
        <v>267</v>
      </c>
      <c r="D161" s="3" t="s">
        <v>160</v>
      </c>
      <c r="E161" s="3">
        <v>1975</v>
      </c>
      <c r="F161" s="3">
        <v>1990</v>
      </c>
      <c r="G161" s="3">
        <v>2005</v>
      </c>
      <c r="H161" s="3">
        <v>2020</v>
      </c>
      <c r="I161" s="3">
        <v>2035</v>
      </c>
      <c r="J161" s="3">
        <v>2050</v>
      </c>
      <c r="K161" s="3">
        <v>2065</v>
      </c>
      <c r="L161" s="3">
        <v>2080</v>
      </c>
      <c r="M161" s="3">
        <v>2095</v>
      </c>
    </row>
    <row r="162" spans="1:14">
      <c r="A162" s="3" t="str">
        <f>[5]Reference_XML!A319</f>
        <v>ALL</v>
      </c>
      <c r="B162" s="3" t="str">
        <f>[5]Reference_XML!B319</f>
        <v>electricity</v>
      </c>
      <c r="C162" s="3" t="str">
        <f>[5]Reference_XML!C319</f>
        <v>coal</v>
      </c>
      <c r="D162" s="3" t="str">
        <f>[5]Reference_XML!D319</f>
        <v>Coal (IGCC)_CCS</v>
      </c>
      <c r="E162" s="197">
        <f>[5]Reference_XML!E319</f>
        <v>0</v>
      </c>
      <c r="F162" s="197">
        <f>[5]Reference_XML!F319</f>
        <v>0</v>
      </c>
      <c r="G162" s="197">
        <f>[5]Reference_XML!G319</f>
        <v>4.1760697525224497</v>
      </c>
      <c r="H162" s="197">
        <f>[5]Reference_XML!H319</f>
        <v>4.1760697525224497</v>
      </c>
      <c r="I162" s="197">
        <f>[5]Reference_XML!I319</f>
        <v>3.7809737558078718</v>
      </c>
      <c r="J162" s="197">
        <f>[5]Reference_XML!J319</f>
        <v>3.2339436909545349</v>
      </c>
      <c r="K162" s="197">
        <f>[5]Reference_XML!K319</f>
        <v>3.2090849689320393</v>
      </c>
      <c r="L162" s="197">
        <f>[5]Reference_XML!L319</f>
        <v>3.052109603037283</v>
      </c>
      <c r="M162" s="197">
        <f>[5]Reference_XML!M319</f>
        <v>2.9984121755625557</v>
      </c>
    </row>
    <row r="163" spans="1:14">
      <c r="A163" s="3" t="str">
        <f>[5]Reference_XML!A320</f>
        <v>ALL</v>
      </c>
      <c r="B163" s="3" t="str">
        <f>[5]Reference_XML!B320</f>
        <v>electricity</v>
      </c>
      <c r="C163" s="3" t="str">
        <f>[5]Reference_XML!C320</f>
        <v>gas</v>
      </c>
      <c r="D163" s="3" t="str">
        <f>[5]Reference_XML!D320</f>
        <v>Gas (CC)_CCS</v>
      </c>
      <c r="E163" s="197">
        <f>[5]Reference_XML!E320</f>
        <v>0</v>
      </c>
      <c r="F163" s="197">
        <f>[5]Reference_XML!F320</f>
        <v>0</v>
      </c>
      <c r="G163" s="197">
        <f>[5]Reference_XML!G320</f>
        <v>1.7220201091246738</v>
      </c>
      <c r="H163" s="197">
        <f>[5]Reference_XML!H320</f>
        <v>1.7220201091246738</v>
      </c>
      <c r="I163" s="197">
        <f>[5]Reference_XML!I320</f>
        <v>1.5145975537465026</v>
      </c>
      <c r="J163" s="197">
        <f>[5]Reference_XML!J320</f>
        <v>1.3355119509452127</v>
      </c>
      <c r="K163" s="197">
        <f>[5]Reference_XML!K320</f>
        <v>1.3072588518579651</v>
      </c>
      <c r="L163" s="197">
        <f>[5]Reference_XML!L320</f>
        <v>1.2560294271265511</v>
      </c>
      <c r="M163" s="197">
        <f>[5]Reference_XML!M320</f>
        <v>1.2388849114003468</v>
      </c>
    </row>
    <row r="164" spans="1:14">
      <c r="A164" s="3" t="str">
        <f>[5]Reference_XML!A321</f>
        <v>ALL</v>
      </c>
      <c r="B164" s="3" t="str">
        <f>[5]Reference_XML!B321</f>
        <v>electricity</v>
      </c>
      <c r="C164" s="3" t="str">
        <f>[5]Reference_XML!C321</f>
        <v>oil</v>
      </c>
      <c r="D164" s="3" t="str">
        <f>[5]Reference_XML!D321</f>
        <v>Oil (IGCC)_CCS</v>
      </c>
      <c r="E164" s="197">
        <f>[5]Reference_XML!E321</f>
        <v>0</v>
      </c>
      <c r="F164" s="197">
        <f>[5]Reference_XML!F321</f>
        <v>0</v>
      </c>
      <c r="G164" s="197">
        <f>[5]Reference_XML!G321</f>
        <v>3.7584627772702035</v>
      </c>
      <c r="H164" s="197">
        <f>[5]Reference_XML!H321</f>
        <v>3.7584627772702035</v>
      </c>
      <c r="I164" s="197">
        <f>[5]Reference_XML!I321</f>
        <v>3.3034235447496627</v>
      </c>
      <c r="J164" s="197">
        <f>[5]Reference_XML!J321</f>
        <v>2.9105493218590812</v>
      </c>
      <c r="K164" s="197">
        <f>[5]Reference_XML!K321</f>
        <v>2.8485682682482603</v>
      </c>
      <c r="L164" s="197">
        <f>[5]Reference_XML!L321</f>
        <v>2.736182235447969</v>
      </c>
      <c r="M164" s="197">
        <f>[5]Reference_XML!M321</f>
        <v>2.6985709580063002</v>
      </c>
    </row>
    <row r="165" spans="1:14">
      <c r="A165" s="3" t="str">
        <f>[5]Reference_XML!A328</f>
        <v>ALL</v>
      </c>
      <c r="B165" s="3" t="str">
        <f>[5]Reference_XML!B328</f>
        <v>electricity</v>
      </c>
      <c r="C165" s="3" t="str">
        <f>[5]Reference_XML!C328</f>
        <v xml:space="preserve">biomass </v>
      </c>
      <c r="D165" s="3" t="str">
        <f>[5]Reference_XML!D328</f>
        <v>Biomass (IGCC)_CCS</v>
      </c>
      <c r="E165" s="197">
        <f>[5]Reference_XML!E328</f>
        <v>0</v>
      </c>
      <c r="F165" s="197">
        <f>[5]Reference_XML!F328</f>
        <v>0</v>
      </c>
      <c r="G165" s="197">
        <f>[5]Reference_XML!G328</f>
        <v>4.2973155242155539</v>
      </c>
      <c r="H165" s="197">
        <f>[5]Reference_XML!H328</f>
        <v>4.2973155242155539</v>
      </c>
      <c r="I165" s="197">
        <f>[5]Reference_XML!I328</f>
        <v>3.8906374791643947</v>
      </c>
      <c r="J165" s="197">
        <f>[5]Reference_XML!J328</f>
        <v>3.3275714921418129</v>
      </c>
      <c r="K165" s="197">
        <f>[5]Reference_XML!K328</f>
        <v>3.301984048688464</v>
      </c>
      <c r="L165" s="197">
        <f>[5]Reference_XML!L328</f>
        <v>3.1404070257519656</v>
      </c>
      <c r="M165" s="197">
        <f>[5]Reference_XML!M328</f>
        <v>3.0851354841233776</v>
      </c>
    </row>
    <row r="168" spans="1:14">
      <c r="A168" s="3" t="s">
        <v>278</v>
      </c>
    </row>
    <row r="169" spans="1:14">
      <c r="A169" s="3" t="s">
        <v>265</v>
      </c>
    </row>
    <row r="170" spans="1:14">
      <c r="A170" s="3" t="s">
        <v>260</v>
      </c>
    </row>
    <row r="171" spans="1:14">
      <c r="A171" s="3">
        <v>16</v>
      </c>
    </row>
    <row r="172" spans="1:14">
      <c r="F172" s="3" t="s">
        <v>148</v>
      </c>
      <c r="G172" s="3" t="s">
        <v>148</v>
      </c>
      <c r="H172" s="3" t="s">
        <v>148</v>
      </c>
      <c r="I172" s="3" t="s">
        <v>148</v>
      </c>
      <c r="J172" s="3" t="s">
        <v>148</v>
      </c>
      <c r="K172" s="3" t="s">
        <v>148</v>
      </c>
      <c r="L172" s="3" t="s">
        <v>148</v>
      </c>
      <c r="M172" s="3" t="s">
        <v>148</v>
      </c>
      <c r="N172" s="3" t="s">
        <v>148</v>
      </c>
    </row>
    <row r="173" spans="1:14">
      <c r="A173" s="3" t="s">
        <v>275</v>
      </c>
      <c r="B173" s="3" t="s">
        <v>263</v>
      </c>
      <c r="C173" s="3" t="s">
        <v>267</v>
      </c>
      <c r="D173" s="3" t="s">
        <v>160</v>
      </c>
      <c r="E173" s="3" t="s">
        <v>59</v>
      </c>
      <c r="F173" s="3">
        <v>1975</v>
      </c>
      <c r="G173" s="3">
        <v>1990</v>
      </c>
      <c r="H173" s="3">
        <v>2005</v>
      </c>
      <c r="I173" s="3">
        <v>2020</v>
      </c>
      <c r="J173" s="3">
        <v>2035</v>
      </c>
      <c r="K173" s="3">
        <v>2050</v>
      </c>
      <c r="L173" s="3">
        <v>2065</v>
      </c>
      <c r="M173" s="3">
        <v>2080</v>
      </c>
      <c r="N173" s="3">
        <v>2095</v>
      </c>
    </row>
    <row r="174" spans="1:14">
      <c r="A174" s="3" t="str">
        <f>[5]Reference_XML!A336</f>
        <v>ALL</v>
      </c>
      <c r="B174" s="3" t="str">
        <f>[5]Reference_XML!B336</f>
        <v>electricity</v>
      </c>
      <c r="C174" s="3" t="str">
        <f>[5]Reference_XML!C336</f>
        <v>coal</v>
      </c>
      <c r="D174" s="3" t="str">
        <f>[5]Reference_XML!D336</f>
        <v>Coal (IGCC)_CCS</v>
      </c>
      <c r="E174" s="3" t="str">
        <f>[5]Reference_XML!E336</f>
        <v>regional coal</v>
      </c>
      <c r="F174" s="197">
        <f>[5]Reference_XML!F336</f>
        <v>1</v>
      </c>
      <c r="G174" s="197">
        <f>[5]Reference_XML!G336</f>
        <v>1</v>
      </c>
      <c r="H174" s="197">
        <f>[5]Reference_XML!H336</f>
        <v>0.42624802982763033</v>
      </c>
      <c r="I174" s="197">
        <f>[5]Reference_XML!I336</f>
        <v>0.42624802982763033</v>
      </c>
      <c r="J174" s="197">
        <f>[5]Reference_XML!J336</f>
        <v>0.44903864197952675</v>
      </c>
      <c r="K174" s="197">
        <f>[5]Reference_XML!K336</f>
        <v>0.4695983502224636</v>
      </c>
      <c r="L174" s="197">
        <f>[5]Reference_XML!L336</f>
        <v>0.48591462706571159</v>
      </c>
      <c r="M174" s="197">
        <f>[5]Reference_XML!M336</f>
        <v>0.49639032164966829</v>
      </c>
      <c r="N174" s="197">
        <f>[5]Reference_XML!N336</f>
        <v>0.5</v>
      </c>
    </row>
    <row r="175" spans="1:14">
      <c r="A175" s="3" t="str">
        <f>[5]Reference_XML!A337</f>
        <v>ALL</v>
      </c>
      <c r="B175" s="3" t="str">
        <f>[5]Reference_XML!B337</f>
        <v>electricity</v>
      </c>
      <c r="C175" s="3" t="str">
        <f>[5]Reference_XML!C337</f>
        <v>gas</v>
      </c>
      <c r="D175" s="3" t="str">
        <f>[5]Reference_XML!D337</f>
        <v>Gas (CC)_CCS</v>
      </c>
      <c r="E175" s="3" t="str">
        <f>[5]Reference_XML!E337</f>
        <v>wholesale gas</v>
      </c>
      <c r="F175" s="197">
        <f>[5]Reference_XML!F337</f>
        <v>1</v>
      </c>
      <c r="G175" s="197">
        <f>[5]Reference_XML!G337</f>
        <v>1</v>
      </c>
      <c r="H175" s="197">
        <f>[5]Reference_XML!H337</f>
        <v>0.5535636583816721</v>
      </c>
      <c r="I175" s="197">
        <f>[5]Reference_XML!I337</f>
        <v>0.5535636583816721</v>
      </c>
      <c r="J175" s="197">
        <f>[5]Reference_XML!J337</f>
        <v>0.59881497653583082</v>
      </c>
      <c r="K175" s="197">
        <f>[5]Reference_XML!K337</f>
        <v>0.63963678038458771</v>
      </c>
      <c r="L175" s="197">
        <f>[5]Reference_XML!L337</f>
        <v>0.67203314734499475</v>
      </c>
      <c r="M175" s="197">
        <f>[5]Reference_XML!M337</f>
        <v>0.69283289530020598</v>
      </c>
      <c r="N175" s="197">
        <f>[5]Reference_XML!N337</f>
        <v>0.7</v>
      </c>
    </row>
    <row r="176" spans="1:14">
      <c r="A176" s="3" t="str">
        <f>[5]Reference_XML!A338</f>
        <v>ALL</v>
      </c>
      <c r="B176" s="3" t="str">
        <f>[5]Reference_XML!B338</f>
        <v>electricity</v>
      </c>
      <c r="C176" s="3" t="str">
        <f>[5]Reference_XML!C338</f>
        <v>oil</v>
      </c>
      <c r="D176" s="3" t="str">
        <f>[5]Reference_XML!D338</f>
        <v>Oil (IGCC)_CCS</v>
      </c>
      <c r="E176" s="3" t="str">
        <f>[5]Reference_XML!E338</f>
        <v>refined liquids electricity</v>
      </c>
      <c r="F176" s="197">
        <f>[5]Reference_XML!F338</f>
        <v>1</v>
      </c>
      <c r="G176" s="197">
        <f>[5]Reference_XML!G338</f>
        <v>1</v>
      </c>
      <c r="H176" s="197">
        <f>[5]Reference_XML!H338</f>
        <v>0.42624802982763033</v>
      </c>
      <c r="I176" s="197">
        <f>[5]Reference_XML!I338</f>
        <v>0.42624802982763033</v>
      </c>
      <c r="J176" s="197">
        <f>[5]Reference_XML!J338</f>
        <v>0.44903864197952675</v>
      </c>
      <c r="K176" s="197">
        <f>[5]Reference_XML!K338</f>
        <v>0.4695983502224636</v>
      </c>
      <c r="L176" s="197">
        <f>[5]Reference_XML!L338</f>
        <v>0.48591462706571159</v>
      </c>
      <c r="M176" s="197">
        <f>[5]Reference_XML!M338</f>
        <v>0.49639032164966829</v>
      </c>
      <c r="N176" s="197">
        <f>[5]Reference_XML!N338</f>
        <v>0.5</v>
      </c>
    </row>
    <row r="177" spans="1:14">
      <c r="A177" s="3" t="str">
        <f>[5]Reference_XML!A345</f>
        <v>ALL</v>
      </c>
      <c r="B177" s="3" t="str">
        <f>[5]Reference_XML!B345</f>
        <v>electricity</v>
      </c>
      <c r="C177" s="3" t="str">
        <f>[5]Reference_XML!C345</f>
        <v xml:space="preserve">biomass </v>
      </c>
      <c r="D177" s="3" t="str">
        <f>[5]Reference_XML!D345</f>
        <v>Biomass (IGCC)_CCS</v>
      </c>
      <c r="E177" s="3" t="str">
        <f>[5]Reference_XML!E345</f>
        <v>regional biomass</v>
      </c>
      <c r="F177" s="197">
        <f>[5]Reference_XML!F345</f>
        <v>1</v>
      </c>
      <c r="G177" s="197">
        <f>[5]Reference_XML!G345</f>
        <v>1</v>
      </c>
      <c r="H177" s="197">
        <f>[5]Reference_XML!H345</f>
        <v>0.41575832720748823</v>
      </c>
      <c r="I177" s="197">
        <f>[5]Reference_XML!I345</f>
        <v>0.41575832720748823</v>
      </c>
      <c r="J177" s="197">
        <f>[5]Reference_XML!J345</f>
        <v>0.43798807637052573</v>
      </c>
      <c r="K177" s="197">
        <f>[5]Reference_XML!K345</f>
        <v>0.45804182280171529</v>
      </c>
      <c r="L177" s="197">
        <f>[5]Reference_XML!L345</f>
        <v>0.47395656607770487</v>
      </c>
      <c r="M177" s="197">
        <f>[5]Reference_XML!M345</f>
        <v>0.48417446024210403</v>
      </c>
      <c r="N177" s="197">
        <f>[5]Reference_XML!N345</f>
        <v>0.48769530662184657</v>
      </c>
    </row>
    <row r="179" spans="1:14">
      <c r="A179" s="3" t="s">
        <v>279</v>
      </c>
    </row>
    <row r="180" spans="1:14">
      <c r="A180" s="3" t="s">
        <v>265</v>
      </c>
    </row>
    <row r="181" spans="1:14">
      <c r="A181" s="3" t="s">
        <v>260</v>
      </c>
    </row>
    <row r="182" spans="1:14">
      <c r="A182" s="3">
        <v>16</v>
      </c>
    </row>
    <row r="183" spans="1:14">
      <c r="F183" s="3" t="s">
        <v>148</v>
      </c>
      <c r="G183" s="3" t="s">
        <v>148</v>
      </c>
      <c r="H183" s="3" t="s">
        <v>148</v>
      </c>
      <c r="I183" s="3" t="s">
        <v>148</v>
      </c>
      <c r="J183" s="3" t="s">
        <v>148</v>
      </c>
      <c r="K183" s="3" t="s">
        <v>148</v>
      </c>
      <c r="L183" s="3" t="s">
        <v>148</v>
      </c>
      <c r="M183" s="3" t="s">
        <v>148</v>
      </c>
      <c r="N183" s="3" t="s">
        <v>148</v>
      </c>
    </row>
    <row r="184" spans="1:14">
      <c r="A184" s="3" t="s">
        <v>275</v>
      </c>
      <c r="B184" s="3" t="s">
        <v>263</v>
      </c>
      <c r="C184" s="3" t="s">
        <v>267</v>
      </c>
      <c r="D184" s="3" t="s">
        <v>160</v>
      </c>
      <c r="E184" s="3" t="s">
        <v>59</v>
      </c>
      <c r="F184" s="3">
        <v>1975</v>
      </c>
      <c r="G184" s="3">
        <v>1990</v>
      </c>
      <c r="H184" s="3">
        <v>2005</v>
      </c>
      <c r="I184" s="3">
        <v>2020</v>
      </c>
      <c r="J184" s="3">
        <v>2035</v>
      </c>
      <c r="K184" s="3">
        <v>2050</v>
      </c>
      <c r="L184" s="3">
        <v>2065</v>
      </c>
      <c r="M184" s="3">
        <v>2080</v>
      </c>
      <c r="N184" s="3">
        <v>2095</v>
      </c>
    </row>
    <row r="185" spans="1:14">
      <c r="A185" s="3" t="s">
        <v>280</v>
      </c>
      <c r="B185" s="3" t="s">
        <v>281</v>
      </c>
      <c r="C185" s="3" t="s">
        <v>19</v>
      </c>
      <c r="D185" s="3" t="s">
        <v>282</v>
      </c>
      <c r="E185" s="3" t="s">
        <v>60</v>
      </c>
      <c r="F185" s="3">
        <v>1</v>
      </c>
      <c r="G185" s="55">
        <v>1</v>
      </c>
      <c r="H185" s="77">
        <f>'[3]CCS Cost Calculations'!C30</f>
        <v>0.35632932252169425</v>
      </c>
      <c r="I185" s="77">
        <f>'[3]CCS Cost Calculations'!D30</f>
        <v>0.3642890769077553</v>
      </c>
      <c r="J185" s="77">
        <f>'[3]CCS Cost Calculations'!E30</f>
        <v>0.39413328124209546</v>
      </c>
      <c r="K185" s="77">
        <f>'[3]CCS Cost Calculations'!F30</f>
        <v>0.4209435796745184</v>
      </c>
      <c r="L185" s="77">
        <f>'[3]CCS Cost Calculations'!G30</f>
        <v>0.43725985651776633</v>
      </c>
      <c r="M185" s="77">
        <f>'[3]CCS Cost Calculations'!H30</f>
        <v>0.44773555110172308</v>
      </c>
      <c r="N185" s="77">
        <f>'[3]CCS Cost Calculations'!I30</f>
        <v>0.4513452294520548</v>
      </c>
    </row>
    <row r="186" spans="1:14">
      <c r="A186" s="3" t="s">
        <v>280</v>
      </c>
      <c r="B186" s="3" t="s">
        <v>281</v>
      </c>
      <c r="C186" s="3" t="s">
        <v>24</v>
      </c>
      <c r="D186" s="3" t="s">
        <v>283</v>
      </c>
      <c r="E186" s="3" t="s">
        <v>61</v>
      </c>
      <c r="F186" s="3">
        <v>1</v>
      </c>
      <c r="G186" s="55">
        <v>1</v>
      </c>
      <c r="H186" s="77">
        <f>'[3]CCS Cost Calculations'!L30</f>
        <v>0.48720148212596426</v>
      </c>
      <c r="I186" s="77">
        <f>'[3]CCS Cost Calculations'!M30</f>
        <v>0.49097364917497005</v>
      </c>
      <c r="J186" s="77">
        <f>'[3]CCS Cost Calculations'!N30</f>
        <v>0.53978271639113584</v>
      </c>
      <c r="K186" s="77">
        <f>'[3]CCS Cost Calculations'!O30</f>
        <v>0.58396003928869722</v>
      </c>
      <c r="L186" s="77">
        <f>'[3]CCS Cost Calculations'!P30</f>
        <v>0.61635640624910426</v>
      </c>
      <c r="M186" s="77">
        <f>'[3]CCS Cost Calculations'!Q30</f>
        <v>0.63715615420431548</v>
      </c>
      <c r="N186" s="77">
        <f>'[3]CCS Cost Calculations'!R30</f>
        <v>0.64432325890410946</v>
      </c>
    </row>
    <row r="187" spans="1:14">
      <c r="A187" s="3" t="s">
        <v>280</v>
      </c>
      <c r="B187" s="3" t="s">
        <v>281</v>
      </c>
      <c r="C187" s="3" t="s">
        <v>29</v>
      </c>
      <c r="D187" s="3" t="s">
        <v>284</v>
      </c>
      <c r="E187" s="3" t="s">
        <v>62</v>
      </c>
      <c r="F187" s="3">
        <v>1</v>
      </c>
      <c r="G187" s="55">
        <v>1</v>
      </c>
      <c r="H187" s="77">
        <f>'[3]CCS Cost Calculations'!U30</f>
        <v>0.35983911964498194</v>
      </c>
      <c r="I187" s="77">
        <f>'[3]CCS Cost Calculations'!V30</f>
        <v>0.363613943149656</v>
      </c>
      <c r="J187" s="77">
        <f>'[3]CCS Cost Calculations'!W30</f>
        <v>0.3899648098206453</v>
      </c>
      <c r="K187" s="77">
        <f>'[3]CCS Cost Calculations'!X30</f>
        <v>0.41388240015397043</v>
      </c>
      <c r="L187" s="77">
        <f>'[3]CCS Cost Calculations'!Y30</f>
        <v>0.43019867699721842</v>
      </c>
      <c r="M187" s="77">
        <f>'[3]CCS Cost Calculations'!Z30</f>
        <v>0.44067437158117512</v>
      </c>
      <c r="N187" s="77">
        <f>'[3]CCS Cost Calculations'!AA30</f>
        <v>0.44428404993150683</v>
      </c>
    </row>
    <row r="188" spans="1:14">
      <c r="A188" s="3" t="s">
        <v>280</v>
      </c>
      <c r="B188" s="3" t="s">
        <v>281</v>
      </c>
      <c r="C188" s="3" t="s">
        <v>285</v>
      </c>
      <c r="D188" s="3" t="s">
        <v>286</v>
      </c>
      <c r="E188" s="3" t="s">
        <v>63</v>
      </c>
      <c r="F188" s="3">
        <v>1</v>
      </c>
      <c r="G188" s="55">
        <v>1</v>
      </c>
      <c r="H188" s="77">
        <f>'[3]CCS Cost Calculations'!AD30</f>
        <v>0.35685245658343956</v>
      </c>
      <c r="I188" s="77">
        <f>'[3]CCS Cost Calculations'!AE30</f>
        <v>0.36355847676217229</v>
      </c>
      <c r="J188" s="77">
        <f>'[3]CCS Cost Calculations'!AF30</f>
        <v>0.39173081274558363</v>
      </c>
      <c r="K188" s="77">
        <f>'[3]CCS Cost Calculations'!AG30</f>
        <v>0.41705062417157829</v>
      </c>
      <c r="L188" s="77">
        <f>'[3]CCS Cost Calculations'!AH30</f>
        <v>0.43296536744756792</v>
      </c>
      <c r="M188" s="77">
        <f>'[3]CCS Cost Calculations'!AI30</f>
        <v>0.44318326161196697</v>
      </c>
      <c r="N188" s="77">
        <f>'[3]CCS Cost Calculations'!AJ30</f>
        <v>0.44670410799170956</v>
      </c>
    </row>
    <row r="190" spans="1:14">
      <c r="A190" s="3" t="s">
        <v>287</v>
      </c>
    </row>
    <row r="191" spans="1:14">
      <c r="A191" s="3" t="s">
        <v>265</v>
      </c>
    </row>
    <row r="192" spans="1:14">
      <c r="A192" s="3" t="s">
        <v>260</v>
      </c>
    </row>
    <row r="193" spans="1:12">
      <c r="A193" s="3">
        <v>10021</v>
      </c>
    </row>
    <row r="194" spans="1:12">
      <c r="E194" s="3" t="s">
        <v>288</v>
      </c>
    </row>
    <row r="195" spans="1:12">
      <c r="A195" s="3" t="s">
        <v>263</v>
      </c>
      <c r="B195" s="3" t="s">
        <v>267</v>
      </c>
      <c r="C195" s="3" t="s">
        <v>160</v>
      </c>
      <c r="D195" s="3">
        <v>1975</v>
      </c>
      <c r="E195" s="3">
        <v>1990</v>
      </c>
      <c r="F195" s="3">
        <v>2005</v>
      </c>
      <c r="G195" s="3">
        <v>2020</v>
      </c>
      <c r="H195" s="3">
        <v>2035</v>
      </c>
      <c r="I195" s="3">
        <v>2050</v>
      </c>
      <c r="J195" s="3">
        <v>2065</v>
      </c>
      <c r="K195" s="3">
        <v>2080</v>
      </c>
      <c r="L195" s="3">
        <v>2095</v>
      </c>
    </row>
    <row r="196" spans="1:12">
      <c r="A196" s="3" t="str">
        <f>[5]Reference_XML!A353</f>
        <v>electricity</v>
      </c>
      <c r="B196" s="3" t="str">
        <f>[5]Reference_XML!B353</f>
        <v>coal</v>
      </c>
      <c r="C196" s="3" t="str">
        <f>[5]Reference_XML!C353</f>
        <v>Coal (IGCC)_CCS</v>
      </c>
      <c r="D196" s="197">
        <f>[5]Reference_XML!D353</f>
        <v>0</v>
      </c>
      <c r="E196" s="197">
        <f>[5]Reference_XML!E353</f>
        <v>0</v>
      </c>
      <c r="F196" s="197">
        <f>[5]Reference_XML!F353</f>
        <v>0.9</v>
      </c>
      <c r="G196" s="197">
        <f>[5]Reference_XML!G353</f>
        <v>0.91</v>
      </c>
      <c r="H196" s="197">
        <f>[5]Reference_XML!H353</f>
        <v>0.92</v>
      </c>
      <c r="I196" s="197">
        <f>[5]Reference_XML!I353</f>
        <v>0.93</v>
      </c>
      <c r="J196" s="197">
        <f>[5]Reference_XML!J353</f>
        <v>0.94</v>
      </c>
      <c r="K196" s="197">
        <f>[5]Reference_XML!K353</f>
        <v>0.94</v>
      </c>
      <c r="L196" s="197">
        <f>[5]Reference_XML!L353</f>
        <v>0.94</v>
      </c>
    </row>
    <row r="197" spans="1:12">
      <c r="A197" s="3" t="str">
        <f>[5]Reference_XML!A354</f>
        <v>electricity</v>
      </c>
      <c r="B197" s="3" t="str">
        <f>[5]Reference_XML!B354</f>
        <v>gas</v>
      </c>
      <c r="C197" s="3" t="str">
        <f>[5]Reference_XML!C354</f>
        <v>Gas (CC)_CCS</v>
      </c>
      <c r="D197" s="197">
        <f>[5]Reference_XML!D354</f>
        <v>0</v>
      </c>
      <c r="E197" s="197">
        <f>[5]Reference_XML!E354</f>
        <v>0</v>
      </c>
      <c r="F197" s="197">
        <f>[5]Reference_XML!F354</f>
        <v>0.9</v>
      </c>
      <c r="G197" s="197">
        <f>[5]Reference_XML!G354</f>
        <v>0.91</v>
      </c>
      <c r="H197" s="197">
        <f>[5]Reference_XML!H354</f>
        <v>0.92</v>
      </c>
      <c r="I197" s="197">
        <f>[5]Reference_XML!I354</f>
        <v>0.93</v>
      </c>
      <c r="J197" s="197">
        <f>[5]Reference_XML!J354</f>
        <v>0.94</v>
      </c>
      <c r="K197" s="197">
        <f>[5]Reference_XML!K354</f>
        <v>0.94</v>
      </c>
      <c r="L197" s="197">
        <f>[5]Reference_XML!L354</f>
        <v>0.94</v>
      </c>
    </row>
    <row r="198" spans="1:12">
      <c r="A198" s="3" t="str">
        <f>[5]Reference_XML!A355</f>
        <v>electricity</v>
      </c>
      <c r="B198" s="3" t="str">
        <f>[5]Reference_XML!B355</f>
        <v>oil</v>
      </c>
      <c r="C198" s="3" t="str">
        <f>[5]Reference_XML!C355</f>
        <v>Oil (IGCC)_CCS</v>
      </c>
      <c r="D198" s="197">
        <f>[5]Reference_XML!D355</f>
        <v>0</v>
      </c>
      <c r="E198" s="197">
        <f>[5]Reference_XML!E355</f>
        <v>0</v>
      </c>
      <c r="F198" s="197">
        <f>[5]Reference_XML!F355</f>
        <v>0.9</v>
      </c>
      <c r="G198" s="197">
        <f>[5]Reference_XML!G355</f>
        <v>0.91</v>
      </c>
      <c r="H198" s="197">
        <f>[5]Reference_XML!H355</f>
        <v>0.92</v>
      </c>
      <c r="I198" s="197">
        <f>[5]Reference_XML!I355</f>
        <v>0.93</v>
      </c>
      <c r="J198" s="197">
        <f>[5]Reference_XML!J355</f>
        <v>0.94</v>
      </c>
      <c r="K198" s="197">
        <f>[5]Reference_XML!K355</f>
        <v>0.94</v>
      </c>
      <c r="L198" s="197">
        <f>[5]Reference_XML!L355</f>
        <v>0.94</v>
      </c>
    </row>
    <row r="199" spans="1:12">
      <c r="A199" s="3" t="str">
        <f>[5]Reference_XML!A362</f>
        <v>electricity</v>
      </c>
      <c r="B199" s="3" t="str">
        <f>[5]Reference_XML!B362</f>
        <v xml:space="preserve">biomass </v>
      </c>
      <c r="C199" s="3" t="str">
        <f>[5]Reference_XML!C362</f>
        <v>Biomass (IGCC)_CCS</v>
      </c>
      <c r="D199" s="197">
        <f>[5]Reference_XML!D362</f>
        <v>0</v>
      </c>
      <c r="E199" s="197">
        <f>[5]Reference_XML!E362</f>
        <v>0</v>
      </c>
      <c r="F199" s="197">
        <f>[5]Reference_XML!F362</f>
        <v>0.9</v>
      </c>
      <c r="G199" s="197">
        <f>[5]Reference_XML!G362</f>
        <v>0.91</v>
      </c>
      <c r="H199" s="197">
        <f>[5]Reference_XML!H362</f>
        <v>0.92</v>
      </c>
      <c r="I199" s="197">
        <f>[5]Reference_XML!I362</f>
        <v>0.93</v>
      </c>
      <c r="J199" s="197">
        <f>[5]Reference_XML!J362</f>
        <v>0.94</v>
      </c>
      <c r="K199" s="197">
        <f>[5]Reference_XML!K362</f>
        <v>0.94</v>
      </c>
      <c r="L199" s="197">
        <f>[5]Reference_XML!L362</f>
        <v>0.94</v>
      </c>
    </row>
    <row r="202" spans="1:12">
      <c r="A202" s="3" t="s">
        <v>289</v>
      </c>
    </row>
    <row r="203" spans="1:12">
      <c r="A203" s="3" t="s">
        <v>265</v>
      </c>
    </row>
    <row r="204" spans="1:12">
      <c r="A204" s="3" t="s">
        <v>260</v>
      </c>
    </row>
    <row r="205" spans="1:12">
      <c r="A205" s="3">
        <v>10022</v>
      </c>
    </row>
    <row r="206" spans="1:12">
      <c r="E206" s="3" t="s">
        <v>290</v>
      </c>
    </row>
    <row r="207" spans="1:12">
      <c r="A207" s="3" t="s">
        <v>263</v>
      </c>
      <c r="B207" s="3" t="s">
        <v>267</v>
      </c>
      <c r="C207" s="3" t="s">
        <v>160</v>
      </c>
      <c r="D207" s="3">
        <v>1975</v>
      </c>
      <c r="E207" s="3">
        <v>1990</v>
      </c>
      <c r="F207" s="3">
        <v>2005</v>
      </c>
      <c r="G207" s="3">
        <v>2020</v>
      </c>
      <c r="H207" s="3">
        <v>2035</v>
      </c>
      <c r="I207" s="3">
        <v>2050</v>
      </c>
      <c r="J207" s="3">
        <v>2065</v>
      </c>
      <c r="K207" s="3">
        <v>2080</v>
      </c>
      <c r="L207" s="3">
        <v>2095</v>
      </c>
    </row>
    <row r="208" spans="1:12">
      <c r="A208" s="3" t="str">
        <f>[5]Reference_XML!A370</f>
        <v>electricity</v>
      </c>
      <c r="B208" s="3" t="str">
        <f>[5]Reference_XML!B370</f>
        <v>coal</v>
      </c>
      <c r="C208" s="3" t="str">
        <f>[5]Reference_XML!C370</f>
        <v>Coal (IGCC)_CCS</v>
      </c>
      <c r="D208" s="3">
        <f>[5]Reference_XML!D370</f>
        <v>1</v>
      </c>
      <c r="E208" s="3">
        <f>[5]Reference_XML!E370</f>
        <v>1</v>
      </c>
      <c r="F208" s="3">
        <f>[5]Reference_XML!F370</f>
        <v>2.5611248097412486E-3</v>
      </c>
      <c r="G208" s="3">
        <f>[5]Reference_XML!G370</f>
        <v>2.2695587150137384E-3</v>
      </c>
      <c r="H208" s="3">
        <f>[5]Reference_XML!H370</f>
        <v>2.0111853749974831E-3</v>
      </c>
      <c r="I208" s="3">
        <f>[5]Reference_XML!I370</f>
        <v>1.7822260273972607E-3</v>
      </c>
      <c r="J208" s="3">
        <f>[5]Reference_XML!J370</f>
        <v>1.7822260273972607E-3</v>
      </c>
      <c r="K208" s="3">
        <f>[5]Reference_XML!K370</f>
        <v>1.7822260273972607E-3</v>
      </c>
      <c r="L208" s="3">
        <f>[5]Reference_XML!L370</f>
        <v>1.7822260273972607E-3</v>
      </c>
    </row>
    <row r="209" spans="1:12">
      <c r="A209" s="3" t="str">
        <f>[5]Reference_XML!A371</f>
        <v>electricity</v>
      </c>
      <c r="B209" s="3" t="str">
        <f>[5]Reference_XML!B371</f>
        <v>gas</v>
      </c>
      <c r="C209" s="3" t="str">
        <f>[5]Reference_XML!C371</f>
        <v>Gas (CC)_CCS</v>
      </c>
      <c r="D209" s="3">
        <f>[5]Reference_XML!D371</f>
        <v>1</v>
      </c>
      <c r="E209" s="3">
        <f>[5]Reference_XML!E371</f>
        <v>1</v>
      </c>
      <c r="F209" s="3">
        <f>[5]Reference_XML!F371</f>
        <v>4.673392694063928E-3</v>
      </c>
      <c r="G209" s="3">
        <f>[5]Reference_XML!G371</f>
        <v>4.4077471272325362E-3</v>
      </c>
      <c r="H209" s="3">
        <f>[5]Reference_XML!H371</f>
        <v>4.1572014186404931E-3</v>
      </c>
      <c r="I209" s="3">
        <f>[5]Reference_XML!I371</f>
        <v>3.920897260273973E-3</v>
      </c>
      <c r="J209" s="3">
        <f>[5]Reference_XML!J371</f>
        <v>3.920897260273973E-3</v>
      </c>
      <c r="K209" s="3">
        <f>[5]Reference_XML!K371</f>
        <v>3.920897260273973E-3</v>
      </c>
      <c r="L209" s="3">
        <f>[5]Reference_XML!L371</f>
        <v>3.920897260273973E-3</v>
      </c>
    </row>
    <row r="210" spans="1:12">
      <c r="A210" s="3" t="str">
        <f>[5]Reference_XML!A372</f>
        <v>electricity</v>
      </c>
      <c r="B210" s="3" t="str">
        <f>[5]Reference_XML!B372</f>
        <v>oil</v>
      </c>
      <c r="C210" s="3" t="str">
        <f>[5]Reference_XML!C372</f>
        <v>Oil (IGCC)_CCS</v>
      </c>
      <c r="D210" s="3">
        <f>[5]Reference_XML!D372</f>
        <v>1</v>
      </c>
      <c r="E210" s="3">
        <f>[5]Reference_XML!E372</f>
        <v>1</v>
      </c>
      <c r="F210" s="3">
        <f>[5]Reference_XML!F372</f>
        <v>3.3882097031963476E-3</v>
      </c>
      <c r="G210" s="3">
        <f>[5]Reference_XML!G372</f>
        <v>3.1956166672435886E-3</v>
      </c>
      <c r="H210" s="3">
        <f>[5]Reference_XML!H372</f>
        <v>3.0139710285143574E-3</v>
      </c>
      <c r="I210" s="3">
        <f>[5]Reference_XML!I372</f>
        <v>2.8426505136986305E-3</v>
      </c>
      <c r="J210" s="3">
        <f>[5]Reference_XML!J372</f>
        <v>2.8426505136986305E-3</v>
      </c>
      <c r="K210" s="3">
        <f>[5]Reference_XML!K372</f>
        <v>2.8426505136986305E-3</v>
      </c>
      <c r="L210" s="3">
        <f>[5]Reference_XML!L372</f>
        <v>2.8426505136986305E-3</v>
      </c>
    </row>
    <row r="211" spans="1:12">
      <c r="A211" s="3" t="str">
        <f>[5]Reference_XML!A379</f>
        <v>electricity</v>
      </c>
      <c r="B211" s="3" t="str">
        <f>[5]Reference_XML!B379</f>
        <v xml:space="preserve">biomass </v>
      </c>
      <c r="C211" s="3" t="str">
        <f>[5]Reference_XML!C379</f>
        <v>Biomass (IGCC)_CCS</v>
      </c>
      <c r="D211" s="3">
        <f>[5]Reference_XML!D379</f>
        <v>1</v>
      </c>
      <c r="E211" s="3">
        <f>[5]Reference_XML!E379</f>
        <v>1</v>
      </c>
      <c r="F211" s="3">
        <f>[5]Reference_XML!F379</f>
        <v>2.5611248097412486E-3</v>
      </c>
      <c r="G211" s="3">
        <f>[5]Reference_XML!G379</f>
        <v>2.2695587150137384E-3</v>
      </c>
      <c r="H211" s="3">
        <f>[5]Reference_XML!H379</f>
        <v>2.0111853749974831E-3</v>
      </c>
      <c r="I211" s="3">
        <f>[5]Reference_XML!I379</f>
        <v>1.7822260273972607E-3</v>
      </c>
      <c r="J211" s="3">
        <f>[5]Reference_XML!J379</f>
        <v>1.7822260273972607E-3</v>
      </c>
      <c r="K211" s="3">
        <f>[5]Reference_XML!K379</f>
        <v>1.7822260273972607E-3</v>
      </c>
      <c r="L211" s="3">
        <f>[5]Reference_XML!L379</f>
        <v>1.7822260273972607E-3</v>
      </c>
    </row>
    <row r="214" spans="1:12">
      <c r="A214" s="3" t="s">
        <v>291</v>
      </c>
    </row>
    <row r="215" spans="1:12">
      <c r="A215" s="3" t="s">
        <v>265</v>
      </c>
    </row>
    <row r="216" spans="1:12">
      <c r="A216" s="3" t="s">
        <v>260</v>
      </c>
    </row>
    <row r="217" spans="1:12">
      <c r="A217" s="3">
        <v>10023</v>
      </c>
    </row>
    <row r="218" spans="1:12">
      <c r="E218" s="3" t="s">
        <v>292</v>
      </c>
    </row>
    <row r="219" spans="1:12">
      <c r="A219" s="3" t="s">
        <v>263</v>
      </c>
      <c r="B219" s="3" t="s">
        <v>267</v>
      </c>
      <c r="C219" s="3" t="s">
        <v>160</v>
      </c>
      <c r="D219" s="3">
        <v>1975</v>
      </c>
      <c r="E219" s="3">
        <v>1990</v>
      </c>
      <c r="F219" s="3">
        <v>2005</v>
      </c>
      <c r="G219" s="3">
        <v>2020</v>
      </c>
      <c r="H219" s="3">
        <v>2035</v>
      </c>
      <c r="I219" s="3">
        <v>2050</v>
      </c>
      <c r="J219" s="3">
        <v>2065</v>
      </c>
      <c r="K219" s="3">
        <v>2080</v>
      </c>
      <c r="L219" s="3">
        <v>2095</v>
      </c>
    </row>
    <row r="220" spans="1:12">
      <c r="A220" s="3" t="str">
        <f>[5]Reference_XML!A387</f>
        <v>electricity</v>
      </c>
      <c r="B220" s="3" t="str">
        <f>[5]Reference_XML!B387</f>
        <v>coal</v>
      </c>
      <c r="C220" s="3" t="str">
        <f>[5]Reference_XML!C387</f>
        <v>Coal (IGCC)_CCS</v>
      </c>
      <c r="D220" s="3">
        <f>[5]Reference_XML!D387</f>
        <v>0</v>
      </c>
      <c r="E220" s="3">
        <f>[5]Reference_XML!E387</f>
        <v>0</v>
      </c>
      <c r="F220" s="3">
        <f>[5]Reference_XML!F387</f>
        <v>1.035413221880295E-2</v>
      </c>
      <c r="G220" s="3">
        <f>[5]Reference_XML!G387</f>
        <v>1.0003146501951398E-2</v>
      </c>
      <c r="H220" s="3">
        <f>[5]Reference_XML!H387</f>
        <v>9.6640585444514298E-3</v>
      </c>
      <c r="I220" s="3">
        <f>[5]Reference_XML!I387</f>
        <v>9.3364650345134428E-3</v>
      </c>
      <c r="J220" s="3">
        <f>[5]Reference_XML!J387</f>
        <v>9.3364650345134428E-3</v>
      </c>
      <c r="K220" s="3">
        <f>[5]Reference_XML!K387</f>
        <v>9.3364650345134428E-3</v>
      </c>
      <c r="L220" s="3">
        <f>[5]Reference_XML!L387</f>
        <v>9.3364650345134428E-3</v>
      </c>
    </row>
    <row r="221" spans="1:12">
      <c r="A221" s="3" t="str">
        <f>[5]Reference_XML!A388</f>
        <v>electricity</v>
      </c>
      <c r="B221" s="3" t="str">
        <f>[5]Reference_XML!B388</f>
        <v>gas</v>
      </c>
      <c r="C221" s="3" t="str">
        <f>[5]Reference_XML!C388</f>
        <v>Gas (CC)_CCS</v>
      </c>
      <c r="D221" s="3">
        <f>[5]Reference_XML!D388</f>
        <v>0</v>
      </c>
      <c r="E221" s="3">
        <f>[5]Reference_XML!E388</f>
        <v>0</v>
      </c>
      <c r="F221" s="3">
        <f>[5]Reference_XML!F388</f>
        <v>2.8390775999082754E-2</v>
      </c>
      <c r="G221" s="3">
        <f>[5]Reference_XML!G388</f>
        <v>2.7410156895771684E-2</v>
      </c>
      <c r="H221" s="3">
        <f>[5]Reference_XML!H388</f>
        <v>2.646340843501754E-2</v>
      </c>
      <c r="I221" s="3">
        <f>[5]Reference_XML!I388</f>
        <v>2.5549360722797912E-2</v>
      </c>
      <c r="J221" s="3">
        <f>[5]Reference_XML!J388</f>
        <v>2.5549360722797912E-2</v>
      </c>
      <c r="K221" s="3">
        <f>[5]Reference_XML!K388</f>
        <v>2.5549360722797912E-2</v>
      </c>
      <c r="L221" s="3">
        <f>[5]Reference_XML!L388</f>
        <v>2.5549360722797912E-2</v>
      </c>
    </row>
    <row r="222" spans="1:12">
      <c r="A222" s="3" t="str">
        <f>[5]Reference_XML!A389</f>
        <v>electricity</v>
      </c>
      <c r="B222" s="3" t="str">
        <f>[5]Reference_XML!B389</f>
        <v>oil</v>
      </c>
      <c r="C222" s="3" t="str">
        <f>[5]Reference_XML!C389</f>
        <v>Oil (IGCC)_CCS</v>
      </c>
      <c r="D222" s="3">
        <f>[5]Reference_XML!D389</f>
        <v>0</v>
      </c>
      <c r="E222" s="3">
        <f>[5]Reference_XML!E389</f>
        <v>0</v>
      </c>
      <c r="F222" s="3">
        <f>[5]Reference_XML!F389</f>
        <v>2.0583312599335001E-2</v>
      </c>
      <c r="G222" s="3">
        <f>[5]Reference_XML!G389</f>
        <v>1.9872363749434473E-2</v>
      </c>
      <c r="H222" s="3">
        <f>[5]Reference_XML!H389</f>
        <v>1.9185971115387716E-2</v>
      </c>
      <c r="I222" s="3">
        <f>[5]Reference_XML!I389</f>
        <v>1.8523286524028484E-2</v>
      </c>
      <c r="J222" s="3">
        <f>[5]Reference_XML!J389</f>
        <v>1.8523286524028484E-2</v>
      </c>
      <c r="K222" s="3">
        <f>[5]Reference_XML!K389</f>
        <v>1.8523286524028484E-2</v>
      </c>
      <c r="L222" s="3">
        <f>[5]Reference_XML!L389</f>
        <v>1.8523286524028484E-2</v>
      </c>
    </row>
    <row r="223" spans="1:12">
      <c r="A223" s="3" t="str">
        <f>[5]Reference_XML!A396</f>
        <v>electricity</v>
      </c>
      <c r="B223" s="3" t="str">
        <f>[5]Reference_XML!B396</f>
        <v xml:space="preserve">biomass </v>
      </c>
      <c r="C223" s="3" t="str">
        <f>[5]Reference_XML!C396</f>
        <v>Biomass (IGCC)_CCS</v>
      </c>
      <c r="D223" s="3">
        <f>[5]Reference_XML!D396</f>
        <v>0</v>
      </c>
      <c r="E223" s="3">
        <f>[5]Reference_XML!E396</f>
        <v>0</v>
      </c>
      <c r="F223" s="3">
        <f>[5]Reference_XML!F396</f>
        <v>1.035413221880295E-2</v>
      </c>
      <c r="G223" s="3">
        <f>[5]Reference_XML!G396</f>
        <v>1.0003146501951398E-2</v>
      </c>
      <c r="H223" s="3">
        <f>[5]Reference_XML!H396</f>
        <v>9.6640585444514298E-3</v>
      </c>
      <c r="I223" s="3">
        <f>[5]Reference_XML!I396</f>
        <v>9.3364650345134428E-3</v>
      </c>
      <c r="J223" s="3">
        <f>[5]Reference_XML!J396</f>
        <v>9.3364650345134428E-3</v>
      </c>
      <c r="K223" s="3">
        <f>[5]Reference_XML!K396</f>
        <v>9.3364650345134428E-3</v>
      </c>
      <c r="L223" s="3">
        <f>[5]Reference_XML!L396</f>
        <v>9.3364650345134428E-3</v>
      </c>
    </row>
    <row r="226" spans="1:12">
      <c r="A226" s="3" t="s">
        <v>293</v>
      </c>
    </row>
    <row r="227" spans="1:12">
      <c r="A227" s="3" t="s">
        <v>265</v>
      </c>
    </row>
    <row r="228" spans="1:12">
      <c r="A228" s="3" t="s">
        <v>260</v>
      </c>
    </row>
    <row r="229" spans="1:12">
      <c r="A229" s="3">
        <v>10024</v>
      </c>
    </row>
    <row r="230" spans="1:12">
      <c r="E230" s="3" t="s">
        <v>294</v>
      </c>
    </row>
    <row r="231" spans="1:12">
      <c r="A231" s="3" t="s">
        <v>263</v>
      </c>
      <c r="B231" s="3" t="s">
        <v>267</v>
      </c>
      <c r="C231" s="3" t="s">
        <v>160</v>
      </c>
      <c r="D231" s="3">
        <v>1975</v>
      </c>
      <c r="E231" s="3">
        <v>1990</v>
      </c>
      <c r="F231" s="3">
        <v>2005</v>
      </c>
      <c r="G231" s="3">
        <v>2020</v>
      </c>
      <c r="H231" s="3">
        <v>2035</v>
      </c>
      <c r="I231" s="3">
        <v>2050</v>
      </c>
      <c r="J231" s="3">
        <v>2065</v>
      </c>
      <c r="K231" s="3">
        <v>2080</v>
      </c>
      <c r="L231" s="3">
        <v>2095</v>
      </c>
    </row>
    <row r="232" spans="1:12">
      <c r="A232" s="3" t="str">
        <f>[5]Reference_XML!A404</f>
        <v>electricity</v>
      </c>
      <c r="B232" s="3" t="str">
        <f>[5]Reference_XML!B404</f>
        <v>coal</v>
      </c>
      <c r="C232" s="3" t="str">
        <f>[5]Reference_XML!C404</f>
        <v>Coal (IGCC)_CCS</v>
      </c>
      <c r="D232" s="3" t="str">
        <f>[5]Reference_XML!D404</f>
        <v>carbon-storage</v>
      </c>
      <c r="E232" s="3" t="str">
        <f>[5]Reference_XML!E404</f>
        <v>carbon-storage</v>
      </c>
      <c r="F232" s="3" t="str">
        <f>[5]Reference_XML!F404</f>
        <v>carbon-storage</v>
      </c>
      <c r="G232" s="3" t="str">
        <f>[5]Reference_XML!G404</f>
        <v>carbon-storage</v>
      </c>
      <c r="H232" s="3" t="str">
        <f>[5]Reference_XML!H404</f>
        <v>carbon-storage</v>
      </c>
      <c r="I232" s="3" t="str">
        <f>[5]Reference_XML!I404</f>
        <v>carbon-storage</v>
      </c>
      <c r="J232" s="3" t="str">
        <f>[5]Reference_XML!J404</f>
        <v>carbon-storage</v>
      </c>
      <c r="K232" s="3" t="str">
        <f>[5]Reference_XML!K404</f>
        <v>carbon-storage</v>
      </c>
      <c r="L232" s="3" t="str">
        <f>[5]Reference_XML!L404</f>
        <v>carbon-storage</v>
      </c>
    </row>
    <row r="233" spans="1:12">
      <c r="A233" s="3" t="str">
        <f>[5]Reference_XML!A405</f>
        <v>electricity</v>
      </c>
      <c r="B233" s="3" t="str">
        <f>[5]Reference_XML!B405</f>
        <v>gas</v>
      </c>
      <c r="C233" s="3" t="str">
        <f>[5]Reference_XML!C405</f>
        <v>Gas (CC)_CCS</v>
      </c>
      <c r="D233" s="3" t="str">
        <f>[5]Reference_XML!D405</f>
        <v>carbon-storage</v>
      </c>
      <c r="E233" s="3" t="str">
        <f>[5]Reference_XML!E405</f>
        <v>carbon-storage</v>
      </c>
      <c r="F233" s="3" t="str">
        <f>[5]Reference_XML!F405</f>
        <v>carbon-storage</v>
      </c>
      <c r="G233" s="3" t="str">
        <f>[5]Reference_XML!G405</f>
        <v>carbon-storage</v>
      </c>
      <c r="H233" s="3" t="str">
        <f>[5]Reference_XML!H405</f>
        <v>carbon-storage</v>
      </c>
      <c r="I233" s="3" t="str">
        <f>[5]Reference_XML!I405</f>
        <v>carbon-storage</v>
      </c>
      <c r="J233" s="3" t="str">
        <f>[5]Reference_XML!J405</f>
        <v>carbon-storage</v>
      </c>
      <c r="K233" s="3" t="str">
        <f>[5]Reference_XML!K405</f>
        <v>carbon-storage</v>
      </c>
      <c r="L233" s="3" t="str">
        <f>[5]Reference_XML!L405</f>
        <v>carbon-storage</v>
      </c>
    </row>
    <row r="234" spans="1:12">
      <c r="A234" s="3" t="str">
        <f>[5]Reference_XML!A406</f>
        <v>electricity</v>
      </c>
      <c r="B234" s="3" t="str">
        <f>[5]Reference_XML!B406</f>
        <v>oil</v>
      </c>
      <c r="C234" s="3" t="str">
        <f>[5]Reference_XML!C406</f>
        <v>Oil (IGCC)_CCS</v>
      </c>
      <c r="D234" s="3" t="str">
        <f>[5]Reference_XML!D406</f>
        <v>carbon-storage</v>
      </c>
      <c r="E234" s="3" t="str">
        <f>[5]Reference_XML!E406</f>
        <v>carbon-storage</v>
      </c>
      <c r="F234" s="3" t="str">
        <f>[5]Reference_XML!F406</f>
        <v>carbon-storage</v>
      </c>
      <c r="G234" s="3" t="str">
        <f>[5]Reference_XML!G406</f>
        <v>carbon-storage</v>
      </c>
      <c r="H234" s="3" t="str">
        <f>[5]Reference_XML!H406</f>
        <v>carbon-storage</v>
      </c>
      <c r="I234" s="3" t="str">
        <f>[5]Reference_XML!I406</f>
        <v>carbon-storage</v>
      </c>
      <c r="J234" s="3" t="str">
        <f>[5]Reference_XML!J406</f>
        <v>carbon-storage</v>
      </c>
      <c r="K234" s="3" t="str">
        <f>[5]Reference_XML!K406</f>
        <v>carbon-storage</v>
      </c>
      <c r="L234" s="3" t="str">
        <f>[5]Reference_XML!L406</f>
        <v>carbon-storage</v>
      </c>
    </row>
    <row r="235" spans="1:12">
      <c r="A235" s="3" t="str">
        <f>[5]Reference_XML!A413</f>
        <v>electricity</v>
      </c>
      <c r="B235" s="3" t="str">
        <f>[5]Reference_XML!B413</f>
        <v xml:space="preserve">biomass </v>
      </c>
      <c r="C235" s="3" t="str">
        <f>[5]Reference_XML!C413</f>
        <v>Biomass (IGCC)_CCS</v>
      </c>
      <c r="D235" s="3" t="str">
        <f>[5]Reference_XML!D413</f>
        <v>carbon-storage</v>
      </c>
      <c r="E235" s="3" t="str">
        <f>[5]Reference_XML!E413</f>
        <v>carbon-storage</v>
      </c>
      <c r="F235" s="3" t="str">
        <f>[5]Reference_XML!F413</f>
        <v>carbon-storage</v>
      </c>
      <c r="G235" s="3" t="str">
        <f>[5]Reference_XML!G413</f>
        <v>carbon-storage</v>
      </c>
      <c r="H235" s="3" t="str">
        <f>[5]Reference_XML!H413</f>
        <v>carbon-storage</v>
      </c>
      <c r="I235" s="3" t="str">
        <f>[5]Reference_XML!I413</f>
        <v>carbon-storage</v>
      </c>
      <c r="J235" s="3" t="str">
        <f>[5]Reference_XML!J413</f>
        <v>carbon-storage</v>
      </c>
      <c r="K235" s="3" t="str">
        <f>[5]Reference_XML!K413</f>
        <v>carbon-storage</v>
      </c>
      <c r="L235" s="3" t="str">
        <f>[5]Reference_XML!L413</f>
        <v>carbon-storage</v>
      </c>
    </row>
    <row r="238" spans="1:12">
      <c r="A238" s="3" t="s">
        <v>272</v>
      </c>
    </row>
    <row r="239" spans="1:12">
      <c r="A239" s="3" t="s">
        <v>259</v>
      </c>
    </row>
    <row r="240" spans="1:12">
      <c r="A240" s="3" t="s">
        <v>260</v>
      </c>
    </row>
    <row r="241" spans="1:13">
      <c r="A241" s="3">
        <v>37</v>
      </c>
    </row>
    <row r="243" spans="1:13">
      <c r="A243" s="3" t="s">
        <v>275</v>
      </c>
      <c r="B243" s="3" t="s">
        <v>263</v>
      </c>
      <c r="C243" s="3" t="s">
        <v>267</v>
      </c>
      <c r="D243" s="3" t="s">
        <v>160</v>
      </c>
      <c r="E243" s="3">
        <v>1975</v>
      </c>
      <c r="F243" s="3">
        <v>1990</v>
      </c>
      <c r="G243" s="3">
        <v>2005</v>
      </c>
      <c r="H243" s="3">
        <v>2020</v>
      </c>
      <c r="I243" s="3">
        <v>2035</v>
      </c>
      <c r="J243" s="3">
        <v>2050</v>
      </c>
      <c r="K243" s="3">
        <v>2065</v>
      </c>
      <c r="L243" s="3">
        <v>2080</v>
      </c>
      <c r="M243" s="3">
        <v>2095</v>
      </c>
    </row>
    <row r="244" spans="1:13">
      <c r="A244" s="3" t="str">
        <f>[5]Reference_XML!A422</f>
        <v>ALL</v>
      </c>
      <c r="B244" s="3" t="str">
        <f>[5]Reference_XML!B422</f>
        <v>electricity</v>
      </c>
      <c r="C244" s="3" t="str">
        <f>[5]Reference_XML!C422</f>
        <v>coal</v>
      </c>
      <c r="D244" s="3" t="str">
        <f>[5]Reference_XML!D422</f>
        <v>Coal (IGCC)_CCS</v>
      </c>
      <c r="E244" s="3">
        <f>[5]Reference_XML!E422</f>
        <v>0</v>
      </c>
      <c r="F244" s="3">
        <f>[5]Reference_XML!F422</f>
        <v>0</v>
      </c>
      <c r="G244" s="3">
        <f>[5]Reference_XML!G422</f>
        <v>0</v>
      </c>
      <c r="H244" s="3">
        <f>[5]Reference_XML!H422</f>
        <v>0.33300000000000002</v>
      </c>
      <c r="I244" s="3">
        <f>[5]Reference_XML!I422</f>
        <v>1</v>
      </c>
      <c r="J244" s="3">
        <f>[5]Reference_XML!J422</f>
        <v>1</v>
      </c>
      <c r="K244" s="3">
        <f>[5]Reference_XML!K422</f>
        <v>1</v>
      </c>
      <c r="L244" s="3">
        <f>[5]Reference_XML!L422</f>
        <v>1</v>
      </c>
      <c r="M244" s="3">
        <f>[5]Reference_XML!M422</f>
        <v>1</v>
      </c>
    </row>
    <row r="245" spans="1:13">
      <c r="A245" s="3" t="str">
        <f>[5]Reference_XML!A423</f>
        <v>ALL</v>
      </c>
      <c r="B245" s="3" t="str">
        <f>[5]Reference_XML!B423</f>
        <v>electricity</v>
      </c>
      <c r="C245" s="3" t="str">
        <f>[5]Reference_XML!C423</f>
        <v>gas</v>
      </c>
      <c r="D245" s="3" t="str">
        <f>[5]Reference_XML!D423</f>
        <v>Gas (CC)_CCS</v>
      </c>
      <c r="E245" s="3">
        <f>[5]Reference_XML!E423</f>
        <v>0</v>
      </c>
      <c r="F245" s="3">
        <f>[5]Reference_XML!F423</f>
        <v>0</v>
      </c>
      <c r="G245" s="3">
        <f>[5]Reference_XML!G423</f>
        <v>0</v>
      </c>
      <c r="H245" s="3">
        <f>[5]Reference_XML!H423</f>
        <v>0.33300000000000002</v>
      </c>
      <c r="I245" s="3">
        <f>[5]Reference_XML!I423</f>
        <v>1</v>
      </c>
      <c r="J245" s="3">
        <f>[5]Reference_XML!J423</f>
        <v>1</v>
      </c>
      <c r="K245" s="3">
        <f>[5]Reference_XML!K423</f>
        <v>1</v>
      </c>
      <c r="L245" s="3">
        <f>[5]Reference_XML!L423</f>
        <v>1</v>
      </c>
      <c r="M245" s="3">
        <f>[5]Reference_XML!M423</f>
        <v>1</v>
      </c>
    </row>
    <row r="246" spans="1:13">
      <c r="A246" s="3" t="str">
        <f>[5]Reference_XML!A424</f>
        <v>ALL</v>
      </c>
      <c r="B246" s="3" t="str">
        <f>[5]Reference_XML!B424</f>
        <v>electricity</v>
      </c>
      <c r="C246" s="3" t="str">
        <f>[5]Reference_XML!C424</f>
        <v>oil</v>
      </c>
      <c r="D246" s="3" t="str">
        <f>[5]Reference_XML!D424</f>
        <v>Oil (IGCC)_CCS</v>
      </c>
      <c r="E246" s="3">
        <f>[5]Reference_XML!E424</f>
        <v>0</v>
      </c>
      <c r="F246" s="3">
        <f>[5]Reference_XML!F424</f>
        <v>0</v>
      </c>
      <c r="G246" s="3">
        <f>[5]Reference_XML!G424</f>
        <v>0</v>
      </c>
      <c r="H246" s="3">
        <f>[5]Reference_XML!H424</f>
        <v>0.33300000000000002</v>
      </c>
      <c r="I246" s="3">
        <f>[5]Reference_XML!I424</f>
        <v>1</v>
      </c>
      <c r="J246" s="3">
        <f>[5]Reference_XML!J424</f>
        <v>1</v>
      </c>
      <c r="K246" s="3">
        <f>[5]Reference_XML!K424</f>
        <v>1</v>
      </c>
      <c r="L246" s="3">
        <f>[5]Reference_XML!L424</f>
        <v>1</v>
      </c>
      <c r="M246" s="3">
        <f>[5]Reference_XML!M424</f>
        <v>1</v>
      </c>
    </row>
    <row r="247" spans="1:13">
      <c r="A247" s="3" t="str">
        <f>[5]Reference_XML!A431</f>
        <v>ALL</v>
      </c>
      <c r="B247" s="3" t="str">
        <f>[5]Reference_XML!B431</f>
        <v>electricity</v>
      </c>
      <c r="C247" s="3" t="str">
        <f>[5]Reference_XML!C431</f>
        <v>biomass</v>
      </c>
      <c r="D247" s="3" t="str">
        <f>[5]Reference_XML!D431</f>
        <v>Biomass (IGCC)_CCS</v>
      </c>
      <c r="E247" s="3">
        <f>[5]Reference_XML!E431</f>
        <v>0</v>
      </c>
      <c r="F247" s="3">
        <f>[5]Reference_XML!F431</f>
        <v>0</v>
      </c>
      <c r="G247" s="3">
        <f>[5]Reference_XML!G431</f>
        <v>0</v>
      </c>
      <c r="H247" s="3">
        <f>[5]Reference_XML!H431</f>
        <v>0.33300000000000002</v>
      </c>
      <c r="I247" s="3">
        <f>[5]Reference_XML!I431</f>
        <v>1</v>
      </c>
      <c r="J247" s="3">
        <f>[5]Reference_XML!J431</f>
        <v>1</v>
      </c>
      <c r="K247" s="3">
        <f>[5]Reference_XML!K431</f>
        <v>1</v>
      </c>
      <c r="L247" s="3">
        <f>[5]Reference_XML!L431</f>
        <v>1</v>
      </c>
      <c r="M247" s="3">
        <f>[5]Reference_XML!M431</f>
        <v>1</v>
      </c>
    </row>
    <row r="250" spans="1:13">
      <c r="A250" s="3" t="s">
        <v>146</v>
      </c>
    </row>
    <row r="251" spans="1:13">
      <c r="A251" s="3" t="s">
        <v>259</v>
      </c>
    </row>
    <row r="252" spans="1:13">
      <c r="A252" s="3" t="s">
        <v>260</v>
      </c>
    </row>
    <row r="253" spans="1:13">
      <c r="A253" s="3">
        <v>39</v>
      </c>
    </row>
    <row r="255" spans="1:13">
      <c r="A255" s="3" t="s">
        <v>275</v>
      </c>
      <c r="B255" s="3" t="s">
        <v>263</v>
      </c>
      <c r="C255" s="3" t="s">
        <v>267</v>
      </c>
      <c r="D255" s="3" t="s">
        <v>160</v>
      </c>
      <c r="E255" s="3">
        <v>1975</v>
      </c>
      <c r="F255" s="3">
        <v>1990</v>
      </c>
      <c r="G255" s="3">
        <v>2005</v>
      </c>
      <c r="H255" s="3">
        <v>2020</v>
      </c>
      <c r="I255" s="3">
        <v>2035</v>
      </c>
      <c r="J255" s="3">
        <v>2050</v>
      </c>
      <c r="K255" s="3">
        <v>2065</v>
      </c>
      <c r="L255" s="3">
        <v>2080</v>
      </c>
      <c r="M255" s="3">
        <v>2095</v>
      </c>
    </row>
    <row r="256" spans="1:13">
      <c r="A256" s="3" t="str">
        <f>[5]Reference_XML!A439</f>
        <v>ALL</v>
      </c>
      <c r="B256" s="3" t="str">
        <f>[5]Reference_XML!B439</f>
        <v>electricity</v>
      </c>
      <c r="C256" s="3" t="str">
        <f>[5]Reference_XML!C439</f>
        <v>coal</v>
      </c>
      <c r="D256" s="3" t="str">
        <f>[5]Reference_XML!D439</f>
        <v>Coal (IGCC)_CCS</v>
      </c>
      <c r="E256" s="3">
        <f>[5]Reference_XML!E439</f>
        <v>-1</v>
      </c>
      <c r="F256" s="3">
        <f>[5]Reference_XML!F439</f>
        <v>-1</v>
      </c>
      <c r="G256" s="3">
        <f>[5]Reference_XML!G439</f>
        <v>-1</v>
      </c>
      <c r="H256" s="3">
        <f>[5]Reference_XML!H439</f>
        <v>45</v>
      </c>
      <c r="I256" s="3">
        <f>[5]Reference_XML!I439</f>
        <v>45</v>
      </c>
      <c r="J256" s="3">
        <f>[5]Reference_XML!J439</f>
        <v>45</v>
      </c>
      <c r="K256" s="3">
        <f>[5]Reference_XML!K439</f>
        <v>45</v>
      </c>
      <c r="L256" s="3">
        <f>[5]Reference_XML!L439</f>
        <v>45</v>
      </c>
      <c r="M256" s="3">
        <f>[5]Reference_XML!M439</f>
        <v>45</v>
      </c>
    </row>
    <row r="257" spans="1:13">
      <c r="A257" s="3" t="str">
        <f>[5]Reference_XML!A440</f>
        <v>ALL</v>
      </c>
      <c r="B257" s="3" t="str">
        <f>[5]Reference_XML!B440</f>
        <v>electricity</v>
      </c>
      <c r="C257" s="3" t="str">
        <f>[5]Reference_XML!C440</f>
        <v>gas</v>
      </c>
      <c r="D257" s="3" t="str">
        <f>[5]Reference_XML!D440</f>
        <v>Gas (CC)_CCS</v>
      </c>
      <c r="E257" s="3">
        <f>[5]Reference_XML!E440</f>
        <v>-1</v>
      </c>
      <c r="F257" s="3">
        <f>[5]Reference_XML!F440</f>
        <v>-1</v>
      </c>
      <c r="G257" s="3">
        <f>[5]Reference_XML!G440</f>
        <v>-1</v>
      </c>
      <c r="H257" s="3">
        <f>[5]Reference_XML!H440</f>
        <v>45</v>
      </c>
      <c r="I257" s="3">
        <f>[5]Reference_XML!I440</f>
        <v>45</v>
      </c>
      <c r="J257" s="3">
        <f>[5]Reference_XML!J440</f>
        <v>45</v>
      </c>
      <c r="K257" s="3">
        <f>[5]Reference_XML!K440</f>
        <v>45</v>
      </c>
      <c r="L257" s="3">
        <f>[5]Reference_XML!L440</f>
        <v>45</v>
      </c>
      <c r="M257" s="3">
        <f>[5]Reference_XML!M440</f>
        <v>45</v>
      </c>
    </row>
    <row r="258" spans="1:13">
      <c r="A258" s="3" t="str">
        <f>[5]Reference_XML!A441</f>
        <v>ALL</v>
      </c>
      <c r="B258" s="3" t="str">
        <f>[5]Reference_XML!B441</f>
        <v>electricity</v>
      </c>
      <c r="C258" s="3" t="str">
        <f>[5]Reference_XML!C441</f>
        <v>oil</v>
      </c>
      <c r="D258" s="3" t="str">
        <f>[5]Reference_XML!D441</f>
        <v>Oil (IGCC)_CCS</v>
      </c>
      <c r="E258" s="3">
        <f>[5]Reference_XML!E441</f>
        <v>-1</v>
      </c>
      <c r="F258" s="3">
        <f>[5]Reference_XML!F441</f>
        <v>-1</v>
      </c>
      <c r="G258" s="3">
        <f>[5]Reference_XML!G441</f>
        <v>-1</v>
      </c>
      <c r="H258" s="3">
        <f>[5]Reference_XML!H441</f>
        <v>45</v>
      </c>
      <c r="I258" s="3">
        <f>[5]Reference_XML!I441</f>
        <v>45</v>
      </c>
      <c r="J258" s="3">
        <f>[5]Reference_XML!J441</f>
        <v>45</v>
      </c>
      <c r="K258" s="3">
        <f>[5]Reference_XML!K441</f>
        <v>45</v>
      </c>
      <c r="L258" s="3">
        <f>[5]Reference_XML!L441</f>
        <v>45</v>
      </c>
      <c r="M258" s="3">
        <f>[5]Reference_XML!M441</f>
        <v>45</v>
      </c>
    </row>
    <row r="259" spans="1:13">
      <c r="A259" s="3" t="str">
        <f>[5]Reference_XML!A448</f>
        <v>ALL</v>
      </c>
      <c r="B259" s="3" t="str">
        <f>[5]Reference_XML!B448</f>
        <v>electricity</v>
      </c>
      <c r="C259" s="3" t="str">
        <f>[5]Reference_XML!C448</f>
        <v>biomass</v>
      </c>
      <c r="D259" s="3" t="str">
        <f>[5]Reference_XML!D448</f>
        <v>Biomass (IGCC)_CCS</v>
      </c>
      <c r="E259" s="3">
        <f>[5]Reference_XML!E448</f>
        <v>-1</v>
      </c>
      <c r="F259" s="3">
        <f>[5]Reference_XML!F448</f>
        <v>-1</v>
      </c>
      <c r="G259" s="3">
        <f>[5]Reference_XML!G448</f>
        <v>-1</v>
      </c>
      <c r="H259" s="3">
        <f>[5]Reference_XML!H448</f>
        <v>45</v>
      </c>
      <c r="I259" s="3">
        <f>[5]Reference_XML!I448</f>
        <v>45</v>
      </c>
      <c r="J259" s="3">
        <f>[5]Reference_XML!J448</f>
        <v>45</v>
      </c>
      <c r="K259" s="3">
        <f>[5]Reference_XML!K448</f>
        <v>45</v>
      </c>
      <c r="L259" s="3">
        <f>[5]Reference_XML!L448</f>
        <v>45</v>
      </c>
      <c r="M259" s="3">
        <f>[5]Reference_XML!M448</f>
        <v>45</v>
      </c>
    </row>
    <row r="274" spans="1:13">
      <c r="A274" s="3" t="s">
        <v>260</v>
      </c>
    </row>
    <row r="275" spans="1:13">
      <c r="A275" s="3">
        <v>30</v>
      </c>
    </row>
    <row r="276" spans="1:13">
      <c r="A276" s="3" t="s">
        <v>295</v>
      </c>
    </row>
    <row r="277" spans="1:13">
      <c r="A277" s="3" t="s">
        <v>275</v>
      </c>
      <c r="B277" s="3" t="s">
        <v>263</v>
      </c>
      <c r="C277" s="3" t="s">
        <v>267</v>
      </c>
      <c r="D277" s="3" t="s">
        <v>160</v>
      </c>
    </row>
    <row r="278" spans="1:13">
      <c r="A278" s="3" t="str">
        <f>[5]Reference_XML!A474</f>
        <v>ALL</v>
      </c>
      <c r="B278" s="3" t="str">
        <f>[5]Reference_XML!B474</f>
        <v>electricity</v>
      </c>
      <c r="C278" s="3" t="str">
        <f>[5]Reference_XML!C474</f>
        <v>coal</v>
      </c>
      <c r="D278" s="3" t="str">
        <f>[5]Reference_XML!D474</f>
        <v>Coal (IGCC)_CCS</v>
      </c>
    </row>
    <row r="279" spans="1:13">
      <c r="A279" s="3" t="str">
        <f>[5]Reference_XML!A475</f>
        <v>ALL</v>
      </c>
      <c r="B279" s="3" t="str">
        <f>[5]Reference_XML!B475</f>
        <v>electricity</v>
      </c>
      <c r="C279" s="3" t="str">
        <f>[5]Reference_XML!C475</f>
        <v>gas</v>
      </c>
      <c r="D279" s="3" t="str">
        <f>[5]Reference_XML!D475</f>
        <v>Gas (CC)_CCS</v>
      </c>
    </row>
    <row r="280" spans="1:13">
      <c r="A280" s="3" t="str">
        <f>[5]Reference_XML!A476</f>
        <v>ALL</v>
      </c>
      <c r="B280" s="3" t="str">
        <f>[5]Reference_XML!B476</f>
        <v>electricity</v>
      </c>
      <c r="C280" s="3" t="str">
        <f>[5]Reference_XML!C476</f>
        <v>oil</v>
      </c>
      <c r="D280" s="3" t="str">
        <f>[5]Reference_XML!D476</f>
        <v>Oil (IGCC)_CCS</v>
      </c>
    </row>
    <row r="281" spans="1:13">
      <c r="A281" s="3" t="str">
        <f>[5]Reference_XML!A483</f>
        <v>ALL</v>
      </c>
      <c r="B281" s="3" t="str">
        <f>[5]Reference_XML!B483</f>
        <v>electricity</v>
      </c>
      <c r="C281" s="3" t="str">
        <f>[5]Reference_XML!C483</f>
        <v>biomass</v>
      </c>
      <c r="D281" s="3" t="str">
        <f>[5]Reference_XML!D483</f>
        <v>Biomass (IGCC)_CCS</v>
      </c>
    </row>
    <row r="284" spans="1:13">
      <c r="A284" s="3" t="s">
        <v>296</v>
      </c>
    </row>
    <row r="285" spans="1:13">
      <c r="A285" s="3" t="s">
        <v>260</v>
      </c>
    </row>
    <row r="286" spans="1:13">
      <c r="A286" s="3">
        <v>43</v>
      </c>
    </row>
    <row r="287" spans="1:13">
      <c r="A287" s="3" t="s">
        <v>297</v>
      </c>
    </row>
    <row r="288" spans="1:13">
      <c r="A288" s="3" t="s">
        <v>275</v>
      </c>
      <c r="B288" s="3" t="s">
        <v>263</v>
      </c>
      <c r="C288" s="3" t="s">
        <v>267</v>
      </c>
      <c r="D288" s="3" t="s">
        <v>160</v>
      </c>
      <c r="E288" s="3">
        <v>1975</v>
      </c>
      <c r="F288" s="3">
        <v>1990</v>
      </c>
      <c r="G288" s="3">
        <v>2005</v>
      </c>
      <c r="H288" s="3">
        <v>2020</v>
      </c>
      <c r="I288" s="3">
        <v>2035</v>
      </c>
      <c r="J288" s="3">
        <v>2050</v>
      </c>
      <c r="K288" s="3">
        <v>2065</v>
      </c>
      <c r="L288" s="3">
        <v>2080</v>
      </c>
      <c r="M288" s="3">
        <v>2095</v>
      </c>
    </row>
    <row r="289" spans="1:13">
      <c r="A289" s="3" t="str">
        <f>[5]Reference_XML!A457</f>
        <v>ALL</v>
      </c>
      <c r="B289" s="3" t="str">
        <f>[5]Reference_XML!B457</f>
        <v>electricity</v>
      </c>
      <c r="C289" s="3" t="str">
        <f>[5]Reference_XML!C457</f>
        <v>coal</v>
      </c>
      <c r="D289" s="3" t="str">
        <f>[5]Reference_XML!D457</f>
        <v>Coal (IGCC)_CCS</v>
      </c>
      <c r="E289" s="3">
        <f>[5]Reference_XML!E457</f>
        <v>2.5000000000000001E-2</v>
      </c>
      <c r="F289" s="3">
        <f>[5]Reference_XML!F457</f>
        <v>2.5000000000000001E-2</v>
      </c>
      <c r="G289" s="3">
        <f>[5]Reference_XML!G457</f>
        <v>7.4999999999999997E-3</v>
      </c>
      <c r="H289" s="3">
        <f>[5]Reference_XML!H457</f>
        <v>7.4999999999999997E-3</v>
      </c>
      <c r="I289" s="3">
        <f>[5]Reference_XML!I457</f>
        <v>7.4999999999999997E-3</v>
      </c>
      <c r="J289" s="3">
        <f>[5]Reference_XML!J457</f>
        <v>7.4999999999999997E-3</v>
      </c>
      <c r="K289" s="3">
        <f>[5]Reference_XML!K457</f>
        <v>7.4999999999999997E-3</v>
      </c>
      <c r="L289" s="3">
        <f>[5]Reference_XML!L457</f>
        <v>7.4999999999999997E-3</v>
      </c>
      <c r="M289" s="3">
        <f>[5]Reference_XML!M457</f>
        <v>7.4999999999999997E-3</v>
      </c>
    </row>
    <row r="290" spans="1:13">
      <c r="A290" s="3" t="str">
        <f>[5]Reference_XML!A458</f>
        <v>ALL</v>
      </c>
      <c r="B290" s="3" t="str">
        <f>[5]Reference_XML!B458</f>
        <v>electricity</v>
      </c>
      <c r="C290" s="3" t="str">
        <f>[5]Reference_XML!C458</f>
        <v>gas</v>
      </c>
      <c r="D290" s="3" t="str">
        <f>[5]Reference_XML!D458</f>
        <v>Gas (CC)_CCS</v>
      </c>
      <c r="E290" s="3">
        <f>[5]Reference_XML!E458</f>
        <v>2.5000000000000001E-2</v>
      </c>
      <c r="F290" s="3">
        <f>[5]Reference_XML!F458</f>
        <v>2.5000000000000001E-2</v>
      </c>
      <c r="G290" s="3">
        <f>[5]Reference_XML!G458</f>
        <v>7.4999999999999997E-3</v>
      </c>
      <c r="H290" s="3">
        <f>[5]Reference_XML!H458</f>
        <v>7.4999999999999997E-3</v>
      </c>
      <c r="I290" s="3">
        <f>[5]Reference_XML!I458</f>
        <v>7.4999999999999997E-3</v>
      </c>
      <c r="J290" s="3">
        <f>[5]Reference_XML!J458</f>
        <v>7.4999999999999997E-3</v>
      </c>
      <c r="K290" s="3">
        <f>[5]Reference_XML!K458</f>
        <v>7.4999999999999997E-3</v>
      </c>
      <c r="L290" s="3">
        <f>[5]Reference_XML!L458</f>
        <v>7.4999999999999997E-3</v>
      </c>
      <c r="M290" s="3">
        <f>[5]Reference_XML!M458</f>
        <v>7.4999999999999997E-3</v>
      </c>
    </row>
    <row r="291" spans="1:13">
      <c r="A291" s="3" t="str">
        <f>[5]Reference_XML!A459</f>
        <v>ALL</v>
      </c>
      <c r="B291" s="3" t="str">
        <f>[5]Reference_XML!B459</f>
        <v>electricity</v>
      </c>
      <c r="C291" s="3" t="str">
        <f>[5]Reference_XML!C459</f>
        <v>oil</v>
      </c>
      <c r="D291" s="3" t="str">
        <f>[5]Reference_XML!D459</f>
        <v>Oil (IGCC)_CCS</v>
      </c>
      <c r="E291" s="3">
        <f>[5]Reference_XML!E459</f>
        <v>2.5000000000000001E-2</v>
      </c>
      <c r="F291" s="3">
        <f>[5]Reference_XML!F459</f>
        <v>2.5000000000000001E-2</v>
      </c>
      <c r="G291" s="3">
        <f>[5]Reference_XML!G459</f>
        <v>7.4999999999999997E-3</v>
      </c>
      <c r="H291" s="3">
        <f>[5]Reference_XML!H459</f>
        <v>7.4999999999999997E-3</v>
      </c>
      <c r="I291" s="3">
        <f>[5]Reference_XML!I459</f>
        <v>7.4999999999999997E-3</v>
      </c>
      <c r="J291" s="3">
        <f>[5]Reference_XML!J459</f>
        <v>7.4999999999999997E-3</v>
      </c>
      <c r="K291" s="3">
        <f>[5]Reference_XML!K459</f>
        <v>7.4999999999999997E-3</v>
      </c>
      <c r="L291" s="3">
        <f>[5]Reference_XML!L459</f>
        <v>7.4999999999999997E-3</v>
      </c>
      <c r="M291" s="3">
        <f>[5]Reference_XML!M459</f>
        <v>7.4999999999999997E-3</v>
      </c>
    </row>
    <row r="292" spans="1:13">
      <c r="A292" s="3" t="str">
        <f>[5]Reference_XML!A466</f>
        <v>ALL</v>
      </c>
      <c r="B292" s="3" t="str">
        <f>[5]Reference_XML!B466</f>
        <v>electricity</v>
      </c>
      <c r="C292" s="3" t="str">
        <f>[5]Reference_XML!C466</f>
        <v>biomass</v>
      </c>
      <c r="D292" s="3" t="str">
        <f>[5]Reference_XML!D466</f>
        <v>Biomass (IGCC)_CCS</v>
      </c>
      <c r="E292" s="3">
        <f>[5]Reference_XML!E466</f>
        <v>2.5000000000000001E-2</v>
      </c>
      <c r="F292" s="3">
        <f>[5]Reference_XML!F466</f>
        <v>2.5000000000000001E-2</v>
      </c>
      <c r="G292" s="3">
        <f>[5]Reference_XML!G466</f>
        <v>7.4999999999999997E-3</v>
      </c>
      <c r="H292" s="3">
        <f>[5]Reference_XML!H466</f>
        <v>7.4999999999999997E-3</v>
      </c>
      <c r="I292" s="3">
        <f>[5]Reference_XML!I466</f>
        <v>7.4999999999999997E-3</v>
      </c>
      <c r="J292" s="3">
        <f>[5]Reference_XML!J466</f>
        <v>7.4999999999999997E-3</v>
      </c>
      <c r="K292" s="3">
        <f>[5]Reference_XML!K466</f>
        <v>7.4999999999999997E-3</v>
      </c>
      <c r="L292" s="3">
        <f>[5]Reference_XML!L466</f>
        <v>7.4999999999999997E-3</v>
      </c>
      <c r="M292" s="3">
        <f>[5]Reference_XML!M466</f>
        <v>7.4999999999999997E-3</v>
      </c>
    </row>
    <row r="295" spans="1:13">
      <c r="A295" s="3" t="s">
        <v>298</v>
      </c>
    </row>
    <row r="296" spans="1:13">
      <c r="A296" s="3" t="s">
        <v>259</v>
      </c>
    </row>
    <row r="297" spans="1:13">
      <c r="A297" s="3" t="s">
        <v>260</v>
      </c>
    </row>
    <row r="298" spans="1:13">
      <c r="A298" s="3">
        <v>41</v>
      </c>
    </row>
    <row r="300" spans="1:13">
      <c r="A300" s="3" t="s">
        <v>275</v>
      </c>
      <c r="B300" s="3" t="s">
        <v>263</v>
      </c>
      <c r="C300" s="3" t="s">
        <v>267</v>
      </c>
      <c r="D300" s="3" t="s">
        <v>160</v>
      </c>
    </row>
    <row r="301" spans="1:13">
      <c r="A301" s="3" t="str">
        <f>[5]Reference_XML!A491</f>
        <v>ALL</v>
      </c>
      <c r="B301" s="3" t="str">
        <f>[5]Reference_XML!B491</f>
        <v>electricity</v>
      </c>
      <c r="C301" s="3" t="str">
        <f>[5]Reference_XML!C491</f>
        <v>coal</v>
      </c>
      <c r="D301" s="3" t="str">
        <f>[5]Reference_XML!D491</f>
        <v>Coal (IGCC)_CCS</v>
      </c>
    </row>
    <row r="302" spans="1:13">
      <c r="A302" s="3" t="str">
        <f>[5]Reference_XML!A492</f>
        <v>ALL</v>
      </c>
      <c r="B302" s="3" t="str">
        <f>[5]Reference_XML!B492</f>
        <v>electricity</v>
      </c>
      <c r="C302" s="3" t="str">
        <f>[5]Reference_XML!C492</f>
        <v>gas</v>
      </c>
      <c r="D302" s="3" t="str">
        <f>[5]Reference_XML!D492</f>
        <v>Gas (CC)_CCS</v>
      </c>
    </row>
    <row r="303" spans="1:13">
      <c r="A303" s="3" t="str">
        <f>[5]Reference_XML!A493</f>
        <v>ALL</v>
      </c>
      <c r="B303" s="3" t="str">
        <f>[5]Reference_XML!B493</f>
        <v>electricity</v>
      </c>
      <c r="C303" s="3" t="str">
        <f>[5]Reference_XML!C493</f>
        <v>oil</v>
      </c>
      <c r="D303" s="3" t="str">
        <f>[5]Reference_XML!D493</f>
        <v>Oil (IGCC)_CCS</v>
      </c>
    </row>
    <row r="304" spans="1:13">
      <c r="A304" s="3" t="str">
        <f>[5]Reference_XML!A500</f>
        <v>ALL</v>
      </c>
      <c r="B304" s="3" t="str">
        <f>[5]Reference_XML!B500</f>
        <v>electricity</v>
      </c>
      <c r="C304" s="3" t="str">
        <f>[5]Reference_XML!C500</f>
        <v>biomass</v>
      </c>
      <c r="D304" s="3" t="str">
        <f>[5]Reference_XML!D500</f>
        <v>Biomass (IGCC)_CCS</v>
      </c>
    </row>
    <row r="307" spans="1:6" ht="15">
      <c r="A307" s="63" t="s">
        <v>299</v>
      </c>
    </row>
    <row r="309" spans="1:6">
      <c r="A309" s="3" t="s">
        <v>300</v>
      </c>
    </row>
    <row r="310" spans="1:6">
      <c r="A310" s="3" t="s">
        <v>265</v>
      </c>
    </row>
    <row r="311" spans="1:6">
      <c r="A311" s="3" t="s">
        <v>260</v>
      </c>
    </row>
    <row r="312" spans="1:6">
      <c r="A312" s="3">
        <v>100</v>
      </c>
    </row>
    <row r="314" spans="1:6">
      <c r="A314" s="3" t="s">
        <v>65</v>
      </c>
      <c r="B314" s="3" t="s">
        <v>11</v>
      </c>
      <c r="C314" s="3" t="s">
        <v>12</v>
      </c>
      <c r="D314" s="3" t="s">
        <v>262</v>
      </c>
      <c r="E314" s="3" t="s">
        <v>301</v>
      </c>
      <c r="F314" s="3" t="s">
        <v>302</v>
      </c>
    </row>
    <row r="315" spans="1:6">
      <c r="A315" s="3" t="str">
        <f>[12]geothermal_tech_input!A7</f>
        <v>USA</v>
      </c>
      <c r="B315" s="3" t="str">
        <f>[12]geothermal_tech_input!B7</f>
        <v>electricity</v>
      </c>
      <c r="C315" s="3" t="str">
        <f>[12]geothermal_tech_input!C7</f>
        <v>geothermal</v>
      </c>
      <c r="D315" s="3">
        <f>[12]geothermal_tech_input!D7</f>
        <v>-3</v>
      </c>
      <c r="E315" s="3">
        <f>[12]geothermal_tech_input!E7</f>
        <v>0</v>
      </c>
      <c r="F315" s="3">
        <f>[12]geothermal_tech_input!F7</f>
        <v>-1</v>
      </c>
    </row>
    <row r="318" spans="1:6">
      <c r="A318" s="3" t="s">
        <v>303</v>
      </c>
    </row>
    <row r="319" spans="1:6">
      <c r="A319" s="3" t="s">
        <v>265</v>
      </c>
    </row>
    <row r="320" spans="1:6">
      <c r="A320" s="3" t="s">
        <v>260</v>
      </c>
    </row>
    <row r="321" spans="1:13">
      <c r="A321" s="3">
        <v>101</v>
      </c>
    </row>
    <row r="322" spans="1:13">
      <c r="E322" s="3" t="s">
        <v>303</v>
      </c>
    </row>
    <row r="323" spans="1:13">
      <c r="A323" s="3" t="s">
        <v>65</v>
      </c>
      <c r="B323" s="3" t="s">
        <v>11</v>
      </c>
      <c r="C323" s="3" t="s">
        <v>12</v>
      </c>
      <c r="D323" s="3" t="s">
        <v>304</v>
      </c>
      <c r="E323" s="3">
        <v>1975</v>
      </c>
      <c r="F323" s="3">
        <v>1990</v>
      </c>
      <c r="G323" s="3">
        <v>2005</v>
      </c>
      <c r="H323" s="3">
        <v>2020</v>
      </c>
      <c r="I323" s="3">
        <v>2035</v>
      </c>
      <c r="J323" s="3">
        <v>2050</v>
      </c>
      <c r="K323" s="3">
        <v>2065</v>
      </c>
      <c r="L323" s="3">
        <v>2080</v>
      </c>
      <c r="M323" s="3">
        <v>2095</v>
      </c>
    </row>
    <row r="324" spans="1:13">
      <c r="A324" s="3" t="str">
        <f>[12]geothermal_tech_input!A28</f>
        <v>USA</v>
      </c>
      <c r="B324" s="3" t="str">
        <f>[12]geothermal_tech_input!B28</f>
        <v>electricity</v>
      </c>
      <c r="C324" s="3" t="str">
        <f>[12]geothermal_tech_input!C28</f>
        <v>geothermal</v>
      </c>
      <c r="D324" s="3">
        <f>[12]geothermal_tech_input!D28</f>
        <v>1975</v>
      </c>
      <c r="E324" s="3">
        <f>[12]geothermal_tech_input!E28</f>
        <v>1</v>
      </c>
      <c r="F324" s="3">
        <f>[12]geothermal_tech_input!F28</f>
        <v>1</v>
      </c>
      <c r="G324" s="3">
        <f>[12]geothermal_tech_input!G28</f>
        <v>1</v>
      </c>
      <c r="H324" s="3">
        <f>[12]geothermal_tech_input!H28</f>
        <v>0.17</v>
      </c>
      <c r="I324" s="3">
        <f>[12]geothermal_tech_input!I28</f>
        <v>0.33</v>
      </c>
      <c r="J324" s="3">
        <f>[12]geothermal_tech_input!J28</f>
        <v>0.5</v>
      </c>
      <c r="K324" s="3">
        <f>[12]geothermal_tech_input!K28</f>
        <v>0.5</v>
      </c>
      <c r="L324" s="3">
        <f>[12]geothermal_tech_input!L28</f>
        <v>0.5</v>
      </c>
      <c r="M324" s="3">
        <f>[12]geothermal_tech_input!M28</f>
        <v>0.5</v>
      </c>
    </row>
    <row r="326" spans="1:13">
      <c r="A326" s="3" t="str">
        <f>[13]geothermal_tech_input!A130</f>
        <v>Region</v>
      </c>
      <c r="B326" s="3" t="str">
        <f>[13]geothermal_tech_input!B130</f>
        <v>supplysector</v>
      </c>
      <c r="C326" s="3" t="str">
        <f>[13]geothermal_tech_input!C130</f>
        <v>subsector</v>
      </c>
      <c r="D326" s="3" t="str">
        <f>[13]geothermal_tech_input!D130</f>
        <v>technology</v>
      </c>
      <c r="E326" s="3">
        <f>[13]geothermal_tech_input!E130</f>
        <v>1975</v>
      </c>
      <c r="F326" s="3">
        <f>[13]geothermal_tech_input!F130</f>
        <v>1990</v>
      </c>
      <c r="G326" s="3">
        <f>[13]geothermal_tech_input!G130</f>
        <v>2005</v>
      </c>
      <c r="H326" s="3">
        <f>[13]geothermal_tech_input!H130</f>
        <v>2020</v>
      </c>
      <c r="I326" s="3">
        <f>[13]geothermal_tech_input!I130</f>
        <v>2035</v>
      </c>
      <c r="J326" s="3">
        <f>[13]geothermal_tech_input!J130</f>
        <v>2050</v>
      </c>
      <c r="K326" s="3">
        <f>[13]geothermal_tech_input!K130</f>
        <v>2065</v>
      </c>
      <c r="L326" s="3">
        <f>[13]geothermal_tech_input!L130</f>
        <v>2080</v>
      </c>
      <c r="M326" s="3">
        <f>[13]geothermal_tech_input!M130</f>
        <v>2095</v>
      </c>
    </row>
    <row r="327" spans="1:13">
      <c r="A327" s="3" t="str">
        <f>[13]geothermal_tech_input!A131</f>
        <v>USA</v>
      </c>
      <c r="B327" s="3" t="str">
        <f>[13]geothermal_tech_input!B131</f>
        <v>electricity</v>
      </c>
      <c r="C327" s="3" t="str">
        <f>[13]geothermal_tech_input!C131</f>
        <v>geothermal</v>
      </c>
      <c r="D327" s="3" t="str">
        <f>[13]geothermal_tech_input!D131</f>
        <v>geothermal</v>
      </c>
      <c r="E327" s="3">
        <f>[13]geothermal_tech_input!E131</f>
        <v>1</v>
      </c>
      <c r="F327" s="3">
        <f>[13]geothermal_tech_input!F131</f>
        <v>1</v>
      </c>
      <c r="G327" s="3">
        <f>[13]geothermal_tech_input!G131</f>
        <v>1</v>
      </c>
      <c r="H327" s="3">
        <f>[13]geothermal_tech_input!H131</f>
        <v>1</v>
      </c>
      <c r="I327" s="3">
        <f>[13]geothermal_tech_input!I131</f>
        <v>1</v>
      </c>
      <c r="J327" s="3">
        <f>[13]geothermal_tech_input!J131</f>
        <v>1</v>
      </c>
      <c r="K327" s="3">
        <f>[13]geothermal_tech_input!K131</f>
        <v>1</v>
      </c>
      <c r="L327" s="3">
        <f>[13]geothermal_tech_input!L131</f>
        <v>1</v>
      </c>
      <c r="M327" s="3">
        <f>[13]geothermal_tech_input!M131</f>
        <v>1</v>
      </c>
    </row>
    <row r="329" spans="1:13">
      <c r="A329" s="3" t="s">
        <v>305</v>
      </c>
    </row>
    <row r="330" spans="1:13">
      <c r="A330" s="3" t="s">
        <v>265</v>
      </c>
    </row>
    <row r="331" spans="1:13">
      <c r="A331" s="3" t="s">
        <v>260</v>
      </c>
    </row>
    <row r="332" spans="1:13">
      <c r="A332" s="3">
        <v>1000</v>
      </c>
    </row>
    <row r="333" spans="1:13">
      <c r="E333" s="3" t="s">
        <v>146</v>
      </c>
    </row>
    <row r="334" spans="1:13">
      <c r="A334" s="3" t="s">
        <v>65</v>
      </c>
      <c r="B334" s="3" t="s">
        <v>11</v>
      </c>
      <c r="C334" s="3" t="s">
        <v>12</v>
      </c>
      <c r="D334" s="3" t="s">
        <v>13</v>
      </c>
      <c r="E334" s="3">
        <v>1975</v>
      </c>
      <c r="F334" s="3">
        <v>1990</v>
      </c>
      <c r="G334" s="3">
        <v>2005</v>
      </c>
      <c r="H334" s="3">
        <v>2020</v>
      </c>
      <c r="I334" s="3">
        <v>2035</v>
      </c>
      <c r="J334" s="3">
        <v>2050</v>
      </c>
      <c r="K334" s="3">
        <v>2065</v>
      </c>
      <c r="L334" s="3">
        <v>2080</v>
      </c>
      <c r="M334" s="3">
        <v>2095</v>
      </c>
    </row>
    <row r="335" spans="1:13">
      <c r="A335" s="3" t="str">
        <f>[12]geothermal_tech_input!A49</f>
        <v>USA</v>
      </c>
      <c r="B335" s="3" t="str">
        <f>[12]geothermal_tech_input!B49</f>
        <v>electricity</v>
      </c>
      <c r="C335" s="3" t="str">
        <f>[12]geothermal_tech_input!C49</f>
        <v>geothermal</v>
      </c>
      <c r="D335" s="3" t="str">
        <f>[12]geothermal_tech_input!D49</f>
        <v>geothermal</v>
      </c>
      <c r="E335" s="3">
        <f>[12]geothermal_tech_input!E49</f>
        <v>-1</v>
      </c>
      <c r="F335" s="3">
        <f>[12]geothermal_tech_input!F49</f>
        <v>-1</v>
      </c>
      <c r="G335" s="3">
        <f>[12]geothermal_tech_input!G49</f>
        <v>30</v>
      </c>
      <c r="H335" s="3">
        <f>[12]geothermal_tech_input!H49</f>
        <v>30</v>
      </c>
      <c r="I335" s="3">
        <f>[12]geothermal_tech_input!I49</f>
        <v>30</v>
      </c>
      <c r="J335" s="3">
        <f>[12]geothermal_tech_input!J49</f>
        <v>30</v>
      </c>
      <c r="K335" s="3">
        <f>[12]geothermal_tech_input!K49</f>
        <v>30</v>
      </c>
      <c r="L335" s="3">
        <f>[12]geothermal_tech_input!L49</f>
        <v>30</v>
      </c>
      <c r="M335" s="3">
        <f>[12]geothermal_tech_input!M49</f>
        <v>30</v>
      </c>
    </row>
    <row r="338" spans="1:14">
      <c r="A338" s="3" t="s">
        <v>265</v>
      </c>
    </row>
    <row r="339" spans="1:14">
      <c r="A339" s="3" t="s">
        <v>260</v>
      </c>
    </row>
    <row r="340" spans="1:14">
      <c r="A340" s="3">
        <v>1001</v>
      </c>
      <c r="E340" s="3" t="s">
        <v>270</v>
      </c>
    </row>
    <row r="341" spans="1:14">
      <c r="E341" s="3" t="s">
        <v>306</v>
      </c>
    </row>
    <row r="342" spans="1:14">
      <c r="A342" s="3" t="s">
        <v>65</v>
      </c>
      <c r="B342" s="3" t="s">
        <v>11</v>
      </c>
      <c r="C342" s="3" t="s">
        <v>12</v>
      </c>
      <c r="D342" s="3" t="s">
        <v>13</v>
      </c>
      <c r="E342" s="3">
        <v>1975</v>
      </c>
      <c r="F342" s="3">
        <v>1990</v>
      </c>
      <c r="G342" s="3">
        <v>2005</v>
      </c>
      <c r="H342" s="3">
        <v>2020</v>
      </c>
      <c r="I342" s="3">
        <v>2035</v>
      </c>
      <c r="J342" s="3">
        <v>2050</v>
      </c>
      <c r="K342" s="3">
        <v>2065</v>
      </c>
      <c r="L342" s="3">
        <v>2080</v>
      </c>
      <c r="M342" s="3">
        <v>2095</v>
      </c>
    </row>
    <row r="343" spans="1:14">
      <c r="A343" s="3" t="str">
        <f>[12]geothermal_tech_input!A70</f>
        <v>USA</v>
      </c>
      <c r="B343" s="3" t="str">
        <f>[12]geothermal_tech_input!B70</f>
        <v>electricity</v>
      </c>
      <c r="C343" s="3" t="str">
        <f>[12]geothermal_tech_input!C70</f>
        <v>geothermal</v>
      </c>
      <c r="D343" s="3" t="str">
        <f>[12]geothermal_tech_input!D70</f>
        <v>geothermal</v>
      </c>
      <c r="E343" s="3">
        <f>[12]geothermal_tech_input!E70</f>
        <v>3.1227582606545345</v>
      </c>
      <c r="F343" s="3">
        <f>[12]geothermal_tech_input!F70</f>
        <v>3.1227582606545345</v>
      </c>
      <c r="G343" s="3">
        <f>[12]geothermal_tech_input!G70</f>
        <v>3.1227582606545345</v>
      </c>
      <c r="H343" s="3">
        <f>[12]geothermal_tech_input!H70</f>
        <v>2.9074235777572399</v>
      </c>
      <c r="I343" s="3">
        <f>[12]geothermal_tech_input!I70</f>
        <v>2.6850347427999393</v>
      </c>
      <c r="J343" s="3">
        <f>[12]geothermal_tech_input!J70</f>
        <v>2.5268224640020134</v>
      </c>
      <c r="K343" s="3">
        <f>[12]geothermal_tech_input!K70</f>
        <v>2.4337070187085068</v>
      </c>
      <c r="L343" s="3">
        <f>[12]geothermal_tech_input!L70</f>
        <v>2.3440229526574008</v>
      </c>
      <c r="M343" s="3">
        <f>[12]geothermal_tech_input!M70</f>
        <v>2.2576438167567314</v>
      </c>
    </row>
    <row r="346" spans="1:14">
      <c r="A346" s="3" t="s">
        <v>307</v>
      </c>
    </row>
    <row r="347" spans="1:14">
      <c r="A347" s="3" t="s">
        <v>265</v>
      </c>
      <c r="F347" s="3" t="s">
        <v>308</v>
      </c>
    </row>
    <row r="348" spans="1:14">
      <c r="A348" s="3" t="s">
        <v>260</v>
      </c>
      <c r="F348" s="3">
        <v>0</v>
      </c>
    </row>
    <row r="349" spans="1:14">
      <c r="A349" s="3">
        <v>1002</v>
      </c>
      <c r="E349" s="3" t="s">
        <v>59</v>
      </c>
    </row>
    <row r="350" spans="1:14">
      <c r="E350" s="3" t="s">
        <v>148</v>
      </c>
    </row>
    <row r="351" spans="1:14">
      <c r="A351" s="3" t="s">
        <v>275</v>
      </c>
      <c r="B351" s="3" t="s">
        <v>11</v>
      </c>
      <c r="C351" s="3" t="s">
        <v>12</v>
      </c>
      <c r="D351" s="3" t="s">
        <v>13</v>
      </c>
      <c r="E351" s="3">
        <v>1975</v>
      </c>
      <c r="F351" s="3">
        <v>1990</v>
      </c>
      <c r="G351" s="3">
        <v>2005</v>
      </c>
      <c r="H351" s="3">
        <v>2020</v>
      </c>
      <c r="I351" s="3">
        <v>2035</v>
      </c>
      <c r="J351" s="3">
        <v>2050</v>
      </c>
      <c r="K351" s="3">
        <v>2065</v>
      </c>
      <c r="L351" s="3">
        <v>2080</v>
      </c>
      <c r="M351" s="3">
        <v>2095</v>
      </c>
      <c r="N351" s="3" t="s">
        <v>59</v>
      </c>
    </row>
    <row r="352" spans="1:14">
      <c r="A352" s="3" t="str">
        <f>[12]geothermal_tech_input!A91</f>
        <v>USA</v>
      </c>
      <c r="B352" s="3" t="str">
        <f>[12]geothermal_tech_input!B91</f>
        <v>electricity</v>
      </c>
      <c r="C352" s="3" t="str">
        <f>[12]geothermal_tech_input!C91</f>
        <v>geothermal</v>
      </c>
      <c r="D352" s="3" t="str">
        <f>[12]geothermal_tech_input!D91</f>
        <v>geothermal</v>
      </c>
      <c r="E352" s="3">
        <f>[12]geothermal_tech_input!E91</f>
        <v>0.1</v>
      </c>
      <c r="F352" s="3">
        <f>[12]geothermal_tech_input!F91</f>
        <v>0.1</v>
      </c>
      <c r="G352" s="3">
        <f>[12]geothermal_tech_input!G91</f>
        <v>0.1</v>
      </c>
      <c r="H352" s="3">
        <f>[12]geothermal_tech_input!H91</f>
        <v>0.1</v>
      </c>
      <c r="I352" s="3">
        <f>[12]geothermal_tech_input!I91</f>
        <v>0.1</v>
      </c>
      <c r="J352" s="3">
        <f>[12]geothermal_tech_input!J91</f>
        <v>0.1</v>
      </c>
      <c r="K352" s="3">
        <f>[12]geothermal_tech_input!K91</f>
        <v>0.1</v>
      </c>
      <c r="L352" s="3">
        <f>[12]geothermal_tech_input!L91</f>
        <v>0.1</v>
      </c>
      <c r="M352" s="3">
        <f>[12]geothermal_tech_input!M91</f>
        <v>0.1</v>
      </c>
      <c r="N352" s="3" t="str">
        <f>[12]geothermal_tech_input!N91</f>
        <v>geothermal</v>
      </c>
    </row>
    <row r="356" spans="1:4" ht="15">
      <c r="A356" s="63" t="s">
        <v>309</v>
      </c>
    </row>
    <row r="358" spans="1:4">
      <c r="A358" s="3" t="s">
        <v>310</v>
      </c>
    </row>
    <row r="359" spans="1:4">
      <c r="A359" s="3" t="s">
        <v>265</v>
      </c>
    </row>
    <row r="360" spans="1:4">
      <c r="A360" s="3" t="s">
        <v>260</v>
      </c>
    </row>
    <row r="361" spans="1:4">
      <c r="A361" s="3">
        <v>100</v>
      </c>
    </row>
    <row r="362" spans="1:4">
      <c r="D362" s="3" t="s">
        <v>311</v>
      </c>
    </row>
    <row r="363" spans="1:4">
      <c r="A363" s="3" t="s">
        <v>65</v>
      </c>
      <c r="B363" s="3" t="s">
        <v>11</v>
      </c>
      <c r="C363" s="3" t="s">
        <v>12</v>
      </c>
      <c r="D363" s="3" t="s">
        <v>303</v>
      </c>
    </row>
    <row r="364" spans="1:4">
      <c r="A364" s="3" t="str">
        <f>[14]hydro_input!A25</f>
        <v>ALL</v>
      </c>
      <c r="B364" s="3" t="str">
        <f>[14]hydro_input!B25</f>
        <v>electricity</v>
      </c>
      <c r="C364" s="3" t="str">
        <f>[14]hydro_input!C25</f>
        <v>hydro</v>
      </c>
      <c r="D364" s="3">
        <f>[14]hydro_input!D25</f>
        <v>0</v>
      </c>
    </row>
    <row r="367" spans="1:4">
      <c r="A367" s="3" t="s">
        <v>312</v>
      </c>
    </row>
    <row r="368" spans="1:4">
      <c r="A368" s="3" t="s">
        <v>265</v>
      </c>
    </row>
    <row r="369" spans="1:14">
      <c r="A369" s="3" t="s">
        <v>260</v>
      </c>
    </row>
    <row r="370" spans="1:14">
      <c r="A370" s="3">
        <v>110</v>
      </c>
    </row>
    <row r="372" spans="1:14">
      <c r="A372" s="3" t="s">
        <v>65</v>
      </c>
      <c r="B372" s="3" t="s">
        <v>11</v>
      </c>
      <c r="C372" s="3" t="s">
        <v>12</v>
      </c>
      <c r="D372" s="3" t="s">
        <v>313</v>
      </c>
      <c r="E372" s="3" t="s">
        <v>314</v>
      </c>
    </row>
    <row r="373" spans="1:14">
      <c r="A373" s="3" t="str">
        <f>[14]hydro_input!A33</f>
        <v>ALL</v>
      </c>
      <c r="B373" s="3" t="str">
        <f>[14]hydro_input!B33</f>
        <v>electricity</v>
      </c>
      <c r="C373" s="3" t="str">
        <f>[14]hydro_input!C33</f>
        <v>hydro</v>
      </c>
      <c r="D373" s="3">
        <f>[14]hydro_input!D33</f>
        <v>2020</v>
      </c>
      <c r="E373" s="3">
        <f>[14]hydro_input!E33</f>
        <v>1975</v>
      </c>
    </row>
    <row r="376" spans="1:14">
      <c r="A376" s="3" t="s">
        <v>315</v>
      </c>
    </row>
    <row r="377" spans="1:14">
      <c r="A377" s="3" t="s">
        <v>265</v>
      </c>
    </row>
    <row r="378" spans="1:14">
      <c r="A378" s="3" t="s">
        <v>260</v>
      </c>
      <c r="E378" s="3" t="s">
        <v>316</v>
      </c>
    </row>
    <row r="379" spans="1:14">
      <c r="A379" s="3">
        <v>1000</v>
      </c>
      <c r="E379" s="3" t="s">
        <v>317</v>
      </c>
      <c r="F379" s="3" t="s">
        <v>317</v>
      </c>
      <c r="G379" s="3" t="s">
        <v>317</v>
      </c>
    </row>
    <row r="380" spans="1:14">
      <c r="E380" s="3" t="s">
        <v>318</v>
      </c>
    </row>
    <row r="381" spans="1:14">
      <c r="A381" s="3" t="s">
        <v>65</v>
      </c>
      <c r="B381" s="3" t="s">
        <v>11</v>
      </c>
      <c r="C381" s="3" t="s">
        <v>12</v>
      </c>
      <c r="D381" s="3" t="s">
        <v>13</v>
      </c>
      <c r="E381" s="3">
        <v>1975</v>
      </c>
      <c r="F381" s="3">
        <v>1990</v>
      </c>
      <c r="G381" s="3">
        <v>2005</v>
      </c>
      <c r="H381" s="3">
        <v>2020</v>
      </c>
      <c r="I381" s="3">
        <v>2035</v>
      </c>
      <c r="J381" s="3">
        <v>2050</v>
      </c>
      <c r="K381" s="3">
        <v>2065</v>
      </c>
      <c r="L381" s="3">
        <v>2080</v>
      </c>
      <c r="M381" s="3">
        <v>2095</v>
      </c>
      <c r="N381" s="3" t="s">
        <v>319</v>
      </c>
    </row>
    <row r="382" spans="1:14">
      <c r="A382" s="3" t="str">
        <f>[14]hydro_input!A55</f>
        <v>USA</v>
      </c>
      <c r="B382" s="3" t="str">
        <f>[14]hydro_input!B55</f>
        <v>electricity</v>
      </c>
      <c r="C382" s="3" t="str">
        <f>[14]hydro_input!C55</f>
        <v>hydro</v>
      </c>
      <c r="D382" s="3" t="str">
        <f>[14]hydro_input!D55</f>
        <v>hydro</v>
      </c>
      <c r="E382" s="3">
        <f>[14]hydro_input!E55</f>
        <v>0.98080919999999994</v>
      </c>
      <c r="F382" s="3">
        <f>[14]hydro_input!F55</f>
        <v>0.99391456799999989</v>
      </c>
      <c r="G382" s="3">
        <f>H382</f>
        <v>0.98080919999999994</v>
      </c>
      <c r="H382" s="3">
        <f>[14]hydro_input!E55</f>
        <v>0.98080919999999994</v>
      </c>
      <c r="I382" s="3">
        <f>[14]hydro_input!F55</f>
        <v>0.99391456799999989</v>
      </c>
      <c r="J382" s="3">
        <f>[14]hydro_input!G55</f>
        <v>1.0070199359999998</v>
      </c>
      <c r="K382" s="3">
        <f>[14]hydro_input!H55</f>
        <v>1.0201253039999998</v>
      </c>
      <c r="L382" s="3">
        <f>[14]hydro_input!I55</f>
        <v>1.0332306719999997</v>
      </c>
      <c r="M382" s="3">
        <f>[14]hydro_input!J55</f>
        <v>1.0463360399999997</v>
      </c>
      <c r="N382" s="3">
        <f>[14]hydro_input!K55</f>
        <v>1.09152</v>
      </c>
    </row>
    <row r="386" spans="1:10">
      <c r="A386" s="3" t="s">
        <v>320</v>
      </c>
    </row>
    <row r="387" spans="1:10">
      <c r="A387" s="3" t="s">
        <v>321</v>
      </c>
    </row>
    <row r="388" spans="1:10">
      <c r="A388" s="3" t="s">
        <v>260</v>
      </c>
    </row>
    <row r="389" spans="1:10">
      <c r="A389" s="3">
        <v>1010</v>
      </c>
    </row>
    <row r="391" spans="1:10">
      <c r="A391" s="3" t="s">
        <v>65</v>
      </c>
      <c r="B391" s="3" t="s">
        <v>11</v>
      </c>
      <c r="C391" s="3" t="s">
        <v>12</v>
      </c>
      <c r="D391" s="3" t="s">
        <v>13</v>
      </c>
      <c r="E391" s="3">
        <v>2020</v>
      </c>
      <c r="F391" s="3">
        <v>2035</v>
      </c>
      <c r="G391" s="3">
        <v>2050</v>
      </c>
      <c r="H391" s="3">
        <v>2065</v>
      </c>
      <c r="I391" s="3">
        <v>2080</v>
      </c>
      <c r="J391" s="3">
        <v>2095</v>
      </c>
    </row>
    <row r="392" spans="1:10">
      <c r="A392" s="3" t="str">
        <f>[14]hydro_input!A65</f>
        <v>ALL</v>
      </c>
      <c r="B392" s="3" t="str">
        <f>[14]hydro_input!B65</f>
        <v>electricity</v>
      </c>
      <c r="C392" s="3" t="str">
        <f>[14]hydro_input!C65</f>
        <v>hydro</v>
      </c>
      <c r="D392" s="3" t="str">
        <f>[14]hydro_input!D65</f>
        <v>hydro</v>
      </c>
      <c r="E392" s="3">
        <f>[14]hydro_input!E65</f>
        <v>0</v>
      </c>
      <c r="F392" s="3">
        <f>[14]hydro_input!F65</f>
        <v>0</v>
      </c>
      <c r="G392" s="3">
        <f>[14]hydro_input!G65</f>
        <v>0</v>
      </c>
      <c r="H392" s="3">
        <f>[14]hydro_input!H65</f>
        <v>0</v>
      </c>
      <c r="I392" s="3">
        <f>[14]hydro_input!I65</f>
        <v>0</v>
      </c>
      <c r="J392" s="3">
        <f>[14]hydro_input!J65</f>
        <v>0</v>
      </c>
    </row>
    <row r="395" spans="1:10" ht="15">
      <c r="A395" s="63" t="s">
        <v>322</v>
      </c>
    </row>
    <row r="400" spans="1:10">
      <c r="A400" s="3" t="s">
        <v>265</v>
      </c>
    </row>
    <row r="401" spans="1:12">
      <c r="A401" s="3" t="s">
        <v>260</v>
      </c>
    </row>
    <row r="402" spans="1:12">
      <c r="A402" s="3">
        <v>1100</v>
      </c>
      <c r="E402" s="12"/>
    </row>
    <row r="403" spans="1:12">
      <c r="E403" s="3" t="s">
        <v>303</v>
      </c>
    </row>
    <row r="404" spans="1:12">
      <c r="A404" s="3" t="s">
        <v>65</v>
      </c>
      <c r="B404" s="3" t="s">
        <v>11</v>
      </c>
      <c r="C404" s="3" t="s">
        <v>12</v>
      </c>
      <c r="D404" s="3" t="s">
        <v>304</v>
      </c>
      <c r="E404" s="3">
        <v>2020</v>
      </c>
      <c r="F404" s="3">
        <v>2035</v>
      </c>
      <c r="G404" s="3">
        <v>2050</v>
      </c>
      <c r="H404" s="3">
        <v>2065</v>
      </c>
      <c r="I404" s="3">
        <v>2080</v>
      </c>
      <c r="J404" s="3">
        <v>2095</v>
      </c>
    </row>
    <row r="405" spans="1:12">
      <c r="A405" s="3" t="str">
        <f>[15]central_pv_input_ref!A22</f>
        <v>USA</v>
      </c>
      <c r="B405" s="3" t="str">
        <f>[15]central_pv_input_ref!B22</f>
        <v>electricity</v>
      </c>
      <c r="C405" s="3" t="str">
        <f>[15]central_pv_input_ref!C22</f>
        <v>solar</v>
      </c>
      <c r="D405" s="3">
        <f>[15]central_pv_input_ref!D22</f>
        <v>2035</v>
      </c>
      <c r="E405" s="3">
        <f>[15]central_pv_input_ref!E22</f>
        <v>0.25</v>
      </c>
      <c r="F405" s="3">
        <f>[15]central_pv_input_ref!F22</f>
        <v>0.5</v>
      </c>
      <c r="G405" s="3">
        <f>[15]central_pv_input_ref!G22</f>
        <v>0.5</v>
      </c>
      <c r="H405" s="3">
        <f>[15]central_pv_input_ref!H22</f>
        <v>0.5</v>
      </c>
      <c r="I405" s="3">
        <f>[15]central_pv_input_ref!I22</f>
        <v>0.5</v>
      </c>
      <c r="J405" s="3">
        <f>[15]central_pv_input_ref!J22</f>
        <v>0.5</v>
      </c>
    </row>
    <row r="406" spans="1:12">
      <c r="D406" s="198"/>
      <c r="E406" s="199"/>
      <c r="F406" s="199"/>
      <c r="G406" s="199"/>
      <c r="H406" s="199"/>
      <c r="I406" s="199"/>
    </row>
    <row r="407" spans="1:12">
      <c r="A407" s="12" t="s">
        <v>323</v>
      </c>
      <c r="D407" s="198"/>
      <c r="E407" s="199"/>
      <c r="F407" s="199"/>
      <c r="G407" s="199"/>
      <c r="H407" s="199"/>
      <c r="I407" s="199"/>
    </row>
    <row r="408" spans="1:12">
      <c r="A408" s="3" t="s">
        <v>265</v>
      </c>
      <c r="D408" s="198"/>
      <c r="E408" s="199"/>
      <c r="F408" s="199"/>
      <c r="G408" s="199"/>
      <c r="H408" s="199"/>
      <c r="I408" s="199"/>
    </row>
    <row r="409" spans="1:12">
      <c r="A409" s="3" t="s">
        <v>260</v>
      </c>
      <c r="D409" s="198"/>
      <c r="E409" s="199"/>
      <c r="F409" s="199"/>
      <c r="G409" s="199"/>
      <c r="H409" s="199"/>
      <c r="I409" s="199"/>
    </row>
    <row r="410" spans="1:12">
      <c r="A410" s="3">
        <v>1101</v>
      </c>
      <c r="D410" s="198"/>
      <c r="E410" s="199"/>
      <c r="F410" s="199"/>
      <c r="G410" s="199"/>
      <c r="H410" s="199"/>
      <c r="I410" s="199"/>
    </row>
    <row r="411" spans="1:12">
      <c r="E411" s="199" t="s">
        <v>146</v>
      </c>
      <c r="F411" s="199"/>
      <c r="G411" s="199"/>
      <c r="H411" s="199"/>
      <c r="I411" s="199"/>
    </row>
    <row r="412" spans="1:12">
      <c r="A412" s="3" t="s">
        <v>65</v>
      </c>
      <c r="B412" s="3" t="s">
        <v>11</v>
      </c>
      <c r="C412" s="3" t="s">
        <v>12</v>
      </c>
      <c r="D412" s="3" t="s">
        <v>13</v>
      </c>
      <c r="E412" s="3">
        <v>1990</v>
      </c>
      <c r="F412" s="3">
        <v>2005</v>
      </c>
      <c r="G412" s="3">
        <v>2020</v>
      </c>
      <c r="H412" s="3">
        <v>2035</v>
      </c>
      <c r="I412" s="3">
        <v>2050</v>
      </c>
      <c r="J412" s="3">
        <v>2065</v>
      </c>
      <c r="K412" s="3">
        <v>2080</v>
      </c>
      <c r="L412" s="3">
        <v>2095</v>
      </c>
    </row>
    <row r="413" spans="1:12">
      <c r="A413" s="3" t="str">
        <f>[15]central_pv_input_ref!A84</f>
        <v>USA</v>
      </c>
      <c r="B413" s="3" t="str">
        <f>[15]central_pv_input_ref!B84</f>
        <v>electricity</v>
      </c>
      <c r="C413" s="3" t="str">
        <f>[15]central_pv_input_ref!C84</f>
        <v>solar</v>
      </c>
      <c r="D413" s="3" t="str">
        <f>[15]central_pv_input_ref!D84</f>
        <v>PV</v>
      </c>
      <c r="E413" s="3">
        <f>[15]central_pv_input_ref!E84</f>
        <v>15</v>
      </c>
      <c r="F413" s="3">
        <f>[15]central_pv_input_ref!F84</f>
        <v>30</v>
      </c>
      <c r="G413" s="3">
        <f>[15]central_pv_input_ref!G84</f>
        <v>30</v>
      </c>
      <c r="H413" s="3">
        <f>[15]central_pv_input_ref!H84</f>
        <v>30</v>
      </c>
      <c r="I413" s="3">
        <f>[15]central_pv_input_ref!I84</f>
        <v>30</v>
      </c>
      <c r="J413" s="3">
        <f>[15]central_pv_input_ref!J84</f>
        <v>30</v>
      </c>
      <c r="K413" s="3">
        <f>[15]central_pv_input_ref!K84</f>
        <v>30</v>
      </c>
      <c r="L413" s="3">
        <f>[15]central_pv_input_ref!L84</f>
        <v>30</v>
      </c>
    </row>
    <row r="416" spans="1:12">
      <c r="A416" s="3" t="s">
        <v>265</v>
      </c>
      <c r="D416" s="198"/>
      <c r="E416" s="199"/>
      <c r="F416" s="199"/>
      <c r="G416" s="199"/>
      <c r="H416" s="199"/>
      <c r="I416" s="199"/>
    </row>
    <row r="417" spans="1:14">
      <c r="A417" s="3" t="s">
        <v>260</v>
      </c>
      <c r="D417" s="198"/>
      <c r="E417" s="199"/>
      <c r="F417" s="199"/>
      <c r="G417" s="199"/>
      <c r="H417" s="199"/>
      <c r="I417" s="199"/>
    </row>
    <row r="418" spans="1:14">
      <c r="A418" s="3">
        <v>1102</v>
      </c>
      <c r="D418" s="198"/>
      <c r="E418" s="199"/>
      <c r="F418" s="199"/>
      <c r="G418" s="199"/>
      <c r="H418" s="199"/>
      <c r="I418" s="199"/>
    </row>
    <row r="419" spans="1:14">
      <c r="E419" s="199" t="s">
        <v>306</v>
      </c>
      <c r="F419" s="199"/>
      <c r="G419" s="199"/>
      <c r="H419" s="199"/>
      <c r="I419" s="199"/>
    </row>
    <row r="420" spans="1:14">
      <c r="A420" s="3" t="s">
        <v>65</v>
      </c>
      <c r="B420" s="3" t="s">
        <v>11</v>
      </c>
      <c r="C420" s="3" t="s">
        <v>12</v>
      </c>
      <c r="D420" s="3" t="s">
        <v>324</v>
      </c>
      <c r="E420" s="3">
        <v>1990</v>
      </c>
      <c r="F420" s="3">
        <v>2005</v>
      </c>
      <c r="G420" s="3">
        <v>2020</v>
      </c>
      <c r="H420" s="3">
        <v>2035</v>
      </c>
      <c r="I420" s="3">
        <v>2050</v>
      </c>
      <c r="J420" s="3">
        <v>2065</v>
      </c>
      <c r="K420" s="3">
        <v>2080</v>
      </c>
      <c r="L420" s="3">
        <v>2095</v>
      </c>
    </row>
    <row r="421" spans="1:14">
      <c r="A421" s="3" t="str">
        <f>[15]central_pv_input_ref!A105</f>
        <v>USA</v>
      </c>
      <c r="B421" s="3" t="str">
        <f>[15]central_pv_input_ref!B105</f>
        <v>electricity</v>
      </c>
      <c r="C421" s="3" t="str">
        <f>[15]central_pv_input_ref!C105</f>
        <v>solar</v>
      </c>
      <c r="D421" s="3" t="str">
        <f>[15]central_pv_input_ref!D105</f>
        <v>PV</v>
      </c>
      <c r="E421" s="3">
        <f>[15]central_pv_input_ref!E105</f>
        <v>49.781085181622259</v>
      </c>
      <c r="F421" s="3">
        <f>[15]central_pv_input_ref!F105</f>
        <v>49.781085181622259</v>
      </c>
      <c r="G421" s="3">
        <f>[15]central_pv_input_ref!G105</f>
        <v>31.919771613616206</v>
      </c>
      <c r="H421" s="3">
        <f>[15]central_pv_input_ref!H105</f>
        <v>21.949459807326264</v>
      </c>
      <c r="I421" s="3">
        <f>[15]central_pv_input_ref!I105</f>
        <v>16.342251354894266</v>
      </c>
      <c r="J421" s="3">
        <f>[15]central_pv_input_ref!J105</f>
        <v>13.088123847477602</v>
      </c>
      <c r="K421" s="3">
        <f>[15]central_pv_input_ref!K105</f>
        <v>11.298708403886396</v>
      </c>
      <c r="L421" s="3">
        <f>[15]central_pv_input_ref!L105</f>
        <v>10.51476898612975</v>
      </c>
    </row>
    <row r="422" spans="1:14">
      <c r="E422" s="197"/>
      <c r="F422" s="197"/>
      <c r="G422" s="197"/>
      <c r="H422" s="197"/>
      <c r="I422" s="197"/>
      <c r="J422" s="197"/>
      <c r="K422" s="197"/>
      <c r="L422" s="197"/>
      <c r="M422" s="197"/>
    </row>
    <row r="423" spans="1:14">
      <c r="E423" s="197"/>
      <c r="F423" s="197"/>
      <c r="G423" s="197"/>
      <c r="H423" s="197"/>
      <c r="I423" s="197"/>
      <c r="J423" s="197"/>
      <c r="K423" s="197"/>
      <c r="L423" s="197"/>
      <c r="M423" s="197"/>
    </row>
    <row r="424" spans="1:14">
      <c r="A424" s="3" t="s">
        <v>265</v>
      </c>
    </row>
    <row r="425" spans="1:14">
      <c r="A425" s="3" t="s">
        <v>260</v>
      </c>
    </row>
    <row r="426" spans="1:14">
      <c r="A426" s="3">
        <v>1103</v>
      </c>
    </row>
    <row r="427" spans="1:14">
      <c r="F427" s="199" t="s">
        <v>148</v>
      </c>
      <c r="G427" s="199"/>
      <c r="H427" s="199"/>
      <c r="I427" s="199"/>
      <c r="J427" s="199"/>
    </row>
    <row r="428" spans="1:14">
      <c r="A428" s="3" t="s">
        <v>65</v>
      </c>
      <c r="B428" s="3" t="s">
        <v>11</v>
      </c>
      <c r="C428" s="3" t="s">
        <v>12</v>
      </c>
      <c r="D428" s="3" t="s">
        <v>13</v>
      </c>
      <c r="E428" s="3" t="s">
        <v>59</v>
      </c>
      <c r="F428" s="3">
        <v>1975</v>
      </c>
      <c r="G428" s="3">
        <v>1990</v>
      </c>
      <c r="H428" s="3">
        <v>2005</v>
      </c>
      <c r="I428" s="3">
        <v>2020</v>
      </c>
      <c r="J428" s="3">
        <v>2035</v>
      </c>
      <c r="K428" s="3">
        <v>2050</v>
      </c>
      <c r="L428" s="3">
        <v>2065</v>
      </c>
      <c r="M428" s="3">
        <v>2080</v>
      </c>
      <c r="N428" s="3">
        <v>2095</v>
      </c>
    </row>
    <row r="429" spans="1:14">
      <c r="A429" s="3" t="str">
        <f>[15]central_pv_input_ref!A43</f>
        <v>ALL</v>
      </c>
      <c r="B429" s="3" t="str">
        <f>[15]central_pv_input_ref!B43</f>
        <v>electricity</v>
      </c>
      <c r="C429" s="3" t="str">
        <f>[15]central_pv_input_ref!C43</f>
        <v>solar</v>
      </c>
      <c r="D429" s="3" t="str">
        <f>[15]central_pv_input_ref!D43</f>
        <v>PV</v>
      </c>
      <c r="E429" s="3" t="str">
        <f>[15]central_pv_input_ref!$F$43</f>
        <v>global solar resource</v>
      </c>
      <c r="F429" s="3">
        <f>[15]central_pv_input_ref!$G$43</f>
        <v>1</v>
      </c>
      <c r="G429" s="3">
        <f>[15]central_pv_input_ref!$G$43</f>
        <v>1</v>
      </c>
      <c r="H429" s="3">
        <f>[15]central_pv_input_ref!$G$43</f>
        <v>1</v>
      </c>
      <c r="I429" s="3">
        <f>[15]central_pv_input_ref!$G$43</f>
        <v>1</v>
      </c>
      <c r="J429" s="3">
        <f>[15]central_pv_input_ref!$G$43</f>
        <v>1</v>
      </c>
      <c r="K429" s="3">
        <f>[15]central_pv_input_ref!$G$43</f>
        <v>1</v>
      </c>
      <c r="L429" s="3">
        <f>[15]central_pv_input_ref!$G$43</f>
        <v>1</v>
      </c>
      <c r="M429" s="3">
        <f>[15]central_pv_input_ref!$G$43</f>
        <v>1</v>
      </c>
      <c r="N429" s="3">
        <f>[15]central_pv_input_ref!$G$43</f>
        <v>1</v>
      </c>
    </row>
    <row r="430" spans="1:14">
      <c r="A430" s="3" t="str">
        <f>[15]central_pv_input_ref!A44</f>
        <v>ALL</v>
      </c>
      <c r="B430" s="3" t="str">
        <f>[15]central_pv_input_ref!B44</f>
        <v>electricity</v>
      </c>
      <c r="C430" s="3" t="str">
        <f>[15]central_pv_input_ref!C44</f>
        <v>solar</v>
      </c>
      <c r="D430" s="3" t="str">
        <f>[15]central_pv_input_ref!D44</f>
        <v>PV</v>
      </c>
      <c r="E430" s="3" t="str">
        <f>[15]central_pv_input_ref!$F$52</f>
        <v>backup_electricity</v>
      </c>
      <c r="F430" s="3">
        <f>[15]central_pv_input_ref!$G$52</f>
        <v>1</v>
      </c>
      <c r="G430" s="3">
        <f>[15]central_pv_input_ref!$G$52</f>
        <v>1</v>
      </c>
      <c r="H430" s="3">
        <f>[15]central_pv_input_ref!$G$52</f>
        <v>1</v>
      </c>
      <c r="I430" s="3">
        <f>[15]central_pv_input_ref!$G$52</f>
        <v>1</v>
      </c>
      <c r="J430" s="3">
        <f>[15]central_pv_input_ref!$G$52</f>
        <v>1</v>
      </c>
      <c r="K430" s="3">
        <f>[15]central_pv_input_ref!$G$52</f>
        <v>1</v>
      </c>
      <c r="L430" s="3">
        <f>[15]central_pv_input_ref!$G$52</f>
        <v>1</v>
      </c>
      <c r="M430" s="3">
        <f>[15]central_pv_input_ref!$G$52</f>
        <v>1</v>
      </c>
      <c r="N430" s="3">
        <f>[15]central_pv_input_ref!$G$52</f>
        <v>1</v>
      </c>
    </row>
    <row r="432" spans="1:14">
      <c r="A432" s="12" t="s">
        <v>325</v>
      </c>
    </row>
    <row r="433" spans="1:12">
      <c r="A433" s="3" t="s">
        <v>265</v>
      </c>
      <c r="D433" s="198"/>
      <c r="E433" s="199"/>
      <c r="F433" s="199"/>
      <c r="G433" s="199"/>
      <c r="H433" s="199"/>
      <c r="I433" s="199"/>
    </row>
    <row r="434" spans="1:12">
      <c r="A434" s="3" t="s">
        <v>260</v>
      </c>
      <c r="D434" s="198"/>
      <c r="E434" s="199"/>
      <c r="F434" s="199"/>
      <c r="G434" s="199"/>
      <c r="H434" s="199"/>
      <c r="I434" s="199"/>
    </row>
    <row r="435" spans="1:12">
      <c r="A435" s="3">
        <v>1101</v>
      </c>
      <c r="D435" s="198"/>
      <c r="E435" s="199"/>
      <c r="F435" s="199"/>
      <c r="G435" s="199"/>
      <c r="H435" s="199"/>
      <c r="I435" s="199"/>
    </row>
    <row r="436" spans="1:12">
      <c r="E436" s="199" t="s">
        <v>146</v>
      </c>
      <c r="F436" s="199"/>
      <c r="G436" s="199"/>
      <c r="H436" s="199"/>
      <c r="I436" s="199"/>
    </row>
    <row r="437" spans="1:12">
      <c r="A437" s="3" t="s">
        <v>65</v>
      </c>
      <c r="B437" s="3" t="s">
        <v>11</v>
      </c>
      <c r="C437" s="3" t="s">
        <v>12</v>
      </c>
      <c r="D437" s="3" t="s">
        <v>13</v>
      </c>
      <c r="E437" s="3">
        <v>1990</v>
      </c>
      <c r="F437" s="3">
        <v>2005</v>
      </c>
      <c r="G437" s="3">
        <v>2020</v>
      </c>
      <c r="H437" s="3">
        <v>2035</v>
      </c>
      <c r="I437" s="3">
        <v>2050</v>
      </c>
      <c r="J437" s="3">
        <v>2065</v>
      </c>
      <c r="K437" s="3">
        <v>2080</v>
      </c>
      <c r="L437" s="3">
        <v>2095</v>
      </c>
    </row>
    <row r="438" spans="1:12">
      <c r="A438" s="3" t="str">
        <f>[15]central_pv_input_ref!A144</f>
        <v>USA</v>
      </c>
      <c r="B438" s="3" t="str">
        <f>[15]central_pv_input_ref!B144</f>
        <v>electricity</v>
      </c>
      <c r="C438" s="3" t="str">
        <f>[15]central_pv_input_ref!C144</f>
        <v>solar</v>
      </c>
      <c r="D438" s="3" t="str">
        <f>[15]central_pv_input_ref!D144</f>
        <v>PV_storage</v>
      </c>
      <c r="E438" s="3">
        <f>[15]central_pv_input_ref!E144</f>
        <v>15</v>
      </c>
      <c r="F438" s="3">
        <f>[15]central_pv_input_ref!F144</f>
        <v>30</v>
      </c>
      <c r="G438" s="3">
        <f>[15]central_pv_input_ref!G144</f>
        <v>30</v>
      </c>
      <c r="H438" s="3">
        <f>[15]central_pv_input_ref!H144</f>
        <v>30</v>
      </c>
      <c r="I438" s="3">
        <f>[15]central_pv_input_ref!I144</f>
        <v>30</v>
      </c>
      <c r="J438" s="3">
        <f>[15]central_pv_input_ref!J144</f>
        <v>30</v>
      </c>
      <c r="K438" s="3">
        <f>[15]central_pv_input_ref!K144</f>
        <v>30</v>
      </c>
      <c r="L438" s="3">
        <f>[15]central_pv_input_ref!L144</f>
        <v>30</v>
      </c>
    </row>
    <row r="441" spans="1:12">
      <c r="A441" s="3" t="s">
        <v>265</v>
      </c>
      <c r="D441" s="198"/>
      <c r="E441" s="199"/>
      <c r="F441" s="199"/>
      <c r="G441" s="199"/>
      <c r="H441" s="199"/>
      <c r="I441" s="199"/>
    </row>
    <row r="442" spans="1:12">
      <c r="A442" s="3" t="s">
        <v>260</v>
      </c>
      <c r="D442" s="198"/>
      <c r="E442" s="199"/>
      <c r="F442" s="199"/>
      <c r="G442" s="199"/>
      <c r="H442" s="199"/>
      <c r="I442" s="199"/>
    </row>
    <row r="443" spans="1:12">
      <c r="A443" s="3">
        <v>1102</v>
      </c>
      <c r="D443" s="198"/>
      <c r="E443" s="199"/>
      <c r="F443" s="199"/>
      <c r="G443" s="199"/>
      <c r="H443" s="199"/>
      <c r="I443" s="199"/>
    </row>
    <row r="444" spans="1:12">
      <c r="E444" s="199" t="s">
        <v>306</v>
      </c>
      <c r="F444" s="199"/>
      <c r="G444" s="199"/>
      <c r="H444" s="199"/>
      <c r="I444" s="199"/>
    </row>
    <row r="445" spans="1:12">
      <c r="A445" s="3" t="s">
        <v>65</v>
      </c>
      <c r="B445" s="3" t="s">
        <v>11</v>
      </c>
      <c r="C445" s="3" t="s">
        <v>12</v>
      </c>
      <c r="D445" s="3" t="s">
        <v>13</v>
      </c>
      <c r="E445" s="3">
        <v>1990</v>
      </c>
      <c r="F445" s="3">
        <v>2005</v>
      </c>
      <c r="G445" s="3">
        <v>2020</v>
      </c>
      <c r="H445" s="3">
        <v>2035</v>
      </c>
      <c r="I445" s="3">
        <v>2050</v>
      </c>
      <c r="J445" s="3">
        <v>2065</v>
      </c>
      <c r="K445" s="3">
        <v>2080</v>
      </c>
      <c r="L445" s="3">
        <v>2095</v>
      </c>
    </row>
    <row r="446" spans="1:12">
      <c r="A446" s="3" t="str">
        <f>[15]central_pv_input_ref!A165</f>
        <v>USA</v>
      </c>
      <c r="B446" s="3" t="str">
        <f>[15]central_pv_input_ref!B165</f>
        <v>electricity</v>
      </c>
      <c r="C446" s="3" t="str">
        <f>[15]central_pv_input_ref!C165</f>
        <v>solar</v>
      </c>
      <c r="D446" s="3" t="str">
        <f>[15]central_pv_input_ref!D165</f>
        <v>PV_storage</v>
      </c>
      <c r="E446" s="3">
        <f>[15]central_pv_input_ref!E165</f>
        <v>61.967754378029049</v>
      </c>
      <c r="F446" s="3">
        <f>[15]central_pv_input_ref!F165</f>
        <v>61.967754378029049</v>
      </c>
      <c r="G446" s="3">
        <f>[15]central_pv_input_ref!G165</f>
        <v>41.947065496237684</v>
      </c>
      <c r="H446" s="3">
        <f>[15]central_pv_input_ref!H165</f>
        <v>30.632613323687046</v>
      </c>
      <c r="I446" s="3">
        <f>[15]central_pv_input_ref!I165</f>
        <v>24.229084006293498</v>
      </c>
      <c r="J446" s="3">
        <f>[15]central_pv_input_ref!J165</f>
        <v>20.573824424173225</v>
      </c>
      <c r="K446" s="3">
        <f>[15]central_pv_input_ref!K165</f>
        <v>18.454092064667027</v>
      </c>
      <c r="L446" s="3">
        <f>[15]central_pv_input_ref!L165</f>
        <v>17.391155451690526</v>
      </c>
    </row>
    <row r="449" spans="1:14">
      <c r="A449" s="3" t="s">
        <v>265</v>
      </c>
    </row>
    <row r="450" spans="1:14">
      <c r="A450" s="3" t="s">
        <v>260</v>
      </c>
    </row>
    <row r="451" spans="1:14">
      <c r="A451" s="3">
        <v>1103</v>
      </c>
    </row>
    <row r="452" spans="1:14">
      <c r="F452" s="199" t="s">
        <v>148</v>
      </c>
      <c r="G452" s="199"/>
      <c r="H452" s="199"/>
      <c r="I452" s="199"/>
      <c r="J452" s="199"/>
    </row>
    <row r="453" spans="1:14">
      <c r="A453" s="3" t="s">
        <v>65</v>
      </c>
      <c r="B453" s="3" t="s">
        <v>11</v>
      </c>
      <c r="C453" s="3" t="s">
        <v>12</v>
      </c>
      <c r="D453" s="3" t="s">
        <v>13</v>
      </c>
      <c r="E453" s="3" t="s">
        <v>59</v>
      </c>
      <c r="F453" s="3">
        <v>1975</v>
      </c>
      <c r="G453" s="3">
        <v>1990</v>
      </c>
      <c r="H453" s="3">
        <v>2005</v>
      </c>
      <c r="I453" s="3">
        <v>2020</v>
      </c>
      <c r="J453" s="3">
        <v>2035</v>
      </c>
      <c r="K453" s="3">
        <v>2050</v>
      </c>
      <c r="L453" s="3">
        <v>2065</v>
      </c>
      <c r="M453" s="3">
        <v>2080</v>
      </c>
      <c r="N453" s="3">
        <v>2095</v>
      </c>
    </row>
    <row r="454" spans="1:14">
      <c r="A454" s="3" t="str">
        <f>[15]central_pv_input_ref!A128</f>
        <v>ALL</v>
      </c>
      <c r="B454" s="3" t="str">
        <f>[15]central_pv_input_ref!B128</f>
        <v>electricity</v>
      </c>
      <c r="C454" s="3" t="str">
        <f>[15]central_pv_input_ref!C128</f>
        <v>solar</v>
      </c>
      <c r="D454" s="3" t="str">
        <f>[15]central_pv_input_ref!D128</f>
        <v>PV_storage</v>
      </c>
      <c r="E454" s="3" t="str">
        <f>[15]central_pv_input_ref!F128</f>
        <v>global solar resource</v>
      </c>
      <c r="F454" s="3">
        <f>[15]central_pv_input_ref!$G$128</f>
        <v>0.96</v>
      </c>
      <c r="G454" s="3">
        <f>[15]central_pv_input_ref!$G$128</f>
        <v>0.96</v>
      </c>
      <c r="H454" s="3">
        <f>[15]central_pv_input_ref!$G$128</f>
        <v>0.96</v>
      </c>
      <c r="I454" s="3">
        <f>[15]central_pv_input_ref!$G$128</f>
        <v>0.96</v>
      </c>
      <c r="J454" s="3">
        <f>[15]central_pv_input_ref!$G$128</f>
        <v>0.96</v>
      </c>
      <c r="K454" s="3">
        <f>[15]central_pv_input_ref!$G$128</f>
        <v>0.96</v>
      </c>
      <c r="L454" s="3">
        <f>[15]central_pv_input_ref!$G$128</f>
        <v>0.96</v>
      </c>
      <c r="M454" s="3">
        <f>[15]central_pv_input_ref!$G$128</f>
        <v>0.96</v>
      </c>
      <c r="N454" s="3">
        <f>[15]central_pv_input_ref!$G$128</f>
        <v>0.96</v>
      </c>
    </row>
    <row r="456" spans="1:14">
      <c r="A456" s="3" t="s">
        <v>265</v>
      </c>
      <c r="D456" s="198"/>
      <c r="E456" s="199"/>
      <c r="F456" s="199"/>
      <c r="G456" s="199"/>
      <c r="H456" s="199"/>
      <c r="I456" s="199"/>
    </row>
    <row r="457" spans="1:14">
      <c r="A457" s="3" t="s">
        <v>260</v>
      </c>
      <c r="D457" s="198"/>
      <c r="E457" s="199"/>
      <c r="F457" s="199"/>
      <c r="G457" s="199"/>
      <c r="H457" s="199"/>
      <c r="I457" s="199"/>
    </row>
    <row r="458" spans="1:14">
      <c r="A458" s="3">
        <v>1104</v>
      </c>
      <c r="D458" s="198"/>
      <c r="E458" s="199"/>
      <c r="F458" s="199"/>
      <c r="G458" s="199"/>
      <c r="H458" s="199"/>
      <c r="I458" s="199"/>
    </row>
    <row r="459" spans="1:14">
      <c r="E459" s="199" t="s">
        <v>303</v>
      </c>
      <c r="F459" s="199"/>
      <c r="G459" s="199"/>
      <c r="H459" s="199"/>
      <c r="I459" s="199"/>
    </row>
    <row r="460" spans="1:14">
      <c r="A460" s="3" t="s">
        <v>65</v>
      </c>
      <c r="B460" s="3" t="s">
        <v>11</v>
      </c>
      <c r="C460" s="3" t="s">
        <v>12</v>
      </c>
      <c r="D460" s="3" t="s">
        <v>13</v>
      </c>
      <c r="E460" s="3">
        <v>1975</v>
      </c>
      <c r="F460" s="3">
        <v>1990</v>
      </c>
      <c r="G460" s="3">
        <v>2005</v>
      </c>
      <c r="H460" s="3">
        <v>2020</v>
      </c>
      <c r="I460" s="3">
        <v>2035</v>
      </c>
      <c r="J460" s="3">
        <v>2050</v>
      </c>
      <c r="K460" s="3">
        <v>2065</v>
      </c>
      <c r="L460" s="3">
        <v>2080</v>
      </c>
      <c r="M460" s="3">
        <v>2095</v>
      </c>
    </row>
    <row r="461" spans="1:14">
      <c r="A461" s="3" t="str">
        <f>[15]central_pv_input_ref!A186</f>
        <v>USA</v>
      </c>
      <c r="B461" s="3" t="str">
        <f>[15]central_pv_input_ref!B186</f>
        <v>electricity</v>
      </c>
      <c r="C461" s="3" t="str">
        <f>[15]central_pv_input_ref!C186</f>
        <v>solar</v>
      </c>
      <c r="D461" s="3" t="str">
        <f>[15]central_pv_input_ref!D186</f>
        <v>PV_storage</v>
      </c>
      <c r="E461" s="3">
        <f>[15]central_pv_input_ref!E186</f>
        <v>0</v>
      </c>
      <c r="F461" s="3">
        <f>[15]central_pv_input_ref!F186</f>
        <v>0</v>
      </c>
      <c r="G461" s="3">
        <f>[15]central_pv_input_ref!G186</f>
        <v>0</v>
      </c>
      <c r="H461" s="3">
        <f>[15]central_pv_input_ref!H186</f>
        <v>1</v>
      </c>
      <c r="I461" s="3">
        <f>[15]central_pv_input_ref!I186</f>
        <v>1</v>
      </c>
      <c r="J461" s="3">
        <f>[15]central_pv_input_ref!J186</f>
        <v>1</v>
      </c>
      <c r="K461" s="3">
        <f>[15]central_pv_input_ref!K186</f>
        <v>1</v>
      </c>
      <c r="L461" s="3">
        <f>[15]central_pv_input_ref!L186</f>
        <v>1</v>
      </c>
      <c r="M461" s="3">
        <f>[15]central_pv_input_ref!M186</f>
        <v>1</v>
      </c>
    </row>
    <row r="464" spans="1:14">
      <c r="A464" s="12" t="s">
        <v>326</v>
      </c>
    </row>
    <row r="465" spans="1:8">
      <c r="A465" s="3" t="s">
        <v>265</v>
      </c>
    </row>
    <row r="466" spans="1:8">
      <c r="A466" s="3" t="s">
        <v>260</v>
      </c>
    </row>
    <row r="467" spans="1:8">
      <c r="A467" s="3">
        <v>1105</v>
      </c>
    </row>
    <row r="469" spans="1:8">
      <c r="A469" s="3" t="s">
        <v>65</v>
      </c>
      <c r="B469" s="3" t="s">
        <v>11</v>
      </c>
      <c r="C469" s="3" t="s">
        <v>12</v>
      </c>
      <c r="D469" s="3" t="s">
        <v>13</v>
      </c>
      <c r="E469" s="3" t="s">
        <v>142</v>
      </c>
      <c r="F469" s="3" t="s">
        <v>59</v>
      </c>
      <c r="G469" s="3" t="s">
        <v>148</v>
      </c>
      <c r="H469" s="3" t="s">
        <v>327</v>
      </c>
    </row>
    <row r="470" spans="1:8">
      <c r="A470" s="3" t="str">
        <f>[7]csp_input_ref!A63</f>
        <v>CSP technology: share-weight</v>
      </c>
      <c r="B470" s="3" t="str">
        <f>[7]csp_input_ref!B63</f>
        <v>electricity</v>
      </c>
      <c r="C470" s="3" t="str">
        <f>[7]csp_input_ref!C63</f>
        <v>solar</v>
      </c>
      <c r="D470" s="3" t="str">
        <f>[7]csp_input_ref!D63</f>
        <v>CSP</v>
      </c>
      <c r="E470" s="3">
        <f>[7]csp_input_ref!E63</f>
        <v>1975</v>
      </c>
      <c r="F470" s="3" t="str">
        <f>[7]csp_input_ref!F63</f>
        <v>CSPandAuxiliary</v>
      </c>
      <c r="G470" s="3">
        <f>[7]csp_input_ref!G63</f>
        <v>1</v>
      </c>
    </row>
    <row r="471" spans="1:8">
      <c r="A471" s="3" t="str">
        <f>[7]csp_input_ref!A64</f>
        <v>INPUT_TABLE</v>
      </c>
      <c r="B471" s="3" t="str">
        <f>[7]csp_input_ref!B64</f>
        <v>electricity</v>
      </c>
      <c r="C471" s="3" t="str">
        <f>[7]csp_input_ref!C64</f>
        <v>solar</v>
      </c>
      <c r="D471" s="3" t="str">
        <f>[7]csp_input_ref!D64</f>
        <v>CSP</v>
      </c>
      <c r="E471" s="3">
        <f>[7]csp_input_ref!E64</f>
        <v>1990</v>
      </c>
      <c r="F471" s="3" t="str">
        <f>[7]csp_input_ref!F64</f>
        <v>CSPandAuxiliary</v>
      </c>
      <c r="G471" s="3">
        <f>[7]csp_input_ref!G64</f>
        <v>1</v>
      </c>
    </row>
    <row r="472" spans="1:8">
      <c r="A472" s="3" t="str">
        <f>[7]csp_input_ref!A65</f>
        <v>Variable ID</v>
      </c>
      <c r="B472" s="3" t="str">
        <f>[7]csp_input_ref!B65</f>
        <v>electricity</v>
      </c>
      <c r="C472" s="3" t="str">
        <f>[7]csp_input_ref!C65</f>
        <v>solar</v>
      </c>
      <c r="D472" s="3" t="str">
        <f>[7]csp_input_ref!D65</f>
        <v>CSP</v>
      </c>
      <c r="E472" s="3">
        <f>[7]csp_input_ref!E65</f>
        <v>2005</v>
      </c>
      <c r="F472" s="3" t="str">
        <f>[7]csp_input_ref!F65</f>
        <v>CSPandAuxiliary</v>
      </c>
      <c r="G472" s="3">
        <f>[7]csp_input_ref!G65</f>
        <v>1</v>
      </c>
    </row>
    <row r="473" spans="1:8">
      <c r="A473" s="3">
        <f>[7]csp_input_ref!A66</f>
        <v>1003</v>
      </c>
      <c r="B473" s="3" t="str">
        <f>[7]csp_input_ref!B66</f>
        <v>electricity</v>
      </c>
      <c r="C473" s="3" t="str">
        <f>[7]csp_input_ref!C66</f>
        <v>solar</v>
      </c>
      <c r="D473" s="3" t="str">
        <f>[7]csp_input_ref!D66</f>
        <v>CSP</v>
      </c>
      <c r="E473" s="3">
        <f>[7]csp_input_ref!E66</f>
        <v>2020</v>
      </c>
      <c r="F473" s="3" t="str">
        <f>[7]csp_input_ref!F66</f>
        <v>CSPandAuxiliary</v>
      </c>
      <c r="G473" s="3">
        <f>[7]csp_input_ref!G66</f>
        <v>1</v>
      </c>
    </row>
    <row r="474" spans="1:8">
      <c r="A474" s="3" t="str">
        <f>[7]csp_input_ref!A67</f>
        <v>ALL</v>
      </c>
      <c r="B474" s="3" t="str">
        <f>[7]csp_input_ref!B67</f>
        <v>electricity</v>
      </c>
      <c r="C474" s="3" t="str">
        <f>[7]csp_input_ref!C67</f>
        <v>solar</v>
      </c>
      <c r="D474" s="3" t="str">
        <f>[7]csp_input_ref!D67</f>
        <v>CSP</v>
      </c>
      <c r="E474" s="3" t="str">
        <f>[7]csp_input_ref!E67</f>
        <v>share-weight</v>
      </c>
      <c r="F474" s="3" t="str">
        <f>[7]csp_input_ref!F67</f>
        <v>CSPandAuxiliary</v>
      </c>
      <c r="G474" s="3">
        <f>[7]csp_input_ref!G67</f>
        <v>1</v>
      </c>
    </row>
    <row r="475" spans="1:8">
      <c r="A475" s="3" t="str">
        <f>[7]csp_input_ref!A68</f>
        <v>region</v>
      </c>
      <c r="B475" s="3" t="str">
        <f>[7]csp_input_ref!B68</f>
        <v>supplysector</v>
      </c>
      <c r="C475" s="3" t="str">
        <f>[7]csp_input_ref!C68</f>
        <v>subsector</v>
      </c>
      <c r="D475" s="3" t="str">
        <f>[7]csp_input_ref!D68</f>
        <v>intermittent-technology</v>
      </c>
      <c r="E475" s="3">
        <f>[7]csp_input_ref!E68</f>
        <v>1975</v>
      </c>
      <c r="F475" s="3">
        <f>[7]csp_input_ref!F68</f>
        <v>1990</v>
      </c>
      <c r="G475" s="3">
        <f>[7]csp_input_ref!G68</f>
        <v>2005</v>
      </c>
    </row>
    <row r="476" spans="1:8">
      <c r="A476" s="3" t="str">
        <f>[7]csp_input_ref!A69</f>
        <v>USA</v>
      </c>
      <c r="B476" s="3" t="str">
        <f>[7]csp_input_ref!B69</f>
        <v>electricity</v>
      </c>
      <c r="C476" s="3" t="str">
        <f>[7]csp_input_ref!C69</f>
        <v>solar</v>
      </c>
      <c r="D476" s="3" t="str">
        <f>[7]csp_input_ref!D69</f>
        <v>CSP</v>
      </c>
      <c r="E476" s="3">
        <f>[7]csp_input_ref!E69</f>
        <v>0</v>
      </c>
      <c r="F476" s="3">
        <f>[7]csp_input_ref!F69</f>
        <v>0</v>
      </c>
      <c r="G476" s="3">
        <f>[7]csp_input_ref!G69</f>
        <v>0</v>
      </c>
    </row>
    <row r="477" spans="1:8">
      <c r="A477" s="3" t="str">
        <f>[7]csp_input_ref!A70</f>
        <v>Canada</v>
      </c>
      <c r="B477" s="3" t="str">
        <f>[7]csp_input_ref!B70</f>
        <v>electricity</v>
      </c>
      <c r="C477" s="3" t="str">
        <f>[7]csp_input_ref!C70</f>
        <v>solar</v>
      </c>
      <c r="D477" s="3" t="str">
        <f>[7]csp_input_ref!D70</f>
        <v>CSP</v>
      </c>
      <c r="E477" s="3">
        <f>[7]csp_input_ref!E70</f>
        <v>0</v>
      </c>
      <c r="F477" s="3">
        <f>[7]csp_input_ref!F70</f>
        <v>0</v>
      </c>
      <c r="G477" s="3">
        <f>[7]csp_input_ref!G70</f>
        <v>0</v>
      </c>
    </row>
    <row r="478" spans="1:8">
      <c r="A478" s="3" t="str">
        <f>[7]csp_input_ref!A71</f>
        <v>Western Europe</v>
      </c>
      <c r="B478" s="3" t="str">
        <f>[7]csp_input_ref!B71</f>
        <v>electricity</v>
      </c>
      <c r="C478" s="3" t="str">
        <f>[7]csp_input_ref!C71</f>
        <v>solar</v>
      </c>
      <c r="D478" s="3" t="str">
        <f>[7]csp_input_ref!D71</f>
        <v>CSP</v>
      </c>
      <c r="E478" s="3">
        <f>[7]csp_input_ref!E71</f>
        <v>0</v>
      </c>
      <c r="F478" s="3">
        <f>[7]csp_input_ref!F71</f>
        <v>0</v>
      </c>
      <c r="G478" s="3">
        <f>[7]csp_input_ref!G71</f>
        <v>0</v>
      </c>
    </row>
    <row r="479" spans="1:8">
      <c r="A479" s="3" t="str">
        <f>[7]csp_input_ref!A72</f>
        <v>Japan</v>
      </c>
      <c r="B479" s="3" t="str">
        <f>[7]csp_input_ref!B72</f>
        <v>electricity</v>
      </c>
      <c r="C479" s="3" t="str">
        <f>[7]csp_input_ref!C72</f>
        <v>solar</v>
      </c>
      <c r="D479" s="3" t="str">
        <f>[7]csp_input_ref!D72</f>
        <v>CSP</v>
      </c>
      <c r="E479" s="3">
        <f>[7]csp_input_ref!E72</f>
        <v>0</v>
      </c>
      <c r="F479" s="3">
        <f>[7]csp_input_ref!F72</f>
        <v>0</v>
      </c>
      <c r="G479" s="3">
        <f>[7]csp_input_ref!G72</f>
        <v>0</v>
      </c>
    </row>
    <row r="480" spans="1:8">
      <c r="A480" s="3" t="str">
        <f>[7]csp_input_ref!A73</f>
        <v>Australia_NZ</v>
      </c>
      <c r="B480" s="3" t="str">
        <f>[7]csp_input_ref!B73</f>
        <v>electricity</v>
      </c>
      <c r="C480" s="3" t="str">
        <f>[7]csp_input_ref!C73</f>
        <v>solar</v>
      </c>
      <c r="D480" s="3" t="str">
        <f>[7]csp_input_ref!D73</f>
        <v>CSP</v>
      </c>
      <c r="E480" s="3">
        <f>[7]csp_input_ref!E73</f>
        <v>0</v>
      </c>
      <c r="F480" s="3">
        <f>[7]csp_input_ref!F73</f>
        <v>0</v>
      </c>
      <c r="G480" s="3">
        <f>[7]csp_input_ref!G73</f>
        <v>0</v>
      </c>
    </row>
    <row r="481" spans="1:13">
      <c r="A481" s="3" t="str">
        <f>[7]csp_input_ref!A74</f>
        <v>Former Soviet Union</v>
      </c>
      <c r="B481" s="3" t="str">
        <f>[7]csp_input_ref!B74</f>
        <v>electricity</v>
      </c>
      <c r="C481" s="3" t="str">
        <f>[7]csp_input_ref!C74</f>
        <v>solar</v>
      </c>
      <c r="D481" s="3" t="str">
        <f>[7]csp_input_ref!D74</f>
        <v>CSP</v>
      </c>
      <c r="E481" s="3">
        <f>[7]csp_input_ref!E74</f>
        <v>0</v>
      </c>
      <c r="F481" s="3">
        <f>[7]csp_input_ref!F74</f>
        <v>0</v>
      </c>
      <c r="G481" s="3">
        <f>[7]csp_input_ref!G74</f>
        <v>0</v>
      </c>
    </row>
    <row r="482" spans="1:13">
      <c r="A482" s="3" t="str">
        <f>[7]csp_input_ref!A75</f>
        <v>China</v>
      </c>
      <c r="B482" s="3" t="str">
        <f>[7]csp_input_ref!B75</f>
        <v>electricity</v>
      </c>
      <c r="C482" s="3" t="str">
        <f>[7]csp_input_ref!C75</f>
        <v>solar</v>
      </c>
      <c r="D482" s="3" t="str">
        <f>[7]csp_input_ref!D75</f>
        <v>CSP</v>
      </c>
      <c r="E482" s="3">
        <f>[7]csp_input_ref!E75</f>
        <v>0</v>
      </c>
      <c r="F482" s="3">
        <f>[7]csp_input_ref!F75</f>
        <v>0</v>
      </c>
      <c r="G482" s="3">
        <f>[7]csp_input_ref!G75</f>
        <v>0</v>
      </c>
    </row>
    <row r="483" spans="1:13">
      <c r="A483" s="3" t="str">
        <f>[7]csp_input_ref!A76</f>
        <v>Middle East</v>
      </c>
      <c r="B483" s="3" t="str">
        <f>[7]csp_input_ref!B76</f>
        <v>electricity</v>
      </c>
      <c r="C483" s="3" t="str">
        <f>[7]csp_input_ref!C76</f>
        <v>solar</v>
      </c>
      <c r="D483" s="3" t="str">
        <f>[7]csp_input_ref!D76</f>
        <v>CSP</v>
      </c>
      <c r="E483" s="3">
        <f>[7]csp_input_ref!E76</f>
        <v>0</v>
      </c>
      <c r="F483" s="3">
        <f>[7]csp_input_ref!F76</f>
        <v>0</v>
      </c>
      <c r="G483" s="3">
        <f>[7]csp_input_ref!G76</f>
        <v>0</v>
      </c>
    </row>
    <row r="484" spans="1:13">
      <c r="A484" s="3" t="str">
        <f>[7]csp_input_ref!A77</f>
        <v>Africa</v>
      </c>
      <c r="B484" s="3" t="str">
        <f>[7]csp_input_ref!B77</f>
        <v>electricity</v>
      </c>
      <c r="C484" s="3" t="str">
        <f>[7]csp_input_ref!C77</f>
        <v>solar</v>
      </c>
      <c r="D484" s="3" t="str">
        <f>[7]csp_input_ref!D77</f>
        <v>CSP</v>
      </c>
      <c r="E484" s="3">
        <f>[7]csp_input_ref!E77</f>
        <v>0</v>
      </c>
      <c r="F484" s="3">
        <f>[7]csp_input_ref!F77</f>
        <v>0</v>
      </c>
      <c r="G484" s="3">
        <f>[7]csp_input_ref!G77</f>
        <v>0</v>
      </c>
    </row>
    <row r="485" spans="1:13">
      <c r="A485" s="3" t="str">
        <f>[7]csp_input_ref!A78</f>
        <v>Latin America</v>
      </c>
      <c r="B485" s="3" t="str">
        <f>[7]csp_input_ref!B78</f>
        <v>electricity</v>
      </c>
      <c r="C485" s="3" t="str">
        <f>[7]csp_input_ref!C78</f>
        <v>solar</v>
      </c>
      <c r="D485" s="3" t="str">
        <f>[7]csp_input_ref!D78</f>
        <v>CSP</v>
      </c>
      <c r="E485" s="3">
        <f>[7]csp_input_ref!E78</f>
        <v>0</v>
      </c>
      <c r="F485" s="3">
        <f>[7]csp_input_ref!F78</f>
        <v>0</v>
      </c>
      <c r="G485" s="3">
        <f>[7]csp_input_ref!G78</f>
        <v>0</v>
      </c>
    </row>
    <row r="486" spans="1:13">
      <c r="A486" s="3" t="str">
        <f>[7]csp_input_ref!A79</f>
        <v>Southeast Asia</v>
      </c>
      <c r="B486" s="3" t="str">
        <f>[7]csp_input_ref!B79</f>
        <v>electricity</v>
      </c>
      <c r="C486" s="3" t="str">
        <f>[7]csp_input_ref!C79</f>
        <v>solar</v>
      </c>
      <c r="D486" s="3" t="str">
        <f>[7]csp_input_ref!D79</f>
        <v>CSP</v>
      </c>
      <c r="E486" s="3">
        <f>[7]csp_input_ref!E79</f>
        <v>0</v>
      </c>
      <c r="F486" s="3">
        <f>[7]csp_input_ref!F79</f>
        <v>0</v>
      </c>
      <c r="G486" s="3">
        <f>[7]csp_input_ref!G79</f>
        <v>0</v>
      </c>
    </row>
    <row r="487" spans="1:13">
      <c r="A487" s="3" t="str">
        <f>[7]csp_input_ref!A80</f>
        <v>Eastern Europe</v>
      </c>
      <c r="B487" s="3" t="str">
        <f>[7]csp_input_ref!B80</f>
        <v>electricity</v>
      </c>
      <c r="C487" s="3" t="str">
        <f>[7]csp_input_ref!C80</f>
        <v>solar</v>
      </c>
      <c r="D487" s="3" t="str">
        <f>[7]csp_input_ref!D80</f>
        <v>CSP</v>
      </c>
      <c r="E487" s="3">
        <f>[7]csp_input_ref!E80</f>
        <v>0</v>
      </c>
      <c r="F487" s="3">
        <f>[7]csp_input_ref!F80</f>
        <v>0</v>
      </c>
      <c r="G487" s="3">
        <f>[7]csp_input_ref!G80</f>
        <v>0</v>
      </c>
    </row>
    <row r="489" spans="1:13">
      <c r="A489" s="12" t="s">
        <v>328</v>
      </c>
    </row>
    <row r="490" spans="1:13">
      <c r="A490" s="3" t="s">
        <v>265</v>
      </c>
      <c r="D490" s="198"/>
      <c r="E490" s="199"/>
      <c r="F490" s="199"/>
      <c r="G490" s="199"/>
      <c r="H490" s="199"/>
      <c r="I490" s="199"/>
    </row>
    <row r="491" spans="1:13">
      <c r="A491" s="3" t="s">
        <v>260</v>
      </c>
      <c r="D491" s="198"/>
      <c r="E491" s="199"/>
      <c r="F491" s="199"/>
      <c r="G491" s="199"/>
      <c r="H491" s="199"/>
      <c r="I491" s="199"/>
    </row>
    <row r="492" spans="1:13">
      <c r="A492" s="3">
        <v>1101</v>
      </c>
      <c r="D492" s="198"/>
      <c r="E492" s="199"/>
      <c r="F492" s="199"/>
      <c r="G492" s="199"/>
      <c r="H492" s="199"/>
      <c r="I492" s="199"/>
    </row>
    <row r="493" spans="1:13">
      <c r="E493" s="199" t="s">
        <v>146</v>
      </c>
      <c r="F493" s="199"/>
      <c r="G493" s="199"/>
      <c r="H493" s="199"/>
      <c r="I493" s="199"/>
    </row>
    <row r="494" spans="1:13">
      <c r="A494" s="3" t="s">
        <v>65</v>
      </c>
      <c r="B494" s="3" t="s">
        <v>11</v>
      </c>
      <c r="C494" s="3" t="s">
        <v>12</v>
      </c>
      <c r="D494" s="3" t="s">
        <v>13</v>
      </c>
      <c r="E494" s="3">
        <v>1975</v>
      </c>
      <c r="F494" s="3">
        <v>1990</v>
      </c>
      <c r="G494" s="3">
        <v>2005</v>
      </c>
      <c r="H494" s="3">
        <v>2020</v>
      </c>
      <c r="I494" s="3">
        <v>2035</v>
      </c>
      <c r="J494" s="3">
        <v>2050</v>
      </c>
      <c r="K494" s="3">
        <v>2065</v>
      </c>
      <c r="L494" s="3">
        <v>2080</v>
      </c>
      <c r="M494" s="3">
        <v>2095</v>
      </c>
    </row>
    <row r="495" spans="1:13">
      <c r="A495" s="3" t="str">
        <f>[7]csp_input_ref!A88</f>
        <v>USA</v>
      </c>
      <c r="B495" s="3" t="str">
        <f>[7]csp_input_ref!B88</f>
        <v>electricity</v>
      </c>
      <c r="C495" s="3" t="str">
        <f>[7]csp_input_ref!C88</f>
        <v>solar</v>
      </c>
      <c r="D495" s="3" t="str">
        <f>[7]csp_input_ref!D88</f>
        <v>share-weight</v>
      </c>
      <c r="E495" s="3">
        <f>[7]csp_input_ref!E88</f>
        <v>-1</v>
      </c>
      <c r="F495" s="3">
        <f>[7]csp_input_ref!F88</f>
        <v>-1</v>
      </c>
      <c r="G495" s="3">
        <f>[7]csp_input_ref!G88</f>
        <v>-1</v>
      </c>
      <c r="H495" s="3">
        <f>[7]csp_input_ref!H88</f>
        <v>30</v>
      </c>
      <c r="I495" s="3">
        <f>[7]csp_input_ref!I88</f>
        <v>30</v>
      </c>
      <c r="J495" s="3">
        <f>[7]csp_input_ref!J88</f>
        <v>30</v>
      </c>
      <c r="K495" s="3">
        <f>[7]csp_input_ref!K88</f>
        <v>30</v>
      </c>
      <c r="L495" s="3">
        <f>[7]csp_input_ref!L88</f>
        <v>30</v>
      </c>
      <c r="M495" s="3">
        <f>[7]csp_input_ref!M88</f>
        <v>30</v>
      </c>
    </row>
    <row r="496" spans="1:13">
      <c r="A496" s="3" t="str">
        <f>[7]csp_input_ref!A102</f>
        <v>ALL</v>
      </c>
      <c r="B496" s="3" t="str">
        <f>[7]csp_input_ref!B102</f>
        <v>csp_backup</v>
      </c>
      <c r="C496" s="3" t="str">
        <f>[7]csp_input_ref!C102</f>
        <v>gas</v>
      </c>
      <c r="D496" s="3" t="str">
        <f>[7]csp_input_ref!D102</f>
        <v>CSP Gas Hybrid Mode</v>
      </c>
      <c r="E496" s="3">
        <f>[7]csp_input_ref!E102</f>
        <v>2020</v>
      </c>
      <c r="F496" s="3" t="str">
        <f>[7]csp_input_ref!F102</f>
        <v>wholesale gas</v>
      </c>
      <c r="G496" s="3">
        <f>[7]csp_input_ref!G102</f>
        <v>0.32700000000000001</v>
      </c>
      <c r="H496" s="3" t="str">
        <f>[7]csp_input_ref!H102</f>
        <v>non-energy</v>
      </c>
      <c r="I496" s="3">
        <f>[7]csp_input_ref!I102</f>
        <v>0</v>
      </c>
      <c r="J496" s="3">
        <f>[7]csp_input_ref!J102</f>
        <v>30</v>
      </c>
      <c r="K496" s="3">
        <f>[7]csp_input_ref!K102</f>
        <v>30</v>
      </c>
      <c r="L496" s="3">
        <f>[7]csp_input_ref!L102</f>
        <v>30</v>
      </c>
      <c r="M496" s="3">
        <f>[7]csp_input_ref!M102</f>
        <v>30</v>
      </c>
    </row>
    <row r="498" spans="1:13">
      <c r="A498" s="12" t="s">
        <v>329</v>
      </c>
    </row>
    <row r="499" spans="1:13">
      <c r="A499" s="3" t="s">
        <v>265</v>
      </c>
      <c r="D499" s="198"/>
      <c r="E499" s="199"/>
      <c r="F499" s="199"/>
      <c r="G499" s="199"/>
      <c r="H499" s="199"/>
      <c r="I499" s="199"/>
    </row>
    <row r="500" spans="1:13">
      <c r="A500" s="3" t="s">
        <v>260</v>
      </c>
      <c r="D500" s="198"/>
      <c r="E500" s="199"/>
      <c r="F500" s="199"/>
      <c r="G500" s="199"/>
      <c r="H500" s="199"/>
      <c r="I500" s="199"/>
    </row>
    <row r="501" spans="1:13">
      <c r="A501" s="3">
        <v>1102</v>
      </c>
      <c r="D501" s="198"/>
      <c r="E501" s="199"/>
      <c r="F501" s="199"/>
      <c r="G501" s="199"/>
      <c r="H501" s="199"/>
      <c r="I501" s="199"/>
    </row>
    <row r="502" spans="1:13">
      <c r="E502" s="199" t="s">
        <v>306</v>
      </c>
      <c r="F502" s="199"/>
      <c r="G502" s="199"/>
      <c r="H502" s="199"/>
      <c r="I502" s="199"/>
    </row>
    <row r="503" spans="1:13">
      <c r="A503" s="3" t="s">
        <v>65</v>
      </c>
      <c r="B503" s="3" t="s">
        <v>11</v>
      </c>
      <c r="C503" s="3" t="s">
        <v>12</v>
      </c>
      <c r="D503" s="3" t="s">
        <v>13</v>
      </c>
      <c r="E503" s="3">
        <v>1975</v>
      </c>
      <c r="F503" s="3">
        <v>1990</v>
      </c>
      <c r="G503" s="3">
        <v>2005</v>
      </c>
      <c r="H503" s="3">
        <v>2020</v>
      </c>
      <c r="I503" s="3">
        <v>2035</v>
      </c>
      <c r="J503" s="3">
        <v>2050</v>
      </c>
      <c r="K503" s="3">
        <v>2065</v>
      </c>
      <c r="L503" s="3">
        <v>2080</v>
      </c>
      <c r="M503" s="3">
        <v>2095</v>
      </c>
    </row>
    <row r="504" spans="1:13">
      <c r="A504" s="3" t="str">
        <f>[7]csp_input_ref!A123</f>
        <v>Africa</v>
      </c>
      <c r="B504" s="3" t="str">
        <f>[7]csp_input_ref!B123</f>
        <v>csp_backup</v>
      </c>
      <c r="C504" s="3" t="str">
        <f>[7]csp_input_ref!C123</f>
        <v>gas</v>
      </c>
      <c r="D504" s="3" t="str">
        <f>[7]csp_input_ref!D123</f>
        <v>CSP Gas Hybrid Mode</v>
      </c>
      <c r="E504" s="3">
        <f>[7]csp_input_ref!E123</f>
        <v>1</v>
      </c>
      <c r="F504" s="3">
        <f>[7]csp_input_ref!F123</f>
        <v>1</v>
      </c>
      <c r="G504" s="3">
        <f>[7]csp_input_ref!G123</f>
        <v>1</v>
      </c>
      <c r="H504" s="3">
        <f>[7]csp_input_ref!H123</f>
        <v>1</v>
      </c>
      <c r="I504" s="3">
        <f>[7]csp_input_ref!I123</f>
        <v>1</v>
      </c>
      <c r="J504" s="3">
        <f>[7]csp_input_ref!J123</f>
        <v>1</v>
      </c>
      <c r="K504" s="3">
        <f>[7]csp_input_ref!K123</f>
        <v>1</v>
      </c>
      <c r="L504" s="3">
        <f>[7]csp_input_ref!L123</f>
        <v>1</v>
      </c>
      <c r="M504" s="3">
        <f>[7]csp_input_ref!M123</f>
        <v>1</v>
      </c>
    </row>
    <row r="505" spans="1:13">
      <c r="A505" s="3" t="str">
        <f>[7]csp_input_ref!A137</f>
        <v>ALL</v>
      </c>
      <c r="B505" s="3" t="str">
        <f>[7]csp_input_ref!B137</f>
        <v>electricity</v>
      </c>
      <c r="C505" s="3" t="str">
        <f>[7]csp_input_ref!C137</f>
        <v>solar</v>
      </c>
      <c r="D505" s="3" t="str">
        <f>[7]csp_input_ref!D137</f>
        <v>CSP_storage</v>
      </c>
      <c r="E505" s="3">
        <f>[7]csp_input_ref!E137</f>
        <v>1990</v>
      </c>
      <c r="F505" s="3" t="str">
        <f>[7]csp_input_ref!F137</f>
        <v>global solar resource</v>
      </c>
      <c r="G505" s="3">
        <f>[7]csp_input_ref!G137</f>
        <v>1</v>
      </c>
      <c r="H505" s="3">
        <f>[7]csp_input_ref!H137</f>
        <v>15</v>
      </c>
      <c r="I505" s="3">
        <f>[7]csp_input_ref!I137</f>
        <v>10.947866931441931</v>
      </c>
      <c r="J505" s="3">
        <f>[7]csp_input_ref!J137</f>
        <v>10.154901640357865</v>
      </c>
      <c r="K505" s="3">
        <f>[7]csp_input_ref!K137</f>
        <v>9.4193716429982928</v>
      </c>
      <c r="L505" s="3">
        <f>[7]csp_input_ref!L137</f>
        <v>8.7371168418125258</v>
      </c>
      <c r="M505" s="3">
        <f>[7]csp_input_ref!M137</f>
        <v>8.1042784594052915</v>
      </c>
    </row>
    <row r="507" spans="1:13">
      <c r="A507" s="12" t="s">
        <v>330</v>
      </c>
    </row>
    <row r="508" spans="1:13">
      <c r="A508" s="3" t="s">
        <v>265</v>
      </c>
      <c r="D508" s="198"/>
      <c r="E508" s="199"/>
      <c r="F508" s="199"/>
      <c r="G508" s="199"/>
      <c r="H508" s="199"/>
      <c r="I508" s="199"/>
    </row>
    <row r="509" spans="1:13">
      <c r="A509" s="3" t="s">
        <v>260</v>
      </c>
      <c r="D509" s="198"/>
      <c r="E509" s="199"/>
      <c r="F509" s="199"/>
      <c r="G509" s="199"/>
      <c r="H509" s="199"/>
      <c r="I509" s="199"/>
    </row>
    <row r="510" spans="1:13">
      <c r="A510" s="3">
        <v>1103</v>
      </c>
      <c r="D510" s="198"/>
      <c r="E510" s="199"/>
      <c r="F510" s="199"/>
      <c r="G510" s="199"/>
      <c r="H510" s="199"/>
      <c r="I510" s="199"/>
    </row>
    <row r="511" spans="1:13">
      <c r="E511" s="199" t="s">
        <v>303</v>
      </c>
      <c r="F511" s="199"/>
      <c r="G511" s="199"/>
      <c r="H511" s="199"/>
      <c r="I511" s="199"/>
    </row>
    <row r="512" spans="1:13">
      <c r="A512" s="3" t="s">
        <v>65</v>
      </c>
      <c r="B512" s="3" t="s">
        <v>11</v>
      </c>
      <c r="C512" s="3" t="s">
        <v>12</v>
      </c>
      <c r="D512" s="3" t="s">
        <v>13</v>
      </c>
      <c r="E512" s="3">
        <v>1975</v>
      </c>
      <c r="F512" s="3">
        <v>1990</v>
      </c>
      <c r="G512" s="3">
        <v>2005</v>
      </c>
      <c r="H512" s="3">
        <v>2020</v>
      </c>
      <c r="I512" s="3">
        <v>2035</v>
      </c>
      <c r="J512" s="3">
        <v>2050</v>
      </c>
      <c r="K512" s="3">
        <v>2065</v>
      </c>
      <c r="L512" s="3">
        <v>2080</v>
      </c>
      <c r="M512" s="3">
        <v>2095</v>
      </c>
    </row>
    <row r="513" spans="1:13">
      <c r="A513" s="3" t="str">
        <f>[7]csp_input_ref!A158</f>
        <v>China</v>
      </c>
      <c r="B513" s="3" t="str">
        <f>[7]csp_input_ref!B158</f>
        <v>electricity</v>
      </c>
      <c r="C513" s="3" t="str">
        <f>[7]csp_input_ref!C158</f>
        <v>solar</v>
      </c>
      <c r="D513" s="3" t="str">
        <f>[7]csp_input_ref!D158</f>
        <v>CSP_storage</v>
      </c>
      <c r="E513" s="3">
        <f>[7]csp_input_ref!E158</f>
        <v>12.925706748370475</v>
      </c>
      <c r="F513" s="3">
        <f>[7]csp_input_ref!F158</f>
        <v>12.925706748370475</v>
      </c>
      <c r="G513" s="3">
        <f>[7]csp_input_ref!G158</f>
        <v>11.989484479834108</v>
      </c>
      <c r="H513" s="3">
        <f>[7]csp_input_ref!H158</f>
        <v>11.121073755623073</v>
      </c>
      <c r="I513" s="3">
        <f>[7]csp_input_ref!I158</f>
        <v>10.315562915655864</v>
      </c>
      <c r="J513" s="3">
        <f>[7]csp_input_ref!J158</f>
        <v>9.5683960564554944</v>
      </c>
      <c r="K513" s="3">
        <f>[7]csp_input_ref!K158</f>
        <v>8.8753472633317791</v>
      </c>
      <c r="L513" s="3">
        <f>[7]csp_input_ref!L158</f>
        <v>8.2324967089532279</v>
      </c>
      <c r="M513" s="3">
        <f>[7]csp_input_ref!M158</f>
        <v>1</v>
      </c>
    </row>
    <row r="514" spans="1:13">
      <c r="A514" s="3" t="str">
        <f>[7]csp_input_ref!A172</f>
        <v>region</v>
      </c>
      <c r="B514" s="3" t="str">
        <f>[7]csp_input_ref!B172</f>
        <v>supplysector</v>
      </c>
      <c r="C514" s="3" t="str">
        <f>[7]csp_input_ref!C172</f>
        <v>subsector</v>
      </c>
      <c r="D514" s="3" t="str">
        <f>[7]csp_input_ref!D172</f>
        <v>technology</v>
      </c>
      <c r="E514" s="3">
        <f>[7]csp_input_ref!E172</f>
        <v>1975</v>
      </c>
      <c r="F514" s="3">
        <f>[7]csp_input_ref!F172</f>
        <v>1990</v>
      </c>
      <c r="G514" s="3">
        <f>[7]csp_input_ref!G172</f>
        <v>2005</v>
      </c>
      <c r="H514" s="3">
        <f>[7]csp_input_ref!H172</f>
        <v>2020</v>
      </c>
      <c r="I514" s="3">
        <f>[7]csp_input_ref!I172</f>
        <v>2035</v>
      </c>
      <c r="J514" s="3">
        <f>[7]csp_input_ref!J172</f>
        <v>2050</v>
      </c>
      <c r="K514" s="3">
        <f>[7]csp_input_ref!K172</f>
        <v>2065</v>
      </c>
      <c r="L514" s="3">
        <f>[7]csp_input_ref!L172</f>
        <v>2080</v>
      </c>
      <c r="M514" s="3">
        <f>[7]csp_input_ref!M172</f>
        <v>2095</v>
      </c>
    </row>
    <row r="515" spans="1:13">
      <c r="F515" s="10"/>
    </row>
    <row r="516" spans="1:13">
      <c r="F516" s="10"/>
    </row>
    <row r="518" spans="1:13" ht="15">
      <c r="A518" s="63" t="s">
        <v>331</v>
      </c>
    </row>
    <row r="520" spans="1:13">
      <c r="A520" s="3" t="s">
        <v>265</v>
      </c>
    </row>
    <row r="521" spans="1:13">
      <c r="A521" s="3" t="s">
        <v>260</v>
      </c>
    </row>
    <row r="522" spans="1:13">
      <c r="A522" s="3">
        <v>200</v>
      </c>
    </row>
    <row r="523" spans="1:13">
      <c r="E523" s="3" t="s">
        <v>303</v>
      </c>
    </row>
    <row r="524" spans="1:13">
      <c r="A524" s="3" t="s">
        <v>65</v>
      </c>
      <c r="B524" s="3" t="s">
        <v>11</v>
      </c>
      <c r="C524" s="3" t="s">
        <v>12</v>
      </c>
      <c r="D524" s="3" t="s">
        <v>304</v>
      </c>
      <c r="E524" s="3">
        <v>2020</v>
      </c>
      <c r="F524" s="3">
        <v>2035</v>
      </c>
      <c r="G524" s="3">
        <v>2050</v>
      </c>
      <c r="H524" s="3">
        <v>2065</v>
      </c>
      <c r="I524" s="3">
        <v>2080</v>
      </c>
      <c r="J524" s="3">
        <v>2095</v>
      </c>
    </row>
    <row r="525" spans="1:13">
      <c r="A525" s="3" t="str">
        <f>[6]global_wind_input_ref!A25</f>
        <v>USA</v>
      </c>
      <c r="B525" s="3" t="str">
        <f>[6]global_wind_input_ref!B25</f>
        <v>electricity</v>
      </c>
      <c r="C525" s="3" t="str">
        <f>[6]global_wind_input_ref!C25</f>
        <v>wind</v>
      </c>
      <c r="D525" s="3">
        <f>[6]global_wind_input_ref!D25</f>
        <v>2035</v>
      </c>
      <c r="E525" s="3">
        <f>[6]global_wind_input_ref!E25</f>
        <v>0.25</v>
      </c>
      <c r="F525" s="3">
        <f>[6]global_wind_input_ref!F25</f>
        <v>0.5</v>
      </c>
      <c r="G525" s="3">
        <f>[6]global_wind_input_ref!G25</f>
        <v>0.5</v>
      </c>
      <c r="H525" s="3">
        <f>[6]global_wind_input_ref!H25</f>
        <v>0.5</v>
      </c>
      <c r="I525" s="3">
        <f>[6]global_wind_input_ref!I25</f>
        <v>0.5</v>
      </c>
      <c r="J525" s="3">
        <f>[6]global_wind_input_ref!J25</f>
        <v>0.5</v>
      </c>
    </row>
    <row r="527" spans="1:13">
      <c r="A527" s="3" t="s">
        <v>265</v>
      </c>
    </row>
    <row r="528" spans="1:13">
      <c r="A528" s="3" t="s">
        <v>260</v>
      </c>
    </row>
    <row r="529" spans="1:12">
      <c r="A529" s="3">
        <v>2000</v>
      </c>
      <c r="E529" s="3" t="s">
        <v>270</v>
      </c>
    </row>
    <row r="530" spans="1:12">
      <c r="E530" s="3" t="s">
        <v>306</v>
      </c>
    </row>
    <row r="531" spans="1:12">
      <c r="A531" s="3" t="s">
        <v>65</v>
      </c>
      <c r="B531" s="3" t="s">
        <v>11</v>
      </c>
      <c r="C531" s="3" t="s">
        <v>12</v>
      </c>
      <c r="D531" s="3" t="s">
        <v>13</v>
      </c>
      <c r="E531" s="3">
        <v>1990</v>
      </c>
      <c r="F531" s="3">
        <v>2005</v>
      </c>
      <c r="G531" s="3">
        <v>2020</v>
      </c>
      <c r="H531" s="3">
        <v>2035</v>
      </c>
      <c r="I531" s="3">
        <v>2050</v>
      </c>
      <c r="J531" s="3">
        <v>2065</v>
      </c>
      <c r="K531" s="3">
        <v>2080</v>
      </c>
      <c r="L531" s="3">
        <v>2095</v>
      </c>
    </row>
    <row r="532" spans="1:12">
      <c r="A532" s="3" t="str">
        <f>[6]global_wind_input_ref!A79</f>
        <v>USA</v>
      </c>
      <c r="B532" s="3" t="str">
        <f>[6]global_wind_input_ref!B79</f>
        <v>electricity</v>
      </c>
      <c r="C532" s="3" t="str">
        <f>[6]global_wind_input_ref!C79</f>
        <v>wind</v>
      </c>
      <c r="D532" s="3" t="str">
        <f>[6]global_wind_input_ref!D79</f>
        <v>wind</v>
      </c>
      <c r="E532" s="3">
        <f>[6]global_wind_input_ref!E79</f>
        <v>4.8107184130611511</v>
      </c>
      <c r="F532" s="3">
        <f>[6]global_wind_input_ref!F79</f>
        <v>4.8107184130611511</v>
      </c>
      <c r="G532" s="3">
        <f>[6]global_wind_input_ref!G79</f>
        <v>4.0022999755733206</v>
      </c>
      <c r="H532" s="3">
        <f>[6]global_wind_input_ref!H79</f>
        <v>3.7797268959831207</v>
      </c>
      <c r="I532" s="3">
        <f>[6]global_wind_input_ref!I79</f>
        <v>3.5712001284251236</v>
      </c>
      <c r="J532" s="3">
        <f>[6]global_wind_input_ref!J79</f>
        <v>3.3756880359802008</v>
      </c>
      <c r="K532" s="3">
        <f>[6]global_wind_input_ref!K79</f>
        <v>3.192248337468218</v>
      </c>
      <c r="L532" s="3">
        <f>[6]global_wind_input_ref!L79</f>
        <v>3.0200190010179275</v>
      </c>
    </row>
    <row r="534" spans="1:12">
      <c r="A534" s="3" t="s">
        <v>265</v>
      </c>
    </row>
    <row r="535" spans="1:12">
      <c r="A535" s="3" t="s">
        <v>260</v>
      </c>
    </row>
    <row r="536" spans="1:12">
      <c r="A536" s="3">
        <v>2000</v>
      </c>
      <c r="E536" s="3" t="s">
        <v>270</v>
      </c>
    </row>
    <row r="537" spans="1:12">
      <c r="E537" s="3" t="s">
        <v>306</v>
      </c>
    </row>
    <row r="538" spans="1:12">
      <c r="A538" s="3" t="s">
        <v>65</v>
      </c>
      <c r="B538" s="3" t="s">
        <v>11</v>
      </c>
      <c r="C538" s="3" t="s">
        <v>12</v>
      </c>
      <c r="D538" s="3" t="s">
        <v>13</v>
      </c>
      <c r="E538" s="3">
        <v>1990</v>
      </c>
      <c r="F538" s="3">
        <v>2005</v>
      </c>
      <c r="G538" s="3">
        <v>2020</v>
      </c>
      <c r="H538" s="3">
        <v>2035</v>
      </c>
      <c r="I538" s="3">
        <v>2050</v>
      </c>
      <c r="J538" s="3">
        <v>2065</v>
      </c>
      <c r="K538" s="3">
        <v>2080</v>
      </c>
      <c r="L538" s="3">
        <v>2095</v>
      </c>
    </row>
    <row r="539" spans="1:12">
      <c r="A539" s="3" t="str">
        <f>[6]global_wind_input_ref!A149</f>
        <v>USA</v>
      </c>
      <c r="B539" s="3" t="str">
        <f>[6]global_wind_input_ref!B149</f>
        <v>electricity</v>
      </c>
      <c r="C539" s="3" t="str">
        <f>[6]global_wind_input_ref!C149</f>
        <v>wind</v>
      </c>
      <c r="D539" s="3" t="str">
        <f>[6]global_wind_input_ref!D149</f>
        <v>wind_storage</v>
      </c>
      <c r="E539" s="3">
        <f>[6]global_wind_input_ref!E149</f>
        <v>11.582650361525637</v>
      </c>
      <c r="F539" s="3">
        <f>[6]global_wind_input_ref!F149</f>
        <v>11.582650361525637</v>
      </c>
      <c r="G539" s="3">
        <f>[6]global_wind_input_ref!G149</f>
        <v>9.354119162116838</v>
      </c>
      <c r="H539" s="3">
        <f>[6]global_wind_input_ref!H149</f>
        <v>8.5648632288746089</v>
      </c>
      <c r="I539" s="3">
        <f>[6]global_wind_input_ref!I149</f>
        <v>7.9894427773594758</v>
      </c>
      <c r="J539" s="3">
        <f>[6]global_wind_input_ref!J149</f>
        <v>7.5819975736489331</v>
      </c>
      <c r="K539" s="3">
        <f>[6]global_wind_input_ref!K149</f>
        <v>7.1999456209583776</v>
      </c>
      <c r="L539" s="3">
        <f>[6]global_wind_input_ref!L149</f>
        <v>6.8414573864503074</v>
      </c>
    </row>
    <row r="541" spans="1:12">
      <c r="A541" s="3" t="s">
        <v>265</v>
      </c>
    </row>
    <row r="542" spans="1:12">
      <c r="A542" s="3" t="s">
        <v>260</v>
      </c>
    </row>
    <row r="543" spans="1:12">
      <c r="A543" s="3">
        <v>2001</v>
      </c>
    </row>
    <row r="544" spans="1:12">
      <c r="F544" s="3" t="s">
        <v>148</v>
      </c>
    </row>
    <row r="545" spans="1:14">
      <c r="A545" s="3" t="s">
        <v>65</v>
      </c>
      <c r="B545" s="3" t="s">
        <v>11</v>
      </c>
      <c r="C545" s="3" t="s">
        <v>12</v>
      </c>
      <c r="D545" s="3" t="s">
        <v>13</v>
      </c>
      <c r="E545" s="3" t="s">
        <v>59</v>
      </c>
      <c r="F545" s="3">
        <v>1975</v>
      </c>
      <c r="G545" s="3">
        <v>1990</v>
      </c>
      <c r="H545" s="3">
        <v>2005</v>
      </c>
      <c r="I545" s="3">
        <v>2020</v>
      </c>
      <c r="J545" s="3">
        <v>2035</v>
      </c>
      <c r="K545" s="3">
        <v>2050</v>
      </c>
      <c r="L545" s="3">
        <v>2065</v>
      </c>
      <c r="M545" s="3">
        <v>2080</v>
      </c>
      <c r="N545" s="3">
        <v>2095</v>
      </c>
    </row>
    <row r="546" spans="1:14">
      <c r="A546" s="3" t="str">
        <f>[6]global_wind_input_ref!A129</f>
        <v>USA</v>
      </c>
      <c r="B546" s="3" t="str">
        <f>[6]global_wind_input_ref!B129</f>
        <v>electricity</v>
      </c>
      <c r="C546" s="3" t="str">
        <f>[6]global_wind_input_ref!C129</f>
        <v>wind</v>
      </c>
      <c r="D546" s="3" t="str">
        <f>[6]global_wind_input_ref!D129</f>
        <v>wind_storage</v>
      </c>
      <c r="E546" s="3" t="str">
        <f>[6]global_wind_input_ref!E129</f>
        <v>large onshore windresource</v>
      </c>
      <c r="F546" s="3">
        <f>[6]global_wind_input_ref!F129</f>
        <v>0.96</v>
      </c>
      <c r="G546" s="3">
        <f>[6]global_wind_input_ref!G129</f>
        <v>0.96</v>
      </c>
      <c r="H546" s="3">
        <f>[6]global_wind_input_ref!H129</f>
        <v>0.96</v>
      </c>
      <c r="I546" s="3">
        <f>[6]global_wind_input_ref!I129</f>
        <v>0.96</v>
      </c>
      <c r="J546" s="3">
        <f>[6]global_wind_input_ref!J129</f>
        <v>0.96</v>
      </c>
      <c r="K546" s="3">
        <f>[6]global_wind_input_ref!K129</f>
        <v>0.96</v>
      </c>
      <c r="L546" s="3">
        <f>[6]global_wind_input_ref!L129</f>
        <v>0.96</v>
      </c>
      <c r="M546" s="3">
        <f>[6]global_wind_input_ref!M129</f>
        <v>0.96</v>
      </c>
      <c r="N546" s="3">
        <f>[6]global_wind_input_ref!N129</f>
        <v>0.96</v>
      </c>
    </row>
    <row r="548" spans="1:14">
      <c r="A548" s="3" t="s">
        <v>265</v>
      </c>
    </row>
    <row r="549" spans="1:14">
      <c r="A549" s="3" t="s">
        <v>260</v>
      </c>
    </row>
    <row r="550" spans="1:14">
      <c r="A550" s="3">
        <v>2002</v>
      </c>
    </row>
    <row r="551" spans="1:14">
      <c r="E551" s="3" t="s">
        <v>146</v>
      </c>
    </row>
    <row r="552" spans="1:14">
      <c r="A552" s="3" t="s">
        <v>65</v>
      </c>
      <c r="B552" s="3" t="s">
        <v>11</v>
      </c>
      <c r="C552" s="3" t="s">
        <v>12</v>
      </c>
      <c r="D552" s="3" t="s">
        <v>13</v>
      </c>
      <c r="E552" s="3">
        <v>1990</v>
      </c>
      <c r="F552" s="3">
        <v>2005</v>
      </c>
      <c r="G552" s="3">
        <v>2020</v>
      </c>
      <c r="H552" s="3">
        <v>2035</v>
      </c>
      <c r="I552" s="3">
        <v>2050</v>
      </c>
      <c r="J552" s="3">
        <v>2065</v>
      </c>
      <c r="K552" s="3">
        <v>2080</v>
      </c>
      <c r="L552" s="3">
        <v>2095</v>
      </c>
    </row>
    <row r="553" spans="1:14">
      <c r="A553" s="3" t="str">
        <f>[6]global_wind_input_ref!A87</f>
        <v>ALL</v>
      </c>
      <c r="B553" s="3" t="str">
        <f>[6]global_wind_input_ref!B87</f>
        <v>electricity</v>
      </c>
      <c r="C553" s="3" t="str">
        <f>[6]global_wind_input_ref!C87</f>
        <v>wind</v>
      </c>
      <c r="D553" s="3" t="str">
        <f>[6]global_wind_input_ref!D87</f>
        <v>wind</v>
      </c>
      <c r="E553" s="3">
        <f>[6]global_wind_input_ref!E87</f>
        <v>15</v>
      </c>
      <c r="F553" s="3">
        <f>[6]global_wind_input_ref!F87</f>
        <v>30</v>
      </c>
      <c r="G553" s="3">
        <f>[6]global_wind_input_ref!G87</f>
        <v>30</v>
      </c>
      <c r="H553" s="3">
        <f>[6]global_wind_input_ref!H87</f>
        <v>30</v>
      </c>
      <c r="I553" s="3">
        <f>[6]global_wind_input_ref!I87</f>
        <v>30</v>
      </c>
      <c r="J553" s="3">
        <f>[6]global_wind_input_ref!J87</f>
        <v>30</v>
      </c>
      <c r="K553" s="3">
        <f>[6]global_wind_input_ref!K87</f>
        <v>30</v>
      </c>
      <c r="L553" s="3">
        <f>[6]global_wind_input_ref!L87</f>
        <v>30</v>
      </c>
    </row>
    <row r="554" spans="1:14">
      <c r="A554" s="3" t="str">
        <f>[6]global_wind_input_ref!A157</f>
        <v>ALL</v>
      </c>
      <c r="B554" s="3" t="str">
        <f>[6]global_wind_input_ref!B157</f>
        <v>electricity</v>
      </c>
      <c r="C554" s="3" t="str">
        <f>[6]global_wind_input_ref!C157</f>
        <v>wind</v>
      </c>
      <c r="D554" s="3" t="str">
        <f>[6]global_wind_input_ref!D157</f>
        <v>wind_storage</v>
      </c>
      <c r="E554" s="3">
        <f>[6]global_wind_input_ref!E157</f>
        <v>-1</v>
      </c>
      <c r="F554" s="3">
        <f>[6]global_wind_input_ref!F157</f>
        <v>-1</v>
      </c>
      <c r="G554" s="3">
        <f>[6]global_wind_input_ref!G157</f>
        <v>30</v>
      </c>
      <c r="H554" s="3">
        <f>[6]global_wind_input_ref!H157</f>
        <v>30</v>
      </c>
      <c r="I554" s="3">
        <f>[6]global_wind_input_ref!I157</f>
        <v>30</v>
      </c>
      <c r="J554" s="3">
        <f>[6]global_wind_input_ref!J157</f>
        <v>30</v>
      </c>
      <c r="K554" s="3">
        <f>[6]global_wind_input_ref!K157</f>
        <v>30</v>
      </c>
      <c r="L554" s="3">
        <f>[6]global_wind_input_ref!L157</f>
        <v>30</v>
      </c>
    </row>
    <row r="556" spans="1:14">
      <c r="A556" s="3" t="s">
        <v>265</v>
      </c>
    </row>
    <row r="557" spans="1:14">
      <c r="A557" s="3" t="s">
        <v>260</v>
      </c>
    </row>
    <row r="558" spans="1:14">
      <c r="A558" s="3">
        <v>2003</v>
      </c>
    </row>
    <row r="559" spans="1:14">
      <c r="E559" s="3" t="s">
        <v>262</v>
      </c>
    </row>
    <row r="560" spans="1:14">
      <c r="A560" s="3" t="s">
        <v>65</v>
      </c>
      <c r="B560" s="3" t="s">
        <v>11</v>
      </c>
      <c r="C560" s="3" t="s">
        <v>12</v>
      </c>
      <c r="D560" s="3" t="s">
        <v>13</v>
      </c>
      <c r="E560" s="3">
        <v>1990</v>
      </c>
      <c r="F560" s="3">
        <v>2005</v>
      </c>
      <c r="G560" s="3">
        <v>2020</v>
      </c>
      <c r="H560" s="3">
        <v>2035</v>
      </c>
      <c r="I560" s="3">
        <v>2050</v>
      </c>
      <c r="J560" s="3">
        <v>2065</v>
      </c>
      <c r="K560" s="3">
        <v>2080</v>
      </c>
      <c r="L560" s="3">
        <v>2095</v>
      </c>
    </row>
    <row r="561" spans="1:12">
      <c r="A561" s="3" t="str">
        <f>[6]global_wind_input_ref!A94</f>
        <v>ALL</v>
      </c>
      <c r="B561" s="3" t="str">
        <f>[6]global_wind_input_ref!B94</f>
        <v>electricity</v>
      </c>
      <c r="C561" s="3" t="str">
        <f>[6]global_wind_input_ref!C94</f>
        <v>wind</v>
      </c>
      <c r="D561" s="3" t="str">
        <f>[6]global_wind_input_ref!D94</f>
        <v>wind</v>
      </c>
      <c r="E561" s="3">
        <f>[6]global_wind_input_ref!E94</f>
        <v>-6</v>
      </c>
      <c r="F561" s="3">
        <f>[6]global_wind_input_ref!F94</f>
        <v>-6</v>
      </c>
      <c r="G561" s="3">
        <f>[6]global_wind_input_ref!G94</f>
        <v>-6</v>
      </c>
      <c r="H561" s="3">
        <f>[6]global_wind_input_ref!H94</f>
        <v>-6</v>
      </c>
      <c r="I561" s="3">
        <f>[6]global_wind_input_ref!I94</f>
        <v>-6</v>
      </c>
      <c r="J561" s="3">
        <f>[6]global_wind_input_ref!J94</f>
        <v>-6</v>
      </c>
      <c r="K561" s="3">
        <f>[6]global_wind_input_ref!K94</f>
        <v>-6</v>
      </c>
      <c r="L561" s="3">
        <f>[6]global_wind_input_ref!L94</f>
        <v>-6</v>
      </c>
    </row>
    <row r="562" spans="1:12">
      <c r="A562" s="3" t="str">
        <f>[6]global_wind_input_ref!A164</f>
        <v>ALL</v>
      </c>
      <c r="B562" s="3" t="str">
        <f>[6]global_wind_input_ref!B164</f>
        <v>electricity</v>
      </c>
      <c r="C562" s="3" t="str">
        <f>[6]global_wind_input_ref!C164</f>
        <v>wind</v>
      </c>
      <c r="D562" s="3" t="str">
        <f>[6]global_wind_input_ref!D164</f>
        <v>wind_storage</v>
      </c>
      <c r="E562" s="3">
        <f>[6]global_wind_input_ref!E164</f>
        <v>-6</v>
      </c>
      <c r="F562" s="3">
        <f>[6]global_wind_input_ref!F164</f>
        <v>-6</v>
      </c>
      <c r="G562" s="3">
        <f>[6]global_wind_input_ref!G164</f>
        <v>-6</v>
      </c>
      <c r="H562" s="3">
        <f>[6]global_wind_input_ref!H164</f>
        <v>-6</v>
      </c>
      <c r="I562" s="3">
        <f>[6]global_wind_input_ref!I164</f>
        <v>-6</v>
      </c>
      <c r="J562" s="3">
        <f>[6]global_wind_input_ref!J164</f>
        <v>-6</v>
      </c>
      <c r="K562" s="3">
        <f>[6]global_wind_input_ref!K164</f>
        <v>-6</v>
      </c>
      <c r="L562" s="3">
        <f>[6]global_wind_input_ref!L164</f>
        <v>-6</v>
      </c>
    </row>
    <row r="564" spans="1:12">
      <c r="A564" s="3" t="s">
        <v>265</v>
      </c>
    </row>
    <row r="565" spans="1:12">
      <c r="A565" s="3" t="s">
        <v>260</v>
      </c>
    </row>
    <row r="566" spans="1:12">
      <c r="A566" s="3">
        <v>2004</v>
      </c>
    </row>
    <row r="567" spans="1:12">
      <c r="E567" s="3" t="s">
        <v>303</v>
      </c>
    </row>
    <row r="568" spans="1:12">
      <c r="A568" s="3" t="s">
        <v>65</v>
      </c>
      <c r="B568" s="3" t="s">
        <v>11</v>
      </c>
      <c r="C568" s="3" t="s">
        <v>12</v>
      </c>
      <c r="D568" s="3" t="s">
        <v>13</v>
      </c>
      <c r="E568" s="3">
        <v>1990</v>
      </c>
      <c r="F568" s="3">
        <v>2005</v>
      </c>
      <c r="G568" s="3">
        <v>2020</v>
      </c>
      <c r="H568" s="3">
        <v>2035</v>
      </c>
      <c r="I568" s="3">
        <v>2050</v>
      </c>
      <c r="J568" s="3">
        <v>2065</v>
      </c>
      <c r="K568" s="3">
        <v>2080</v>
      </c>
      <c r="L568" s="3">
        <v>2095</v>
      </c>
    </row>
    <row r="569" spans="1:12">
      <c r="A569" s="3" t="str">
        <f>[6]global_wind_input_ref!A102</f>
        <v>ALL</v>
      </c>
      <c r="B569" s="3" t="str">
        <f>[6]global_wind_input_ref!B102</f>
        <v>electricity</v>
      </c>
      <c r="C569" s="3" t="str">
        <f>[6]global_wind_input_ref!C102</f>
        <v>wind</v>
      </c>
      <c r="D569" s="3" t="str">
        <f>[6]global_wind_input_ref!D102</f>
        <v>wind</v>
      </c>
      <c r="E569" s="3">
        <v>1</v>
      </c>
      <c r="F569" s="3">
        <v>1</v>
      </c>
      <c r="G569" s="3">
        <v>1</v>
      </c>
      <c r="H569" s="3">
        <v>1</v>
      </c>
      <c r="I569" s="3">
        <v>1</v>
      </c>
      <c r="J569" s="3">
        <v>1</v>
      </c>
      <c r="K569" s="3">
        <v>1</v>
      </c>
      <c r="L569" s="3">
        <v>1</v>
      </c>
    </row>
    <row r="570" spans="1:12">
      <c r="A570" s="3" t="str">
        <f>[6]global_wind_input_ref!A171</f>
        <v>ALL</v>
      </c>
      <c r="B570" s="3" t="str">
        <f>[6]global_wind_input_ref!B171</f>
        <v>electricity</v>
      </c>
      <c r="C570" s="3" t="str">
        <f>[6]global_wind_input_ref!C171</f>
        <v>wind</v>
      </c>
      <c r="D570" s="3" t="str">
        <f>[6]global_wind_input_ref!D171</f>
        <v>wind_storage</v>
      </c>
      <c r="E570" s="3">
        <f>[6]global_wind_input_ref!E171</f>
        <v>0</v>
      </c>
      <c r="F570" s="3">
        <f>[6]global_wind_input_ref!F171</f>
        <v>0</v>
      </c>
      <c r="G570" s="3">
        <f>[6]global_wind_input_ref!G171</f>
        <v>1</v>
      </c>
      <c r="H570" s="3">
        <f>[6]global_wind_input_ref!H171</f>
        <v>1</v>
      </c>
      <c r="I570" s="3">
        <f>[6]global_wind_input_ref!I171</f>
        <v>1</v>
      </c>
      <c r="J570" s="3">
        <f>[6]global_wind_input_ref!J171</f>
        <v>1</v>
      </c>
      <c r="K570" s="3">
        <f>[6]global_wind_input_ref!K171</f>
        <v>1</v>
      </c>
      <c r="L570" s="3">
        <f>[6]global_wind_input_ref!L171</f>
        <v>1</v>
      </c>
    </row>
    <row r="574" spans="1:12" ht="15">
      <c r="A574" s="63" t="s">
        <v>332</v>
      </c>
    </row>
    <row r="576" spans="1:12">
      <c r="A576" s="3" t="s">
        <v>333</v>
      </c>
    </row>
    <row r="577" spans="1:12">
      <c r="A577" s="3" t="s">
        <v>265</v>
      </c>
    </row>
    <row r="578" spans="1:12">
      <c r="A578" s="3" t="s">
        <v>260</v>
      </c>
    </row>
    <row r="579" spans="1:12">
      <c r="A579" s="3">
        <v>10</v>
      </c>
    </row>
    <row r="580" spans="1:12">
      <c r="E580" s="3" t="s">
        <v>303</v>
      </c>
    </row>
    <row r="581" spans="1:12">
      <c r="A581" s="3" t="s">
        <v>65</v>
      </c>
      <c r="B581" s="3" t="s">
        <v>11</v>
      </c>
      <c r="C581" s="3" t="s">
        <v>12</v>
      </c>
      <c r="D581" s="3" t="s">
        <v>304</v>
      </c>
      <c r="E581" s="3">
        <v>2020</v>
      </c>
      <c r="F581" s="3">
        <v>2035</v>
      </c>
      <c r="G581" s="3">
        <v>2050</v>
      </c>
      <c r="H581" s="3">
        <v>2065</v>
      </c>
      <c r="I581" s="3">
        <v>2080</v>
      </c>
      <c r="J581" s="3">
        <v>2095</v>
      </c>
    </row>
    <row r="582" spans="1:12">
      <c r="A582" s="3" t="str">
        <f>[16]nuclear_input_ref!A9</f>
        <v>USA</v>
      </c>
      <c r="B582" s="3" t="str">
        <f>[16]nuclear_input_ref!B9</f>
        <v>electricity</v>
      </c>
      <c r="C582" s="3" t="str">
        <f>[16]nuclear_input_ref!C9</f>
        <v>nuclear</v>
      </c>
      <c r="D582" s="3">
        <f>[16]nuclear_input_ref!D9</f>
        <v>1975</v>
      </c>
      <c r="E582" s="3">
        <f>[16]nuclear_input_ref!E9</f>
        <v>0.4</v>
      </c>
      <c r="F582" s="3">
        <f>[16]nuclear_input_ref!F9</f>
        <v>0.8</v>
      </c>
      <c r="G582" s="3">
        <f>[16]nuclear_input_ref!G9</f>
        <v>0.9</v>
      </c>
      <c r="H582" s="3">
        <f>[16]nuclear_input_ref!H9</f>
        <v>1</v>
      </c>
      <c r="I582" s="3">
        <f>[16]nuclear_input_ref!I9</f>
        <v>1</v>
      </c>
      <c r="J582" s="3">
        <f>[16]nuclear_input_ref!J9</f>
        <v>1</v>
      </c>
    </row>
    <row r="585" spans="1:12">
      <c r="A585" s="3" t="s">
        <v>334</v>
      </c>
    </row>
    <row r="586" spans="1:12">
      <c r="A586" s="3" t="s">
        <v>265</v>
      </c>
    </row>
    <row r="587" spans="1:12">
      <c r="A587" s="3" t="s">
        <v>260</v>
      </c>
    </row>
    <row r="588" spans="1:12">
      <c r="A588" s="3">
        <v>100</v>
      </c>
      <c r="E588" s="3" t="s">
        <v>335</v>
      </c>
    </row>
    <row r="589" spans="1:12">
      <c r="E589" s="3" t="s">
        <v>306</v>
      </c>
    </row>
    <row r="590" spans="1:12">
      <c r="A590" s="3" t="s">
        <v>65</v>
      </c>
      <c r="B590" s="3" t="s">
        <v>11</v>
      </c>
      <c r="C590" s="3" t="s">
        <v>12</v>
      </c>
      <c r="D590" s="3" t="s">
        <v>13</v>
      </c>
      <c r="E590" s="3">
        <v>1990</v>
      </c>
      <c r="F590" s="3">
        <v>2005</v>
      </c>
      <c r="G590" s="3">
        <v>2020</v>
      </c>
      <c r="H590" s="3">
        <v>2035</v>
      </c>
      <c r="I590" s="3">
        <v>2050</v>
      </c>
      <c r="J590" s="3">
        <v>2065</v>
      </c>
      <c r="K590" s="3">
        <v>2080</v>
      </c>
      <c r="L590" s="3">
        <v>2095</v>
      </c>
    </row>
    <row r="591" spans="1:12">
      <c r="A591" s="3" t="str">
        <f>[16]nuclear_input_ref!A31</f>
        <v>USA</v>
      </c>
      <c r="B591" s="3" t="str">
        <f>[16]nuclear_input_ref!B31</f>
        <v>electricity</v>
      </c>
      <c r="C591" s="3" t="str">
        <f>[16]nuclear_input_ref!C31</f>
        <v>nuclear</v>
      </c>
      <c r="D591" s="3" t="str">
        <f>[16]nuclear_input_ref!D31</f>
        <v>Gen_III</v>
      </c>
      <c r="E591" s="3">
        <f>[16]nuclear_input_ref!E31</f>
        <v>5.8</v>
      </c>
      <c r="F591" s="3">
        <f>[16]nuclear_input_ref!F31</f>
        <v>5.8</v>
      </c>
      <c r="G591" s="3">
        <f>[16]nuclear_input_ref!G31</f>
        <v>4.8099999999999996</v>
      </c>
      <c r="H591" s="3">
        <f>[16]nuclear_input_ref!H31</f>
        <v>4.7300000000000004</v>
      </c>
      <c r="I591" s="3">
        <f>[16]nuclear_input_ref!I31</f>
        <v>4.66</v>
      </c>
      <c r="J591" s="3">
        <f>[16]nuclear_input_ref!J31</f>
        <v>4.59</v>
      </c>
      <c r="K591" s="3">
        <f>[16]nuclear_input_ref!K31</f>
        <v>4.53</v>
      </c>
      <c r="L591" s="3">
        <f>[16]nuclear_input_ref!L31</f>
        <v>4.46</v>
      </c>
    </row>
    <row r="594" spans="1:13">
      <c r="A594" s="3" t="s">
        <v>336</v>
      </c>
    </row>
    <row r="595" spans="1:13">
      <c r="A595" s="3" t="s">
        <v>265</v>
      </c>
    </row>
    <row r="596" spans="1:13">
      <c r="A596" s="3" t="s">
        <v>260</v>
      </c>
    </row>
    <row r="597" spans="1:13">
      <c r="A597" s="3">
        <v>101</v>
      </c>
    </row>
    <row r="598" spans="1:13">
      <c r="F598" s="3" t="s">
        <v>148</v>
      </c>
    </row>
    <row r="599" spans="1:13">
      <c r="A599" s="3" t="s">
        <v>65</v>
      </c>
      <c r="B599" s="3" t="s">
        <v>11</v>
      </c>
      <c r="C599" s="3" t="s">
        <v>12</v>
      </c>
      <c r="D599" s="3" t="s">
        <v>13</v>
      </c>
      <c r="E599" s="3" t="s">
        <v>59</v>
      </c>
      <c r="F599" s="3">
        <v>1990</v>
      </c>
      <c r="G599" s="3">
        <v>2005</v>
      </c>
      <c r="H599" s="3">
        <v>2020</v>
      </c>
      <c r="I599" s="3">
        <v>2035</v>
      </c>
      <c r="J599" s="3">
        <v>2050</v>
      </c>
      <c r="K599" s="3">
        <v>2065</v>
      </c>
      <c r="L599" s="3">
        <v>2080</v>
      </c>
      <c r="M599" s="3">
        <v>2095</v>
      </c>
    </row>
    <row r="600" spans="1:13">
      <c r="A600" s="3" t="str">
        <f>[16]nuclear_input_ref!A53</f>
        <v>USA</v>
      </c>
      <c r="B600" s="3" t="str">
        <f>[16]nuclear_input_ref!B53</f>
        <v>electricity</v>
      </c>
      <c r="C600" s="3" t="str">
        <f>[16]nuclear_input_ref!C53</f>
        <v>nuclear</v>
      </c>
      <c r="D600" s="3" t="str">
        <f>[16]nuclear_input_ref!D53</f>
        <v>Gen_III</v>
      </c>
      <c r="E600" s="3" t="str">
        <f>[16]nuclear_input_ref!E53</f>
        <v>nuclearFuelGenIII</v>
      </c>
      <c r="F600" s="3">
        <f>[16]nuclear_input_ref!F53</f>
        <v>0.34</v>
      </c>
      <c r="G600" s="3">
        <f>[16]nuclear_input_ref!G53</f>
        <v>0.34</v>
      </c>
      <c r="H600" s="3">
        <f>[16]nuclear_input_ref!H53</f>
        <v>0.34</v>
      </c>
      <c r="I600" s="3">
        <f>[16]nuclear_input_ref!I53</f>
        <v>0.34</v>
      </c>
      <c r="J600" s="3">
        <f>[16]nuclear_input_ref!J53</f>
        <v>0.34</v>
      </c>
      <c r="K600" s="3">
        <f>[16]nuclear_input_ref!K53</f>
        <v>0.34</v>
      </c>
      <c r="L600" s="3">
        <f>[16]nuclear_input_ref!L53</f>
        <v>0.34</v>
      </c>
      <c r="M600" s="3">
        <f>[16]nuclear_input_ref!M53</f>
        <v>0.34</v>
      </c>
    </row>
    <row r="606" spans="1:13" ht="15">
      <c r="A606" s="63" t="s">
        <v>337</v>
      </c>
    </row>
    <row r="607" spans="1:13">
      <c r="B607" s="3" t="s">
        <v>338</v>
      </c>
    </row>
    <row r="608" spans="1:13">
      <c r="A608" s="200" t="s">
        <v>339</v>
      </c>
      <c r="B608" s="201">
        <v>0.15</v>
      </c>
    </row>
    <row r="609" spans="1:2">
      <c r="A609" s="200" t="s">
        <v>340</v>
      </c>
      <c r="B609" s="201">
        <v>0.15</v>
      </c>
    </row>
    <row r="610" spans="1:2">
      <c r="A610" s="200" t="s">
        <v>341</v>
      </c>
      <c r="B610" s="201">
        <v>0.15</v>
      </c>
    </row>
    <row r="611" spans="1:2">
      <c r="A611" s="200" t="s">
        <v>342</v>
      </c>
      <c r="B611" s="201">
        <v>0.15</v>
      </c>
    </row>
    <row r="612" spans="1:2">
      <c r="A612" s="200" t="s">
        <v>343</v>
      </c>
      <c r="B612" s="201">
        <v>0.15</v>
      </c>
    </row>
    <row r="613" spans="1:2">
      <c r="A613" s="200" t="s">
        <v>344</v>
      </c>
      <c r="B613" s="201">
        <v>0.15</v>
      </c>
    </row>
    <row r="614" spans="1:2">
      <c r="A614" s="202" t="s">
        <v>345</v>
      </c>
      <c r="B614" s="201">
        <v>0.15</v>
      </c>
    </row>
    <row r="615" spans="1:2">
      <c r="A615" s="202" t="s">
        <v>346</v>
      </c>
      <c r="B615" s="201">
        <v>0.15</v>
      </c>
    </row>
    <row r="616" spans="1:2">
      <c r="A616" s="202" t="s">
        <v>347</v>
      </c>
      <c r="B616" s="201">
        <v>0.15</v>
      </c>
    </row>
    <row r="617" spans="1:2">
      <c r="A617" s="200" t="s">
        <v>348</v>
      </c>
      <c r="B617" s="201">
        <v>0.15</v>
      </c>
    </row>
    <row r="618" spans="1:2">
      <c r="A618" s="200" t="s">
        <v>349</v>
      </c>
      <c r="B618" s="201">
        <v>0.15</v>
      </c>
    </row>
    <row r="619" spans="1:2">
      <c r="A619" s="200" t="s">
        <v>350</v>
      </c>
      <c r="B619" s="201">
        <v>0.15</v>
      </c>
    </row>
    <row r="620" spans="1:2">
      <c r="A620" s="202" t="s">
        <v>351</v>
      </c>
      <c r="B620" s="201">
        <v>0.15</v>
      </c>
    </row>
    <row r="621" spans="1:2">
      <c r="A621" s="202" t="s">
        <v>352</v>
      </c>
      <c r="B621" s="201">
        <f>[17]TechCost!$B$3</f>
        <v>0.12876015562193791</v>
      </c>
    </row>
    <row r="622" spans="1:2">
      <c r="A622" s="202" t="s">
        <v>353</v>
      </c>
      <c r="B622" s="201">
        <f>[7]LEC!$B$12</f>
        <v>0.12876015562193791</v>
      </c>
    </row>
    <row r="623" spans="1:2">
      <c r="A623" s="202" t="s">
        <v>354</v>
      </c>
      <c r="B623" s="201">
        <f>[7]LEC!$B$12</f>
        <v>0.12876015562193791</v>
      </c>
    </row>
    <row r="624" spans="1:2">
      <c r="A624" s="202" t="s">
        <v>355</v>
      </c>
      <c r="B624" s="201">
        <f>[8]Central_PV_Cost_Calc!$B$5</f>
        <v>0.12876015562193791</v>
      </c>
    </row>
    <row r="625" spans="1:5">
      <c r="A625" s="202" t="s">
        <v>356</v>
      </c>
      <c r="B625" s="201">
        <f>[18]LEC_Com!CRF</f>
        <v>0.1060792482526339</v>
      </c>
    </row>
    <row r="626" spans="1:5">
      <c r="A626" s="202" t="s">
        <v>209</v>
      </c>
      <c r="B626" s="201">
        <f>[13]Rsrc_tech_cost_disaggregation!$C$20</f>
        <v>0.125</v>
      </c>
    </row>
    <row r="627" spans="1:5">
      <c r="A627" s="200" t="s">
        <v>357</v>
      </c>
      <c r="B627" s="201">
        <v>0.125</v>
      </c>
    </row>
    <row r="628" spans="1:5">
      <c r="A628" s="200" t="s">
        <v>358</v>
      </c>
      <c r="B628" s="201">
        <v>0.15</v>
      </c>
    </row>
    <row r="632" spans="1:5">
      <c r="A632" s="12" t="s">
        <v>359</v>
      </c>
      <c r="B632" s="12"/>
    </row>
    <row r="633" spans="1:5">
      <c r="A633" s="3" t="s">
        <v>13</v>
      </c>
      <c r="B633" s="3" t="s">
        <v>360</v>
      </c>
      <c r="C633" s="3" t="s">
        <v>145</v>
      </c>
      <c r="D633" s="3" t="s">
        <v>361</v>
      </c>
      <c r="E633" s="3" t="s">
        <v>146</v>
      </c>
    </row>
    <row r="634" spans="1:5">
      <c r="A634" s="3" t="s">
        <v>20</v>
      </c>
      <c r="B634" s="3">
        <v>0.1</v>
      </c>
      <c r="C634" s="3">
        <v>45</v>
      </c>
      <c r="E634" s="3">
        <v>75</v>
      </c>
    </row>
    <row r="635" spans="1:5">
      <c r="A635" s="3" t="s">
        <v>35</v>
      </c>
      <c r="B635" s="3">
        <v>0.1</v>
      </c>
      <c r="C635" s="3">
        <v>45</v>
      </c>
      <c r="E635" s="3">
        <v>75</v>
      </c>
    </row>
    <row r="636" spans="1:5">
      <c r="A636" s="3" t="s">
        <v>25</v>
      </c>
      <c r="B636" s="3">
        <v>0.1</v>
      </c>
      <c r="C636" s="3">
        <v>45</v>
      </c>
      <c r="E636" s="3">
        <v>60</v>
      </c>
    </row>
    <row r="637" spans="1:5">
      <c r="A637" s="3" t="s">
        <v>30</v>
      </c>
      <c r="B637" s="3">
        <v>0.1</v>
      </c>
      <c r="C637" s="3">
        <v>45</v>
      </c>
      <c r="E637" s="3">
        <v>60</v>
      </c>
    </row>
    <row r="638" spans="1:5">
      <c r="A638" s="3" t="s">
        <v>21</v>
      </c>
      <c r="B638" s="3">
        <v>0.1</v>
      </c>
      <c r="C638" s="3">
        <v>45</v>
      </c>
      <c r="E638" s="3">
        <v>75</v>
      </c>
    </row>
    <row r="639" spans="1:5">
      <c r="A639" s="3" t="s">
        <v>26</v>
      </c>
      <c r="B639" s="3">
        <v>0.1</v>
      </c>
      <c r="C639" s="3">
        <v>45</v>
      </c>
      <c r="E639" s="3">
        <v>60</v>
      </c>
    </row>
    <row r="640" spans="1:5">
      <c r="A640" s="3" t="s">
        <v>36</v>
      </c>
      <c r="B640" s="3">
        <v>0.1</v>
      </c>
      <c r="C640" s="3">
        <v>45</v>
      </c>
      <c r="E640" s="3">
        <v>75</v>
      </c>
    </row>
    <row r="641" spans="1:5">
      <c r="A641" s="3" t="s">
        <v>31</v>
      </c>
      <c r="B641" s="3">
        <v>0.1</v>
      </c>
      <c r="C641" s="3">
        <v>45</v>
      </c>
      <c r="E641" s="3">
        <v>60</v>
      </c>
    </row>
    <row r="642" spans="1:5">
      <c r="A642" s="3" t="s">
        <v>27</v>
      </c>
      <c r="B642" s="3">
        <v>0.1</v>
      </c>
      <c r="C642" s="3">
        <v>45</v>
      </c>
      <c r="E642" s="3">
        <v>60</v>
      </c>
    </row>
    <row r="643" spans="1:5">
      <c r="A643" s="3" t="s">
        <v>32</v>
      </c>
      <c r="B643" s="3">
        <v>0.1</v>
      </c>
      <c r="C643" s="3">
        <v>45</v>
      </c>
      <c r="E643" s="3">
        <v>60</v>
      </c>
    </row>
    <row r="644" spans="1:5">
      <c r="A644" s="3" t="s">
        <v>22</v>
      </c>
      <c r="B644" s="3">
        <v>0.1</v>
      </c>
      <c r="C644" s="3">
        <v>15</v>
      </c>
      <c r="E644" s="3">
        <v>30</v>
      </c>
    </row>
    <row r="645" spans="1:5">
      <c r="A645" s="3" t="s">
        <v>28</v>
      </c>
      <c r="B645" s="3">
        <v>0.1</v>
      </c>
      <c r="C645" s="3">
        <v>45</v>
      </c>
      <c r="E645" s="3">
        <v>60</v>
      </c>
    </row>
    <row r="646" spans="1:5">
      <c r="A646" s="3" t="s">
        <v>33</v>
      </c>
      <c r="B646" s="3">
        <v>0.1</v>
      </c>
      <c r="C646" s="3">
        <v>45</v>
      </c>
      <c r="E646" s="3">
        <v>60</v>
      </c>
    </row>
    <row r="647" spans="1:5">
      <c r="A647" s="3" t="s">
        <v>23</v>
      </c>
      <c r="B647" s="3">
        <v>0.1</v>
      </c>
      <c r="C647" s="3">
        <v>15</v>
      </c>
      <c r="E647" s="3">
        <v>30</v>
      </c>
    </row>
    <row r="648" spans="1:5">
      <c r="A648" s="3" t="s">
        <v>97</v>
      </c>
      <c r="D648" s="3">
        <v>0</v>
      </c>
      <c r="E648" s="3">
        <v>60</v>
      </c>
    </row>
    <row r="649" spans="1:5">
      <c r="A649" s="3" t="s">
        <v>98</v>
      </c>
      <c r="D649" s="3">
        <v>0</v>
      </c>
      <c r="E649" s="3">
        <v>60</v>
      </c>
    </row>
    <row r="650" spans="1:5">
      <c r="A650" s="3" t="s">
        <v>99</v>
      </c>
      <c r="D650" s="3">
        <v>0</v>
      </c>
      <c r="E650" s="3">
        <v>60</v>
      </c>
    </row>
    <row r="651" spans="1:5">
      <c r="A651" s="3" t="s">
        <v>100</v>
      </c>
      <c r="D651" s="3">
        <v>0</v>
      </c>
      <c r="E651" s="3">
        <v>60</v>
      </c>
    </row>
    <row r="652" spans="1:5">
      <c r="A652" s="3" t="s">
        <v>101</v>
      </c>
      <c r="D652" s="3">
        <v>0</v>
      </c>
      <c r="E652" s="3">
        <v>60</v>
      </c>
    </row>
    <row r="653" spans="1:5">
      <c r="A653" s="3" t="s">
        <v>102</v>
      </c>
      <c r="D653" s="3">
        <v>0</v>
      </c>
      <c r="E653" s="3">
        <v>60</v>
      </c>
    </row>
    <row r="654" spans="1:5">
      <c r="A654" s="3" t="s">
        <v>103</v>
      </c>
      <c r="D654" s="3">
        <v>0</v>
      </c>
      <c r="E654" s="3">
        <v>45</v>
      </c>
    </row>
    <row r="655" spans="1:5">
      <c r="A655" s="3" t="s">
        <v>104</v>
      </c>
      <c r="D655" s="3">
        <v>0</v>
      </c>
      <c r="E655" s="3">
        <v>45</v>
      </c>
    </row>
    <row r="656" spans="1:5">
      <c r="A656" s="3" t="s">
        <v>105</v>
      </c>
      <c r="D656" s="3">
        <v>0</v>
      </c>
      <c r="E656" s="3">
        <v>45</v>
      </c>
    </row>
    <row r="657" spans="1:5">
      <c r="A657" s="3" t="s">
        <v>106</v>
      </c>
      <c r="D657" s="3">
        <v>0</v>
      </c>
      <c r="E657" s="3">
        <v>45</v>
      </c>
    </row>
    <row r="658" spans="1:5">
      <c r="A658" s="3" t="s">
        <v>107</v>
      </c>
      <c r="D658" s="3">
        <v>0</v>
      </c>
      <c r="E658" s="3">
        <v>60</v>
      </c>
    </row>
    <row r="659" spans="1:5">
      <c r="A659" s="3" t="s">
        <v>108</v>
      </c>
      <c r="D659" s="3">
        <v>0</v>
      </c>
      <c r="E659" s="3">
        <v>60</v>
      </c>
    </row>
    <row r="660" spans="1:5">
      <c r="A660" s="3" t="s">
        <v>109</v>
      </c>
      <c r="D660" s="3">
        <v>0</v>
      </c>
      <c r="E660" s="3">
        <v>60</v>
      </c>
    </row>
    <row r="661" spans="1:5">
      <c r="A661" s="3" t="s">
        <v>110</v>
      </c>
      <c r="D661" s="3">
        <v>0</v>
      </c>
      <c r="E661" s="3">
        <v>45</v>
      </c>
    </row>
    <row r="662" spans="1:5">
      <c r="A662" s="3" t="s">
        <v>111</v>
      </c>
      <c r="D662" s="3">
        <v>0</v>
      </c>
      <c r="E662" s="3">
        <v>45</v>
      </c>
    </row>
    <row r="663" spans="1:5">
      <c r="A663" s="3" t="s">
        <v>112</v>
      </c>
      <c r="D663" s="3">
        <v>0</v>
      </c>
      <c r="E663" s="3">
        <v>60</v>
      </c>
    </row>
    <row r="664" spans="1:5">
      <c r="A664" s="3" t="s">
        <v>113</v>
      </c>
      <c r="D664" s="3">
        <v>0</v>
      </c>
      <c r="E664" s="3">
        <v>60</v>
      </c>
    </row>
    <row r="665" spans="1:5">
      <c r="A665" s="3" t="s">
        <v>114</v>
      </c>
      <c r="D665" s="3">
        <v>0</v>
      </c>
      <c r="E665" s="3">
        <v>60</v>
      </c>
    </row>
    <row r="666" spans="1:5">
      <c r="A666" s="3" t="s">
        <v>115</v>
      </c>
      <c r="D666" s="3">
        <v>0</v>
      </c>
      <c r="E666" s="3">
        <v>45</v>
      </c>
    </row>
    <row r="667" spans="1:5">
      <c r="A667" s="3" t="s">
        <v>116</v>
      </c>
      <c r="D667" s="3">
        <v>0</v>
      </c>
      <c r="E667" s="3">
        <v>45</v>
      </c>
    </row>
    <row r="668" spans="1:5">
      <c r="A668" s="3" t="s">
        <v>117</v>
      </c>
      <c r="D668" s="3">
        <v>0</v>
      </c>
      <c r="E668" s="3">
        <v>45</v>
      </c>
    </row>
    <row r="669" spans="1:5">
      <c r="A669" s="3" t="s">
        <v>118</v>
      </c>
      <c r="D669" s="3">
        <v>0</v>
      </c>
      <c r="E669" s="3">
        <v>60</v>
      </c>
    </row>
    <row r="670" spans="1:5">
      <c r="A670" s="3" t="s">
        <v>119</v>
      </c>
      <c r="D670" s="3">
        <v>0</v>
      </c>
      <c r="E670" s="3">
        <v>60</v>
      </c>
    </row>
    <row r="671" spans="1:5">
      <c r="A671" s="3" t="s">
        <v>120</v>
      </c>
      <c r="D671" s="3">
        <v>0</v>
      </c>
      <c r="E671" s="3">
        <v>60</v>
      </c>
    </row>
    <row r="672" spans="1:5">
      <c r="A672" s="3" t="s">
        <v>121</v>
      </c>
      <c r="D672" s="3">
        <v>0</v>
      </c>
      <c r="E672" s="3">
        <v>45</v>
      </c>
    </row>
    <row r="673" spans="1:5">
      <c r="A673" s="3" t="s">
        <v>122</v>
      </c>
      <c r="D673" s="3">
        <v>0</v>
      </c>
      <c r="E673" s="3">
        <v>45</v>
      </c>
    </row>
    <row r="674" spans="1:5">
      <c r="A674" s="3" t="s">
        <v>123</v>
      </c>
      <c r="D674" s="3">
        <v>0</v>
      </c>
      <c r="E674" s="3">
        <v>45</v>
      </c>
    </row>
    <row r="675" spans="1:5">
      <c r="A675" s="3" t="s">
        <v>124</v>
      </c>
      <c r="D675" s="3">
        <v>0</v>
      </c>
      <c r="E675" s="3">
        <v>60</v>
      </c>
    </row>
    <row r="676" spans="1:5">
      <c r="A676" s="3" t="s">
        <v>125</v>
      </c>
      <c r="D676" s="3">
        <v>0</v>
      </c>
      <c r="E676" s="3">
        <v>60</v>
      </c>
    </row>
    <row r="677" spans="1:5">
      <c r="A677" s="3" t="s">
        <v>126</v>
      </c>
      <c r="D677" s="3">
        <v>0</v>
      </c>
      <c r="E677" s="3">
        <v>45</v>
      </c>
    </row>
    <row r="678" spans="1:5">
      <c r="A678" s="3" t="s">
        <v>127</v>
      </c>
      <c r="D678" s="3">
        <v>0</v>
      </c>
      <c r="E678" s="3">
        <v>45</v>
      </c>
    </row>
    <row r="679" spans="1:5">
      <c r="A679" s="3" t="s">
        <v>128</v>
      </c>
      <c r="D679" s="3">
        <v>0</v>
      </c>
      <c r="E679" s="3">
        <v>45</v>
      </c>
    </row>
    <row r="680" spans="1:5">
      <c r="A680" s="3" t="s">
        <v>129</v>
      </c>
      <c r="D680" s="3">
        <v>0</v>
      </c>
      <c r="E680" s="3">
        <v>45</v>
      </c>
    </row>
    <row r="681" spans="1:5">
      <c r="A681" s="3" t="s">
        <v>130</v>
      </c>
      <c r="D681" s="3">
        <v>0</v>
      </c>
      <c r="E681" s="3">
        <v>45</v>
      </c>
    </row>
    <row r="682" spans="1:5">
      <c r="A682" s="3" t="s">
        <v>131</v>
      </c>
      <c r="D682" s="3">
        <v>0</v>
      </c>
      <c r="E682" s="3">
        <v>45</v>
      </c>
    </row>
    <row r="684" spans="1:5">
      <c r="A684" s="3" t="s">
        <v>45</v>
      </c>
      <c r="B684" s="3">
        <v>0.1</v>
      </c>
      <c r="C684" s="3">
        <v>45</v>
      </c>
      <c r="E684" s="3">
        <v>75</v>
      </c>
    </row>
    <row r="685" spans="1:5">
      <c r="A685" s="3" t="s">
        <v>40</v>
      </c>
      <c r="D685" s="3">
        <v>0</v>
      </c>
      <c r="E685" s="3">
        <v>30</v>
      </c>
    </row>
    <row r="686" spans="1:5">
      <c r="A686" s="3" t="s">
        <v>132</v>
      </c>
      <c r="D686" s="3">
        <v>0</v>
      </c>
      <c r="E686" s="3">
        <v>60</v>
      </c>
    </row>
    <row r="687" spans="1:5">
      <c r="A687" s="3" t="s">
        <v>50</v>
      </c>
      <c r="D687" s="3">
        <v>0</v>
      </c>
      <c r="E687" s="3">
        <v>30</v>
      </c>
    </row>
    <row r="688" spans="1:5">
      <c r="A688" s="3" t="s">
        <v>133</v>
      </c>
      <c r="D688" s="3">
        <v>0</v>
      </c>
      <c r="E688" s="3">
        <v>30</v>
      </c>
    </row>
    <row r="689" spans="1:5">
      <c r="A689" s="3" t="s">
        <v>134</v>
      </c>
      <c r="D689" s="3">
        <v>0</v>
      </c>
      <c r="E689" s="3">
        <v>30</v>
      </c>
    </row>
    <row r="690" spans="1:5">
      <c r="A690" s="3" t="s">
        <v>135</v>
      </c>
      <c r="D690" s="3">
        <v>0</v>
      </c>
      <c r="E690" s="3">
        <v>30</v>
      </c>
    </row>
    <row r="691" spans="1:5">
      <c r="A691" s="3" t="s">
        <v>58</v>
      </c>
      <c r="D691" s="3">
        <v>0</v>
      </c>
      <c r="E691" s="3">
        <v>30</v>
      </c>
    </row>
    <row r="692" spans="1:5">
      <c r="A692" s="3" t="s">
        <v>136</v>
      </c>
      <c r="D692" s="3">
        <v>0</v>
      </c>
      <c r="E692" s="3">
        <v>30</v>
      </c>
    </row>
    <row r="693" spans="1:5">
      <c r="A693" s="3" t="s">
        <v>138</v>
      </c>
      <c r="D693" s="3">
        <v>0</v>
      </c>
      <c r="E693" s="3">
        <f>'[19]Battery tech input'!$D$12</f>
        <v>15</v>
      </c>
    </row>
    <row r="694" spans="1:5">
      <c r="A694" s="3" t="s">
        <v>56</v>
      </c>
      <c r="D694" s="3">
        <v>0</v>
      </c>
      <c r="E694" s="3">
        <v>30</v>
      </c>
    </row>
    <row r="695" spans="1:5">
      <c r="A695" s="3" t="s">
        <v>139</v>
      </c>
      <c r="D695" s="3">
        <v>0</v>
      </c>
      <c r="E695" s="3">
        <v>30</v>
      </c>
    </row>
    <row r="696" spans="1:5">
      <c r="A696" s="3" t="s">
        <v>57</v>
      </c>
      <c r="D696" s="3">
        <v>0</v>
      </c>
      <c r="E696" s="3">
        <v>30</v>
      </c>
    </row>
    <row r="697" spans="1:5">
      <c r="A697" s="3" t="s">
        <v>140</v>
      </c>
      <c r="D697" s="3">
        <v>0</v>
      </c>
      <c r="E697" s="3">
        <v>30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sqref="A1:A2"/>
    </sheetView>
  </sheetViews>
  <sheetFormatPr baseColWidth="10" defaultRowHeight="15" x14ac:dyDescent="0"/>
  <sheetData>
    <row r="1" spans="1:2">
      <c r="A1" t="s">
        <v>66</v>
      </c>
    </row>
    <row r="2" spans="1:2">
      <c r="A2" t="s">
        <v>67</v>
      </c>
    </row>
    <row r="3" spans="1:2">
      <c r="A3" s="3" t="s">
        <v>65</v>
      </c>
      <c r="B3" s="3" t="s">
        <v>11</v>
      </c>
    </row>
    <row r="4" spans="1:2">
      <c r="A4" s="3" t="s">
        <v>64</v>
      </c>
      <c r="B4" s="3" t="str">
        <f>Legend!A2</f>
        <v>base load generation</v>
      </c>
    </row>
    <row r="5" spans="1:2">
      <c r="A5" s="3" t="s">
        <v>64</v>
      </c>
      <c r="B5" s="3" t="str">
        <f>Legend!A3</f>
        <v>intermediate generation</v>
      </c>
    </row>
    <row r="6" spans="1:2">
      <c r="A6" s="3" t="s">
        <v>64</v>
      </c>
      <c r="B6" s="3" t="str">
        <f>Legend!A4</f>
        <v>subpeak generation</v>
      </c>
    </row>
    <row r="7" spans="1:2">
      <c r="A7" s="3" t="s">
        <v>64</v>
      </c>
      <c r="B7" s="3" t="str">
        <f>Legend!A5</f>
        <v>peak generation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D3" sqref="D3"/>
    </sheetView>
  </sheetViews>
  <sheetFormatPr baseColWidth="10" defaultRowHeight="15" x14ac:dyDescent="0"/>
  <sheetData>
    <row r="1" spans="1:6">
      <c r="A1" t="s">
        <v>88</v>
      </c>
    </row>
    <row r="2" spans="1:6">
      <c r="A2" t="s">
        <v>67</v>
      </c>
    </row>
    <row r="3" spans="1:6">
      <c r="A3" t="str">
        <f>Legend!A9</f>
        <v>supplysector</v>
      </c>
      <c r="B3" t="s">
        <v>91</v>
      </c>
      <c r="C3" t="s">
        <v>92</v>
      </c>
      <c r="D3" t="s">
        <v>93</v>
      </c>
      <c r="E3" t="s">
        <v>94</v>
      </c>
      <c r="F3" t="s">
        <v>95</v>
      </c>
    </row>
    <row r="4" spans="1:6">
      <c r="A4" t="str">
        <f>Legend!A2</f>
        <v>base load generation</v>
      </c>
      <c r="B4" t="s">
        <v>89</v>
      </c>
      <c r="C4" t="s">
        <v>89</v>
      </c>
      <c r="D4" t="s">
        <v>90</v>
      </c>
      <c r="E4" s="4">
        <v>0.15</v>
      </c>
      <c r="F4" s="4">
        <v>0.6</v>
      </c>
    </row>
    <row r="5" spans="1:6">
      <c r="A5" t="str">
        <f>Legend!A3</f>
        <v>intermediate generation</v>
      </c>
      <c r="B5" t="s">
        <v>89</v>
      </c>
      <c r="C5" t="s">
        <v>89</v>
      </c>
      <c r="D5" t="s">
        <v>90</v>
      </c>
      <c r="E5" s="4">
        <v>0.15</v>
      </c>
      <c r="F5" s="4">
        <v>0.6</v>
      </c>
    </row>
    <row r="6" spans="1:6">
      <c r="A6" t="str">
        <f>Legend!A4</f>
        <v>subpeak generation</v>
      </c>
      <c r="B6" t="s">
        <v>89</v>
      </c>
      <c r="C6" t="s">
        <v>89</v>
      </c>
      <c r="D6" t="s">
        <v>90</v>
      </c>
      <c r="E6" s="4">
        <v>0.15</v>
      </c>
      <c r="F6" s="4">
        <v>0.6</v>
      </c>
    </row>
    <row r="7" spans="1:6">
      <c r="A7" t="str">
        <f>Legend!A5</f>
        <v>peak generation</v>
      </c>
      <c r="B7" t="s">
        <v>89</v>
      </c>
      <c r="C7" t="s">
        <v>89</v>
      </c>
      <c r="D7" t="s">
        <v>90</v>
      </c>
      <c r="E7" s="4">
        <v>0.15</v>
      </c>
      <c r="F7" s="4">
        <v>0.6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4" sqref="B4"/>
    </sheetView>
  </sheetViews>
  <sheetFormatPr baseColWidth="10" defaultRowHeight="15" x14ac:dyDescent="0"/>
  <cols>
    <col min="1" max="1" width="22.83203125" customWidth="1"/>
  </cols>
  <sheetData>
    <row r="1" spans="1:2">
      <c r="A1" t="s">
        <v>68</v>
      </c>
    </row>
    <row r="2" spans="1:2">
      <c r="A2" t="s">
        <v>67</v>
      </c>
    </row>
    <row r="3" spans="1:2">
      <c r="A3" t="s">
        <v>11</v>
      </c>
      <c r="B3" t="s">
        <v>69</v>
      </c>
    </row>
    <row r="4" spans="1:2">
      <c r="A4" t="str">
        <f>Legend!A2</f>
        <v>base load generation</v>
      </c>
      <c r="B4" s="4">
        <v>-3</v>
      </c>
    </row>
    <row r="5" spans="1:2">
      <c r="A5" t="str">
        <f>Legend!A3</f>
        <v>intermediate generation</v>
      </c>
      <c r="B5" s="4">
        <v>-3</v>
      </c>
    </row>
    <row r="6" spans="1:2">
      <c r="A6" t="str">
        <f>Legend!A4</f>
        <v>subpeak generation</v>
      </c>
      <c r="B6" s="4">
        <v>-3</v>
      </c>
    </row>
    <row r="7" spans="1:2">
      <c r="A7" t="str">
        <f>Legend!A5</f>
        <v>peak generation</v>
      </c>
      <c r="B7" s="4">
        <v>-3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"/>
  <sheetViews>
    <sheetView workbookViewId="0">
      <selection activeCell="C4" sqref="C4"/>
    </sheetView>
  </sheetViews>
  <sheetFormatPr baseColWidth="10" defaultRowHeight="15" x14ac:dyDescent="0"/>
  <cols>
    <col min="1" max="1" width="22.83203125" customWidth="1"/>
  </cols>
  <sheetData>
    <row r="1" spans="1:3">
      <c r="A1" t="s">
        <v>70</v>
      </c>
    </row>
    <row r="2" spans="1:3">
      <c r="A2" t="s">
        <v>67</v>
      </c>
    </row>
    <row r="3" spans="1:3">
      <c r="A3" t="s">
        <v>11</v>
      </c>
      <c r="B3" t="s">
        <v>12</v>
      </c>
      <c r="C3" t="s">
        <v>71</v>
      </c>
    </row>
    <row r="4" spans="1:3">
      <c r="A4" t="str">
        <f>Legend!A10</f>
        <v>base load generation</v>
      </c>
      <c r="B4" t="str">
        <f>Legend!B10</f>
        <v>hydro</v>
      </c>
      <c r="C4" s="4">
        <v>-10</v>
      </c>
    </row>
    <row r="5" spans="1:3">
      <c r="A5" t="str">
        <f>Legend!A11</f>
        <v>intermediate generation</v>
      </c>
      <c r="B5" t="str">
        <f>Legend!B11</f>
        <v>hydro</v>
      </c>
      <c r="C5" s="4">
        <v>-10</v>
      </c>
    </row>
    <row r="6" spans="1:3">
      <c r="A6" t="str">
        <f>Legend!A12</f>
        <v>subpeak generation</v>
      </c>
      <c r="B6" t="str">
        <f>Legend!B12</f>
        <v>hydro</v>
      </c>
      <c r="C6" s="4">
        <v>-10</v>
      </c>
    </row>
    <row r="7" spans="1:3">
      <c r="A7" t="str">
        <f>Legend!A13</f>
        <v>peak generation</v>
      </c>
      <c r="B7" t="str">
        <f>Legend!B13</f>
        <v>hydro</v>
      </c>
      <c r="C7" s="4">
        <v>-10</v>
      </c>
    </row>
    <row r="8" spans="1:3">
      <c r="A8" t="str">
        <f>Legend!A14</f>
        <v>base load generation</v>
      </c>
      <c r="B8" t="str">
        <f>Legend!B14</f>
        <v>coal</v>
      </c>
      <c r="C8" s="4">
        <v>-10</v>
      </c>
    </row>
    <row r="9" spans="1:3">
      <c r="A9" t="str">
        <f>Legend!A15</f>
        <v>intermediate generation</v>
      </c>
      <c r="B9" t="str">
        <f>Legend!B15</f>
        <v>coal</v>
      </c>
      <c r="C9" s="4">
        <v>-10</v>
      </c>
    </row>
    <row r="10" spans="1:3">
      <c r="A10" t="str">
        <f>Legend!A16</f>
        <v>subpeak generation</v>
      </c>
      <c r="B10" t="str">
        <f>Legend!B16</f>
        <v>coal</v>
      </c>
      <c r="C10" s="4">
        <v>-10</v>
      </c>
    </row>
    <row r="11" spans="1:3">
      <c r="A11" t="str">
        <f>Legend!A17</f>
        <v>peak generation</v>
      </c>
      <c r="B11" t="str">
        <f>Legend!B17</f>
        <v>coal</v>
      </c>
      <c r="C11" s="4">
        <v>-10</v>
      </c>
    </row>
    <row r="12" spans="1:3">
      <c r="A12" t="str">
        <f>Legend!A18</f>
        <v>base load generation</v>
      </c>
      <c r="B12" t="str">
        <f>Legend!B18</f>
        <v>gas</v>
      </c>
      <c r="C12" s="4">
        <v>-10</v>
      </c>
    </row>
    <row r="13" spans="1:3">
      <c r="A13" t="str">
        <f>Legend!A19</f>
        <v>intermediate generation</v>
      </c>
      <c r="B13" t="str">
        <f>Legend!B19</f>
        <v>gas</v>
      </c>
      <c r="C13" s="4">
        <v>-10</v>
      </c>
    </row>
    <row r="14" spans="1:3">
      <c r="A14" t="str">
        <f>Legend!A20</f>
        <v>subpeak generation</v>
      </c>
      <c r="B14" t="str">
        <f>Legend!B20</f>
        <v>gas</v>
      </c>
      <c r="C14" s="4">
        <v>-10</v>
      </c>
    </row>
    <row r="15" spans="1:3">
      <c r="A15" t="str">
        <f>Legend!A21</f>
        <v>peak generation</v>
      </c>
      <c r="B15" t="str">
        <f>Legend!B21</f>
        <v>gas</v>
      </c>
      <c r="C15" s="4">
        <v>-10</v>
      </c>
    </row>
    <row r="16" spans="1:3">
      <c r="A16" t="str">
        <f>Legend!A22</f>
        <v>base load generation</v>
      </c>
      <c r="B16" t="str">
        <f>Legend!B22</f>
        <v>oil</v>
      </c>
      <c r="C16" s="4">
        <v>-10</v>
      </c>
    </row>
    <row r="17" spans="1:3">
      <c r="A17" t="str">
        <f>Legend!A23</f>
        <v>intermediate generation</v>
      </c>
      <c r="B17" t="str">
        <f>Legend!B23</f>
        <v>oil</v>
      </c>
      <c r="C17" s="4">
        <v>-10</v>
      </c>
    </row>
    <row r="18" spans="1:3">
      <c r="A18" t="str">
        <f>Legend!A24</f>
        <v>subpeak generation</v>
      </c>
      <c r="B18" t="str">
        <f>Legend!B24</f>
        <v>oil</v>
      </c>
      <c r="C18" s="4">
        <v>-10</v>
      </c>
    </row>
    <row r="19" spans="1:3">
      <c r="A19" t="str">
        <f>Legend!A25</f>
        <v>peak generation</v>
      </c>
      <c r="B19" t="str">
        <f>Legend!B25</f>
        <v>oil</v>
      </c>
      <c r="C19" s="4">
        <v>-10</v>
      </c>
    </row>
    <row r="20" spans="1:3">
      <c r="A20" t="str">
        <f>Legend!A26</f>
        <v>base load generation</v>
      </c>
      <c r="B20" t="str">
        <f>Legend!B26</f>
        <v>biomass</v>
      </c>
      <c r="C20" s="4">
        <v>-10</v>
      </c>
    </row>
    <row r="21" spans="1:3">
      <c r="A21" t="str">
        <f>Legend!A27</f>
        <v>intermediate generation</v>
      </c>
      <c r="B21" t="str">
        <f>Legend!B27</f>
        <v>biomass</v>
      </c>
      <c r="C21" s="4">
        <v>-10</v>
      </c>
    </row>
    <row r="22" spans="1:3">
      <c r="A22" t="str">
        <f>Legend!A28</f>
        <v>subpeak generation</v>
      </c>
      <c r="B22" t="str">
        <f>Legend!B28</f>
        <v>biomass</v>
      </c>
      <c r="C22" s="4">
        <v>-10</v>
      </c>
    </row>
    <row r="23" spans="1:3">
      <c r="A23" t="str">
        <f>Legend!A29</f>
        <v>peak generation</v>
      </c>
      <c r="B23" t="str">
        <f>Legend!B29</f>
        <v>biomass</v>
      </c>
      <c r="C23" s="4">
        <v>-10</v>
      </c>
    </row>
    <row r="24" spans="1:3">
      <c r="A24" t="str">
        <f>Legend!A30</f>
        <v>base load generation</v>
      </c>
      <c r="B24" t="str">
        <f>Legend!B30</f>
        <v>geothermal</v>
      </c>
      <c r="C24" s="4">
        <v>-10</v>
      </c>
    </row>
    <row r="25" spans="1:3">
      <c r="A25" t="str">
        <f>Legend!A31</f>
        <v>intermediate generation</v>
      </c>
      <c r="B25" t="str">
        <f>Legend!B31</f>
        <v>geothermal</v>
      </c>
      <c r="C25" s="4">
        <v>-10</v>
      </c>
    </row>
    <row r="26" spans="1:3">
      <c r="A26" t="str">
        <f>Legend!A32</f>
        <v>subpeak generation</v>
      </c>
      <c r="B26" t="str">
        <f>Legend!B32</f>
        <v>geothermal</v>
      </c>
      <c r="C26" s="4">
        <v>-10</v>
      </c>
    </row>
    <row r="27" spans="1:3">
      <c r="A27" t="str">
        <f>Legend!A33</f>
        <v>peak generation</v>
      </c>
      <c r="B27" t="str">
        <f>Legend!B33</f>
        <v>geothermal</v>
      </c>
      <c r="C27" s="4">
        <v>-10</v>
      </c>
    </row>
    <row r="28" spans="1:3">
      <c r="A28" t="str">
        <f>Legend!A34</f>
        <v>base load generation</v>
      </c>
      <c r="B28" t="str">
        <f>Legend!B34</f>
        <v>nuclear</v>
      </c>
      <c r="C28" s="4">
        <v>-10</v>
      </c>
    </row>
    <row r="29" spans="1:3">
      <c r="A29" t="str">
        <f>Legend!A35</f>
        <v>intermediate generation</v>
      </c>
      <c r="B29" t="str">
        <f>Legend!B35</f>
        <v>nuclear</v>
      </c>
      <c r="C29" s="4">
        <v>-10</v>
      </c>
    </row>
    <row r="30" spans="1:3">
      <c r="A30" t="str">
        <f>Legend!A36</f>
        <v>subpeak generation</v>
      </c>
      <c r="B30" t="str">
        <f>Legend!B36</f>
        <v>nuclear</v>
      </c>
      <c r="C30" s="4">
        <v>-10</v>
      </c>
    </row>
    <row r="31" spans="1:3">
      <c r="A31" t="str">
        <f>Legend!A37</f>
        <v>peak generation</v>
      </c>
      <c r="B31" t="str">
        <f>Legend!B37</f>
        <v>nuclear</v>
      </c>
      <c r="C31" s="4">
        <v>-10</v>
      </c>
    </row>
    <row r="32" spans="1:3">
      <c r="A32" t="str">
        <f>Legend!A38</f>
        <v>base load generation</v>
      </c>
      <c r="B32" t="str">
        <f>Legend!B38</f>
        <v>wind</v>
      </c>
      <c r="C32" s="4">
        <v>-10</v>
      </c>
    </row>
    <row r="33" spans="1:3">
      <c r="A33" t="str">
        <f>Legend!A39</f>
        <v>intermediate generation</v>
      </c>
      <c r="B33" t="str">
        <f>Legend!B39</f>
        <v>wind</v>
      </c>
      <c r="C33" s="4">
        <v>-10</v>
      </c>
    </row>
    <row r="34" spans="1:3">
      <c r="A34" t="str">
        <f>Legend!A40</f>
        <v>subpeak generation</v>
      </c>
      <c r="B34" t="str">
        <f>Legend!B40</f>
        <v>wind</v>
      </c>
      <c r="C34" s="4">
        <v>-10</v>
      </c>
    </row>
    <row r="35" spans="1:3">
      <c r="A35" t="str">
        <f>Legend!A41</f>
        <v>peak generation</v>
      </c>
      <c r="B35" t="str">
        <f>Legend!B41</f>
        <v>wind</v>
      </c>
      <c r="C35" s="4">
        <v>-10</v>
      </c>
    </row>
    <row r="36" spans="1:3">
      <c r="A36" t="str">
        <f>Legend!A42</f>
        <v>base load generation</v>
      </c>
      <c r="B36" t="str">
        <f>Legend!B42</f>
        <v>solar</v>
      </c>
      <c r="C36" s="4">
        <v>-10</v>
      </c>
    </row>
    <row r="37" spans="1:3">
      <c r="A37" t="str">
        <f>Legend!A43</f>
        <v>intermediate generation</v>
      </c>
      <c r="B37" t="str">
        <f>Legend!B43</f>
        <v>solar</v>
      </c>
      <c r="C37" s="4">
        <v>-10</v>
      </c>
    </row>
    <row r="38" spans="1:3">
      <c r="A38" t="str">
        <f>Legend!A44</f>
        <v>subpeak generation</v>
      </c>
      <c r="B38" t="str">
        <f>Legend!B44</f>
        <v>solar</v>
      </c>
      <c r="C38" s="4">
        <v>-10</v>
      </c>
    </row>
    <row r="39" spans="1:3">
      <c r="A39" t="str">
        <f>Legend!A45</f>
        <v>peak generation</v>
      </c>
      <c r="B39" t="str">
        <f>Legend!B45</f>
        <v>solar</v>
      </c>
      <c r="C39" s="4">
        <v>-10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"/>
  <sheetViews>
    <sheetView tabSelected="1" workbookViewId="0">
      <selection activeCell="G25" sqref="G25"/>
    </sheetView>
  </sheetViews>
  <sheetFormatPr baseColWidth="10" defaultRowHeight="15" x14ac:dyDescent="0"/>
  <cols>
    <col min="1" max="1" width="22" customWidth="1"/>
  </cols>
  <sheetData>
    <row r="1" spans="1:8">
      <c r="A1" t="s">
        <v>72</v>
      </c>
    </row>
    <row r="2" spans="1:8">
      <c r="A2" t="s">
        <v>67</v>
      </c>
    </row>
    <row r="3" spans="1:8">
      <c r="A3" s="3" t="s">
        <v>11</v>
      </c>
      <c r="B3" s="3" t="s">
        <v>12</v>
      </c>
      <c r="C3" s="3" t="s">
        <v>73</v>
      </c>
      <c r="D3" s="3" t="s">
        <v>74</v>
      </c>
      <c r="E3" s="3" t="s">
        <v>75</v>
      </c>
      <c r="F3" s="3" t="s">
        <v>76</v>
      </c>
      <c r="G3" s="3" t="s">
        <v>77</v>
      </c>
      <c r="H3" s="3" t="s">
        <v>78</v>
      </c>
    </row>
    <row r="4" spans="1:8">
      <c r="A4" t="str">
        <f>Legend!A10</f>
        <v>base load generation</v>
      </c>
      <c r="B4" t="str">
        <f>Legend!B10</f>
        <v>hydro</v>
      </c>
      <c r="C4" s="4">
        <v>0</v>
      </c>
      <c r="D4" s="4">
        <v>0</v>
      </c>
      <c r="E4" s="4">
        <v>0</v>
      </c>
      <c r="F4" s="4">
        <v>2005</v>
      </c>
      <c r="G4" s="4">
        <v>9999</v>
      </c>
      <c r="H4" s="4" t="s">
        <v>79</v>
      </c>
    </row>
    <row r="5" spans="1:8">
      <c r="A5" t="str">
        <f>Legend!A11</f>
        <v>intermediate generation</v>
      </c>
      <c r="B5" t="str">
        <f>Legend!B11</f>
        <v>hydro</v>
      </c>
      <c r="C5" s="4">
        <v>0</v>
      </c>
      <c r="D5" s="4">
        <v>0</v>
      </c>
      <c r="E5" s="4">
        <v>0</v>
      </c>
      <c r="F5" s="4">
        <v>2005</v>
      </c>
      <c r="G5" s="4">
        <v>9999</v>
      </c>
      <c r="H5" s="4" t="s">
        <v>79</v>
      </c>
    </row>
    <row r="6" spans="1:8">
      <c r="A6" t="str">
        <f>Legend!A12</f>
        <v>subpeak generation</v>
      </c>
      <c r="B6" t="str">
        <f>Legend!B12</f>
        <v>hydro</v>
      </c>
      <c r="C6" s="4">
        <v>0</v>
      </c>
      <c r="D6" s="4">
        <v>0</v>
      </c>
      <c r="E6" s="4">
        <v>0</v>
      </c>
      <c r="F6" s="4">
        <v>2005</v>
      </c>
      <c r="G6" s="4">
        <v>9999</v>
      </c>
      <c r="H6" s="4" t="s">
        <v>79</v>
      </c>
    </row>
    <row r="7" spans="1:8">
      <c r="A7" t="str">
        <f>Legend!A13</f>
        <v>peak generation</v>
      </c>
      <c r="B7" t="str">
        <f>Legend!B13</f>
        <v>hydro</v>
      </c>
      <c r="C7" s="4">
        <v>0</v>
      </c>
      <c r="D7" s="4">
        <v>0</v>
      </c>
      <c r="E7" s="4">
        <v>0</v>
      </c>
      <c r="F7" s="4">
        <v>2005</v>
      </c>
      <c r="G7" s="4">
        <v>9999</v>
      </c>
      <c r="H7" s="4" t="s">
        <v>79</v>
      </c>
    </row>
    <row r="8" spans="1:8">
      <c r="A8" t="str">
        <f>Legend!A14</f>
        <v>base load generation</v>
      </c>
      <c r="B8" t="str">
        <f>Legend!B14</f>
        <v>coal</v>
      </c>
      <c r="C8" s="4">
        <v>1</v>
      </c>
      <c r="D8" s="4">
        <v>1</v>
      </c>
      <c r="E8" s="4">
        <v>1</v>
      </c>
      <c r="F8" s="4">
        <v>2005</v>
      </c>
      <c r="G8" s="4">
        <v>9999</v>
      </c>
      <c r="H8" s="4" t="s">
        <v>79</v>
      </c>
    </row>
    <row r="9" spans="1:8">
      <c r="A9" t="str">
        <f>Legend!A15</f>
        <v>intermediate generation</v>
      </c>
      <c r="B9" t="str">
        <f>Legend!B15</f>
        <v>coal</v>
      </c>
      <c r="C9" s="4">
        <v>1</v>
      </c>
      <c r="D9" s="4">
        <v>1</v>
      </c>
      <c r="E9" s="4">
        <v>1</v>
      </c>
      <c r="F9" s="4">
        <v>2005</v>
      </c>
      <c r="G9" s="4">
        <v>9999</v>
      </c>
      <c r="H9" s="4" t="s">
        <v>79</v>
      </c>
    </row>
    <row r="10" spans="1:8">
      <c r="A10" t="str">
        <f>Legend!A16</f>
        <v>subpeak generation</v>
      </c>
      <c r="B10" t="str">
        <f>Legend!B16</f>
        <v>coal</v>
      </c>
      <c r="C10" s="4">
        <v>1</v>
      </c>
      <c r="D10" s="4">
        <v>1</v>
      </c>
      <c r="E10" s="4">
        <v>1</v>
      </c>
      <c r="F10" s="4">
        <v>2005</v>
      </c>
      <c r="G10" s="4">
        <v>9999</v>
      </c>
      <c r="H10" s="4" t="s">
        <v>79</v>
      </c>
    </row>
    <row r="11" spans="1:8">
      <c r="A11" t="str">
        <f>Legend!A17</f>
        <v>peak generation</v>
      </c>
      <c r="B11" t="str">
        <f>Legend!B17</f>
        <v>coal</v>
      </c>
      <c r="C11" s="4">
        <v>1</v>
      </c>
      <c r="D11" s="4">
        <v>1</v>
      </c>
      <c r="E11" s="4">
        <v>1</v>
      </c>
      <c r="F11" s="4">
        <v>2005</v>
      </c>
      <c r="G11" s="4">
        <v>9999</v>
      </c>
      <c r="H11" s="4" t="s">
        <v>79</v>
      </c>
    </row>
    <row r="12" spans="1:8">
      <c r="A12" t="str">
        <f>Legend!A18</f>
        <v>base load generation</v>
      </c>
      <c r="B12" t="str">
        <f>Legend!B18</f>
        <v>gas</v>
      </c>
      <c r="C12" s="4">
        <v>1</v>
      </c>
      <c r="D12" s="4">
        <v>1</v>
      </c>
      <c r="E12" s="4">
        <v>1</v>
      </c>
      <c r="F12" s="4">
        <v>2005</v>
      </c>
      <c r="G12" s="4">
        <v>9999</v>
      </c>
      <c r="H12" s="4" t="s">
        <v>79</v>
      </c>
    </row>
    <row r="13" spans="1:8">
      <c r="A13" t="str">
        <f>Legend!A19</f>
        <v>intermediate generation</v>
      </c>
      <c r="B13" t="str">
        <f>Legend!B19</f>
        <v>gas</v>
      </c>
      <c r="C13" s="4">
        <v>1</v>
      </c>
      <c r="D13" s="4">
        <v>1</v>
      </c>
      <c r="E13" s="4">
        <v>1</v>
      </c>
      <c r="F13" s="4">
        <v>2005</v>
      </c>
      <c r="G13" s="4">
        <v>9999</v>
      </c>
      <c r="H13" s="4" t="s">
        <v>79</v>
      </c>
    </row>
    <row r="14" spans="1:8">
      <c r="A14" t="str">
        <f>Legend!A20</f>
        <v>subpeak generation</v>
      </c>
      <c r="B14" t="str">
        <f>Legend!B20</f>
        <v>gas</v>
      </c>
      <c r="C14" s="4">
        <v>1</v>
      </c>
      <c r="D14" s="4">
        <v>1</v>
      </c>
      <c r="E14" s="4">
        <v>1</v>
      </c>
      <c r="F14" s="4">
        <v>2005</v>
      </c>
      <c r="G14" s="4">
        <v>9999</v>
      </c>
      <c r="H14" s="4" t="s">
        <v>79</v>
      </c>
    </row>
    <row r="15" spans="1:8">
      <c r="A15" t="str">
        <f>Legend!A21</f>
        <v>peak generation</v>
      </c>
      <c r="B15" t="str">
        <f>Legend!B21</f>
        <v>gas</v>
      </c>
      <c r="C15" s="4">
        <v>1</v>
      </c>
      <c r="D15" s="4">
        <v>1</v>
      </c>
      <c r="E15" s="4">
        <v>1</v>
      </c>
      <c r="F15" s="4">
        <v>2005</v>
      </c>
      <c r="G15" s="4">
        <v>9999</v>
      </c>
      <c r="H15" s="4" t="s">
        <v>79</v>
      </c>
    </row>
    <row r="16" spans="1:8">
      <c r="A16" t="str">
        <f>Legend!A22</f>
        <v>base load generation</v>
      </c>
      <c r="B16" t="str">
        <f>Legend!B22</f>
        <v>oil</v>
      </c>
      <c r="C16" s="4">
        <v>1</v>
      </c>
      <c r="D16" s="4">
        <v>1</v>
      </c>
      <c r="E16" s="4">
        <v>1</v>
      </c>
      <c r="F16" s="4">
        <v>2005</v>
      </c>
      <c r="G16" s="4">
        <v>9999</v>
      </c>
      <c r="H16" s="4" t="s">
        <v>79</v>
      </c>
    </row>
    <row r="17" spans="1:8">
      <c r="A17" t="str">
        <f>Legend!A23</f>
        <v>intermediate generation</v>
      </c>
      <c r="B17" t="str">
        <f>Legend!B23</f>
        <v>oil</v>
      </c>
      <c r="C17" s="4">
        <v>1</v>
      </c>
      <c r="D17" s="4">
        <v>1</v>
      </c>
      <c r="E17" s="4">
        <v>1</v>
      </c>
      <c r="F17" s="4">
        <v>2005</v>
      </c>
      <c r="G17" s="4">
        <v>9999</v>
      </c>
      <c r="H17" s="4" t="s">
        <v>79</v>
      </c>
    </row>
    <row r="18" spans="1:8">
      <c r="A18" t="str">
        <f>Legend!A24</f>
        <v>subpeak generation</v>
      </c>
      <c r="B18" t="str">
        <f>Legend!B24</f>
        <v>oil</v>
      </c>
      <c r="C18" s="4">
        <v>1</v>
      </c>
      <c r="D18" s="4">
        <v>1</v>
      </c>
      <c r="E18" s="4">
        <v>1</v>
      </c>
      <c r="F18" s="4">
        <v>2005</v>
      </c>
      <c r="G18" s="4">
        <v>9999</v>
      </c>
      <c r="H18" s="4" t="s">
        <v>79</v>
      </c>
    </row>
    <row r="19" spans="1:8">
      <c r="A19" t="str">
        <f>Legend!A25</f>
        <v>peak generation</v>
      </c>
      <c r="B19" t="str">
        <f>Legend!B25</f>
        <v>oil</v>
      </c>
      <c r="C19" s="4">
        <v>1</v>
      </c>
      <c r="D19" s="4">
        <v>1</v>
      </c>
      <c r="E19" s="4">
        <v>1</v>
      </c>
      <c r="F19" s="4">
        <v>2005</v>
      </c>
      <c r="G19" s="4">
        <v>9999</v>
      </c>
      <c r="H19" s="4" t="s">
        <v>79</v>
      </c>
    </row>
    <row r="20" spans="1:8">
      <c r="A20" t="str">
        <f>Legend!A26</f>
        <v>base load generation</v>
      </c>
      <c r="B20" t="str">
        <f>Legend!B26</f>
        <v>biomass</v>
      </c>
      <c r="C20" s="4">
        <v>0.33300000000000002</v>
      </c>
      <c r="D20" s="4">
        <v>0.33300000000000002</v>
      </c>
      <c r="E20" s="4">
        <v>0.33300000000000002</v>
      </c>
      <c r="F20" s="4">
        <v>2005</v>
      </c>
      <c r="G20" s="4">
        <v>2020</v>
      </c>
      <c r="H20" s="4" t="s">
        <v>80</v>
      </c>
    </row>
    <row r="21" spans="1:8">
      <c r="A21" t="str">
        <f>A20</f>
        <v>base load generation</v>
      </c>
      <c r="B21" t="str">
        <f>B20</f>
        <v>biomass</v>
      </c>
      <c r="C21" s="4">
        <v>0.33300000000000002</v>
      </c>
      <c r="D21" s="4">
        <v>0.33300000000000002</v>
      </c>
      <c r="E21" s="4">
        <v>0.33300000000000002</v>
      </c>
      <c r="F21" s="4">
        <v>2020</v>
      </c>
      <c r="G21" s="4">
        <v>2065</v>
      </c>
      <c r="H21" s="4" t="s">
        <v>80</v>
      </c>
    </row>
    <row r="22" spans="1:8">
      <c r="A22" t="str">
        <f>A21</f>
        <v>base load generation</v>
      </c>
      <c r="B22" t="str">
        <f>B21</f>
        <v>biomass</v>
      </c>
      <c r="C22" s="4">
        <v>0.33300000000000002</v>
      </c>
      <c r="D22" s="4">
        <v>0.33300000000000002</v>
      </c>
      <c r="E22" s="4">
        <v>0.33300000000000002</v>
      </c>
      <c r="F22" s="4">
        <v>2065</v>
      </c>
      <c r="G22" s="4">
        <v>9999</v>
      </c>
      <c r="H22" s="4" t="s">
        <v>79</v>
      </c>
    </row>
    <row r="23" spans="1:8">
      <c r="A23" t="str">
        <f>Legend!A27</f>
        <v>intermediate generation</v>
      </c>
      <c r="B23" t="str">
        <f>Legend!B27</f>
        <v>biomass</v>
      </c>
      <c r="C23" s="4">
        <v>0.33300000000000002</v>
      </c>
      <c r="D23" s="4">
        <v>0.33300000000000002</v>
      </c>
      <c r="E23" s="4">
        <v>0.33300000000000002</v>
      </c>
      <c r="F23" s="4">
        <v>2005</v>
      </c>
      <c r="G23" s="4">
        <v>2020</v>
      </c>
      <c r="H23" s="4" t="s">
        <v>80</v>
      </c>
    </row>
    <row r="24" spans="1:8">
      <c r="A24" t="str">
        <f>A23</f>
        <v>intermediate generation</v>
      </c>
      <c r="B24" t="str">
        <f>B23</f>
        <v>biomass</v>
      </c>
      <c r="C24" s="4">
        <v>0.33300000000000002</v>
      </c>
      <c r="D24" s="4">
        <v>0.33300000000000002</v>
      </c>
      <c r="E24" s="4">
        <v>0.33300000000000002</v>
      </c>
      <c r="F24" s="4">
        <v>2020</v>
      </c>
      <c r="G24" s="4">
        <v>2065</v>
      </c>
      <c r="H24" s="4" t="s">
        <v>80</v>
      </c>
    </row>
    <row r="25" spans="1:8">
      <c r="A25" t="str">
        <f>A24</f>
        <v>intermediate generation</v>
      </c>
      <c r="B25" t="str">
        <f>B24</f>
        <v>biomass</v>
      </c>
      <c r="C25" s="4">
        <v>0.33300000000000002</v>
      </c>
      <c r="D25" s="4">
        <v>0.33300000000000002</v>
      </c>
      <c r="E25" s="4">
        <v>0.33300000000000002</v>
      </c>
      <c r="F25" s="4">
        <v>2065</v>
      </c>
      <c r="G25" s="4">
        <v>9999</v>
      </c>
      <c r="H25" s="4" t="s">
        <v>79</v>
      </c>
    </row>
    <row r="26" spans="1:8">
      <c r="A26" t="str">
        <f>Legend!A28</f>
        <v>subpeak generation</v>
      </c>
      <c r="B26" t="str">
        <f>Legend!B28</f>
        <v>biomass</v>
      </c>
      <c r="C26" s="4">
        <v>0.33300000000000002</v>
      </c>
      <c r="D26" s="4">
        <v>0.33300000000000002</v>
      </c>
      <c r="E26" s="4">
        <v>0.33300000000000002</v>
      </c>
      <c r="F26" s="4">
        <v>2005</v>
      </c>
      <c r="G26" s="4">
        <v>2020</v>
      </c>
      <c r="H26" s="4" t="s">
        <v>80</v>
      </c>
    </row>
    <row r="27" spans="1:8">
      <c r="A27" t="str">
        <f>A26</f>
        <v>subpeak generation</v>
      </c>
      <c r="B27" t="str">
        <f>B26</f>
        <v>biomass</v>
      </c>
      <c r="C27" s="4">
        <v>0.33300000000000002</v>
      </c>
      <c r="D27" s="4">
        <v>0.33300000000000002</v>
      </c>
      <c r="E27" s="4">
        <v>0.33300000000000002</v>
      </c>
      <c r="F27" s="4">
        <v>2035</v>
      </c>
      <c r="G27" s="4">
        <v>9999</v>
      </c>
      <c r="H27" s="4" t="s">
        <v>79</v>
      </c>
    </row>
    <row r="28" spans="1:8">
      <c r="A28" t="str">
        <f>Legend!A29</f>
        <v>peak generation</v>
      </c>
      <c r="B28" t="str">
        <f>Legend!B29</f>
        <v>biomass</v>
      </c>
      <c r="C28" s="4">
        <v>0.33300000000000002</v>
      </c>
      <c r="D28" s="4">
        <v>0.33300000000000002</v>
      </c>
      <c r="E28" s="4">
        <v>0.33300000000000002</v>
      </c>
      <c r="F28" s="4">
        <v>2005</v>
      </c>
      <c r="G28" s="4">
        <v>2020</v>
      </c>
      <c r="H28" s="4" t="s">
        <v>80</v>
      </c>
    </row>
    <row r="29" spans="1:8">
      <c r="A29" t="str">
        <f>A28</f>
        <v>peak generation</v>
      </c>
      <c r="B29" t="str">
        <f>B28</f>
        <v>biomass</v>
      </c>
      <c r="C29" s="4">
        <v>0.33300000000000002</v>
      </c>
      <c r="D29" s="4">
        <v>0.33300000000000002</v>
      </c>
      <c r="E29" s="4">
        <v>0.33300000000000002</v>
      </c>
      <c r="F29" s="4">
        <v>2035</v>
      </c>
      <c r="G29" s="4">
        <v>9999</v>
      </c>
      <c r="H29" s="4" t="s">
        <v>79</v>
      </c>
    </row>
    <row r="30" spans="1:8">
      <c r="A30" t="str">
        <f>Legend!A30</f>
        <v>base load generation</v>
      </c>
      <c r="B30" t="str">
        <f>Legend!B30</f>
        <v>geothermal</v>
      </c>
      <c r="C30" s="4">
        <v>0.17</v>
      </c>
      <c r="D30" s="4">
        <v>0.17</v>
      </c>
      <c r="E30" s="4">
        <v>0.17</v>
      </c>
      <c r="F30" s="4">
        <v>2005</v>
      </c>
      <c r="G30" s="4">
        <v>2050</v>
      </c>
      <c r="H30" s="4" t="s">
        <v>80</v>
      </c>
    </row>
    <row r="31" spans="1:8">
      <c r="A31" t="str">
        <f>Legend!A31</f>
        <v>intermediate generation</v>
      </c>
      <c r="B31" t="str">
        <f>Legend!B31</f>
        <v>geothermal</v>
      </c>
      <c r="C31" s="4">
        <v>0.17</v>
      </c>
      <c r="D31" s="4">
        <v>0.17</v>
      </c>
      <c r="E31" s="4">
        <v>0.17</v>
      </c>
      <c r="F31" s="4">
        <v>2005</v>
      </c>
      <c r="G31" s="4">
        <v>2050</v>
      </c>
      <c r="H31" s="4" t="s">
        <v>80</v>
      </c>
    </row>
    <row r="32" spans="1:8">
      <c r="A32" t="str">
        <f>Legend!A32</f>
        <v>subpeak generation</v>
      </c>
      <c r="B32" t="str">
        <f>Legend!B32</f>
        <v>geothermal</v>
      </c>
      <c r="C32" s="4">
        <v>0.17</v>
      </c>
      <c r="D32" s="4">
        <v>0.17</v>
      </c>
      <c r="E32" s="4">
        <v>0.17</v>
      </c>
      <c r="F32" s="4">
        <v>2005</v>
      </c>
      <c r="G32" s="4">
        <v>2050</v>
      </c>
      <c r="H32" s="4" t="s">
        <v>80</v>
      </c>
    </row>
    <row r="33" spans="1:8">
      <c r="A33" t="str">
        <f>Legend!A33</f>
        <v>peak generation</v>
      </c>
      <c r="B33" t="str">
        <f>Legend!B33</f>
        <v>geothermal</v>
      </c>
      <c r="C33" s="4">
        <v>0.17</v>
      </c>
      <c r="D33" s="4">
        <v>0.17</v>
      </c>
      <c r="E33" s="4">
        <v>0.17</v>
      </c>
      <c r="F33" s="4">
        <v>2005</v>
      </c>
      <c r="G33" s="4">
        <v>2050</v>
      </c>
      <c r="H33" s="4" t="s">
        <v>80</v>
      </c>
    </row>
    <row r="34" spans="1:8">
      <c r="A34" t="str">
        <f>Legend!A34</f>
        <v>base load generation</v>
      </c>
      <c r="B34" t="str">
        <f>Legend!B34</f>
        <v>nuclear</v>
      </c>
      <c r="C34" s="4">
        <v>0</v>
      </c>
      <c r="D34" s="4">
        <v>0</v>
      </c>
      <c r="E34" s="4">
        <v>0.4</v>
      </c>
      <c r="F34" s="4">
        <v>2005</v>
      </c>
      <c r="G34" s="4">
        <v>2020</v>
      </c>
      <c r="H34" s="4" t="s">
        <v>80</v>
      </c>
    </row>
    <row r="35" spans="1:8">
      <c r="A35" t="str">
        <f>Legend!A35</f>
        <v>intermediate generation</v>
      </c>
      <c r="B35" t="str">
        <f>Legend!B35</f>
        <v>nuclear</v>
      </c>
      <c r="C35" s="4">
        <v>0</v>
      </c>
      <c r="D35" s="4">
        <v>0</v>
      </c>
      <c r="E35" s="4">
        <v>0.4</v>
      </c>
      <c r="F35" s="4">
        <v>2005</v>
      </c>
      <c r="G35" s="4">
        <v>2020</v>
      </c>
      <c r="H35" s="4" t="s">
        <v>80</v>
      </c>
    </row>
    <row r="36" spans="1:8">
      <c r="A36" t="str">
        <f>Legend!A36</f>
        <v>subpeak generation</v>
      </c>
      <c r="B36" t="str">
        <f>Legend!B36</f>
        <v>nuclear</v>
      </c>
      <c r="C36" s="4">
        <v>0</v>
      </c>
      <c r="D36" s="4">
        <v>0</v>
      </c>
      <c r="E36" s="4">
        <v>0.4</v>
      </c>
      <c r="F36" s="4">
        <v>2005</v>
      </c>
      <c r="G36" s="4">
        <v>2020</v>
      </c>
      <c r="H36" s="4" t="s">
        <v>80</v>
      </c>
    </row>
    <row r="37" spans="1:8">
      <c r="A37" t="str">
        <f>Legend!A37</f>
        <v>peak generation</v>
      </c>
      <c r="B37" t="str">
        <f>Legend!B37</f>
        <v>nuclear</v>
      </c>
      <c r="C37" s="4">
        <v>0</v>
      </c>
      <c r="D37" s="4">
        <v>0</v>
      </c>
      <c r="E37" s="4">
        <v>0.4</v>
      </c>
      <c r="F37" s="4">
        <v>2005</v>
      </c>
      <c r="G37" s="4">
        <v>2020</v>
      </c>
      <c r="H37" s="4" t="s">
        <v>80</v>
      </c>
    </row>
    <row r="38" spans="1:8">
      <c r="A38" t="str">
        <f>Legend!A38</f>
        <v>base load generation</v>
      </c>
      <c r="B38" t="str">
        <f>Legend!B38</f>
        <v>wind</v>
      </c>
      <c r="C38" s="4">
        <v>0.25</v>
      </c>
      <c r="D38" s="4">
        <v>0.25</v>
      </c>
      <c r="E38" s="4">
        <v>0.25</v>
      </c>
      <c r="F38" s="4">
        <v>2005</v>
      </c>
      <c r="G38" s="4">
        <v>2035</v>
      </c>
      <c r="H38" s="4" t="s">
        <v>80</v>
      </c>
    </row>
    <row r="39" spans="1:8">
      <c r="A39" t="str">
        <f>Legend!A39</f>
        <v>intermediate generation</v>
      </c>
      <c r="B39" t="str">
        <f>Legend!B39</f>
        <v>wind</v>
      </c>
      <c r="C39" s="4">
        <v>0.25</v>
      </c>
      <c r="D39" s="4">
        <v>0.25</v>
      </c>
      <c r="E39" s="4">
        <v>0.25</v>
      </c>
      <c r="F39" s="4">
        <v>2005</v>
      </c>
      <c r="G39" s="4">
        <v>2035</v>
      </c>
      <c r="H39" s="4" t="s">
        <v>80</v>
      </c>
    </row>
    <row r="40" spans="1:8">
      <c r="A40" t="str">
        <f>Legend!A40</f>
        <v>subpeak generation</v>
      </c>
      <c r="B40" t="str">
        <f>Legend!B40</f>
        <v>wind</v>
      </c>
      <c r="C40" s="4">
        <v>0.25</v>
      </c>
      <c r="D40" s="4">
        <v>0.25</v>
      </c>
      <c r="E40" s="4">
        <v>0.25</v>
      </c>
      <c r="F40" s="4">
        <v>2005</v>
      </c>
      <c r="G40" s="4">
        <v>2035</v>
      </c>
      <c r="H40" s="4" t="s">
        <v>80</v>
      </c>
    </row>
    <row r="41" spans="1:8">
      <c r="A41" t="str">
        <f>Legend!A41</f>
        <v>peak generation</v>
      </c>
      <c r="B41" t="str">
        <f>Legend!B41</f>
        <v>wind</v>
      </c>
      <c r="C41" s="4">
        <v>0.25</v>
      </c>
      <c r="D41" s="4">
        <v>0.25</v>
      </c>
      <c r="E41" s="4">
        <v>0.25</v>
      </c>
      <c r="F41" s="4">
        <v>2005</v>
      </c>
      <c r="G41" s="4">
        <v>2035</v>
      </c>
      <c r="H41" s="4" t="s">
        <v>80</v>
      </c>
    </row>
    <row r="42" spans="1:8">
      <c r="A42" t="str">
        <f>Legend!A42</f>
        <v>base load generation</v>
      </c>
      <c r="B42" t="str">
        <f>Legend!B42</f>
        <v>solar</v>
      </c>
      <c r="C42" s="4">
        <v>0.25</v>
      </c>
      <c r="D42" s="4">
        <v>0.25</v>
      </c>
      <c r="E42" s="4">
        <v>0.25</v>
      </c>
      <c r="F42" s="4">
        <v>2005</v>
      </c>
      <c r="G42" s="4">
        <v>2035</v>
      </c>
      <c r="H42" s="4" t="s">
        <v>80</v>
      </c>
    </row>
    <row r="43" spans="1:8">
      <c r="A43" t="str">
        <f>Legend!A43</f>
        <v>intermediate generation</v>
      </c>
      <c r="B43" t="str">
        <f>Legend!B43</f>
        <v>solar</v>
      </c>
      <c r="C43" s="4">
        <v>0.25</v>
      </c>
      <c r="D43" s="4">
        <v>0.25</v>
      </c>
      <c r="E43" s="4">
        <v>0.25</v>
      </c>
      <c r="F43" s="4">
        <v>2005</v>
      </c>
      <c r="G43" s="4">
        <v>2035</v>
      </c>
      <c r="H43" s="4" t="s">
        <v>80</v>
      </c>
    </row>
    <row r="44" spans="1:8">
      <c r="A44" t="str">
        <f>Legend!A44</f>
        <v>subpeak generation</v>
      </c>
      <c r="B44" t="str">
        <f>Legend!B44</f>
        <v>solar</v>
      </c>
      <c r="C44" s="4">
        <v>0.25</v>
      </c>
      <c r="D44" s="4">
        <v>0.25</v>
      </c>
      <c r="E44" s="4">
        <v>0.25</v>
      </c>
      <c r="F44" s="4">
        <v>2005</v>
      </c>
      <c r="G44" s="4">
        <v>2020</v>
      </c>
      <c r="H44" s="4" t="s">
        <v>80</v>
      </c>
    </row>
    <row r="45" spans="1:8">
      <c r="A45" t="str">
        <f>Legend!A45</f>
        <v>peak generation</v>
      </c>
      <c r="B45" t="str">
        <f>Legend!B45</f>
        <v>solar</v>
      </c>
      <c r="C45" s="4">
        <v>1</v>
      </c>
      <c r="D45" s="4">
        <v>1</v>
      </c>
      <c r="E45" s="4">
        <v>1</v>
      </c>
      <c r="F45" s="4">
        <v>2005</v>
      </c>
      <c r="G45" s="4">
        <v>2035</v>
      </c>
      <c r="H45" s="4" t="s">
        <v>80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workbookViewId="0">
      <selection activeCell="H26" sqref="H26"/>
    </sheetView>
  </sheetViews>
  <sheetFormatPr baseColWidth="10" defaultRowHeight="15" x14ac:dyDescent="0"/>
  <cols>
    <col min="1" max="1" width="22" customWidth="1"/>
  </cols>
  <sheetData>
    <row r="1" spans="1:8">
      <c r="A1" t="s">
        <v>86</v>
      </c>
    </row>
    <row r="2" spans="1:8">
      <c r="A2" t="s">
        <v>67</v>
      </c>
    </row>
    <row r="3" spans="1:8">
      <c r="A3" s="3" t="s">
        <v>11</v>
      </c>
      <c r="B3" s="3" t="s">
        <v>12</v>
      </c>
      <c r="C3" s="3" t="s">
        <v>81</v>
      </c>
      <c r="D3" s="3" t="s">
        <v>82</v>
      </c>
      <c r="E3" s="3" t="s">
        <v>83</v>
      </c>
      <c r="F3" s="5" t="s">
        <v>84</v>
      </c>
      <c r="G3" s="5" t="s">
        <v>85</v>
      </c>
      <c r="H3" s="5" t="s">
        <v>87</v>
      </c>
    </row>
    <row r="4" spans="1:8">
      <c r="A4" t="str">
        <f>Legend!A10</f>
        <v>base load generation</v>
      </c>
      <c r="B4" t="str">
        <f>Legend!B10</f>
        <v>hydro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</row>
    <row r="5" spans="1:8">
      <c r="A5" t="str">
        <f>Legend!A11</f>
        <v>intermediate generation</v>
      </c>
      <c r="B5" t="str">
        <f>Legend!B11</f>
        <v>hydro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</row>
    <row r="6" spans="1:8">
      <c r="A6" t="str">
        <f>Legend!A12</f>
        <v>subpeak generation</v>
      </c>
      <c r="B6" t="str">
        <f>Legend!B12</f>
        <v>hydro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</row>
    <row r="7" spans="1:8">
      <c r="A7" t="str">
        <f>Legend!A13</f>
        <v>peak generation</v>
      </c>
      <c r="B7" t="str">
        <f>Legend!B13</f>
        <v>hydro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</row>
    <row r="8" spans="1:8">
      <c r="A8" t="str">
        <f>Legend!A14</f>
        <v>base load generation</v>
      </c>
      <c r="B8" t="str">
        <f>Legend!B14</f>
        <v>coal</v>
      </c>
      <c r="C8" s="4">
        <v>1</v>
      </c>
      <c r="D8" s="4">
        <v>1</v>
      </c>
      <c r="E8" s="4">
        <v>1</v>
      </c>
      <c r="F8" s="4">
        <v>1</v>
      </c>
      <c r="G8" s="4">
        <v>1</v>
      </c>
      <c r="H8" s="4">
        <v>1</v>
      </c>
    </row>
    <row r="9" spans="1:8">
      <c r="A9" t="str">
        <f>Legend!A15</f>
        <v>intermediate generation</v>
      </c>
      <c r="B9" t="str">
        <f>Legend!B15</f>
        <v>coal</v>
      </c>
      <c r="C9" s="4">
        <v>1</v>
      </c>
      <c r="D9" s="4">
        <v>1</v>
      </c>
      <c r="E9" s="4">
        <v>1</v>
      </c>
      <c r="F9" s="4">
        <v>1</v>
      </c>
      <c r="G9" s="4">
        <v>1</v>
      </c>
      <c r="H9" s="4">
        <v>1</v>
      </c>
    </row>
    <row r="10" spans="1:8">
      <c r="A10" t="str">
        <f>Legend!A16</f>
        <v>subpeak generation</v>
      </c>
      <c r="B10" t="str">
        <f>Legend!B16</f>
        <v>coal</v>
      </c>
      <c r="C10" s="4">
        <v>1</v>
      </c>
      <c r="D10" s="4">
        <v>1</v>
      </c>
      <c r="E10" s="4">
        <v>1</v>
      </c>
      <c r="F10" s="4">
        <v>1</v>
      </c>
      <c r="G10" s="4">
        <v>1</v>
      </c>
      <c r="H10" s="4">
        <v>1</v>
      </c>
    </row>
    <row r="11" spans="1:8">
      <c r="A11" t="str">
        <f>Legend!A17</f>
        <v>peak generation</v>
      </c>
      <c r="B11" t="str">
        <f>Legend!B17</f>
        <v>coal</v>
      </c>
      <c r="C11" s="4">
        <v>1</v>
      </c>
      <c r="D11" s="4">
        <v>1</v>
      </c>
      <c r="E11" s="4">
        <v>1</v>
      </c>
      <c r="F11" s="4">
        <v>1</v>
      </c>
      <c r="G11" s="4">
        <v>1</v>
      </c>
      <c r="H11" s="4">
        <v>1</v>
      </c>
    </row>
    <row r="12" spans="1:8">
      <c r="A12" t="str">
        <f>Legend!A18</f>
        <v>base load generation</v>
      </c>
      <c r="B12" t="str">
        <f>Legend!B18</f>
        <v>gas</v>
      </c>
      <c r="C12" s="4">
        <v>1</v>
      </c>
      <c r="D12" s="4">
        <v>1</v>
      </c>
      <c r="E12" s="4">
        <v>1</v>
      </c>
      <c r="F12" s="4">
        <v>1</v>
      </c>
      <c r="G12" s="4">
        <v>1</v>
      </c>
      <c r="H12" s="4">
        <v>1</v>
      </c>
    </row>
    <row r="13" spans="1:8">
      <c r="A13" t="str">
        <f>Legend!A19</f>
        <v>intermediate generation</v>
      </c>
      <c r="B13" t="str">
        <f>Legend!B19</f>
        <v>gas</v>
      </c>
      <c r="C13" s="4">
        <v>1</v>
      </c>
      <c r="D13" s="4">
        <v>1</v>
      </c>
      <c r="E13" s="4">
        <v>1</v>
      </c>
      <c r="F13" s="4">
        <v>1</v>
      </c>
      <c r="G13" s="4">
        <v>1</v>
      </c>
      <c r="H13" s="4">
        <v>1</v>
      </c>
    </row>
    <row r="14" spans="1:8">
      <c r="A14" t="str">
        <f>Legend!A20</f>
        <v>subpeak generation</v>
      </c>
      <c r="B14" t="str">
        <f>Legend!B20</f>
        <v>gas</v>
      </c>
      <c r="C14" s="4">
        <v>1</v>
      </c>
      <c r="D14" s="4">
        <v>1</v>
      </c>
      <c r="E14" s="4">
        <v>1</v>
      </c>
      <c r="F14" s="4">
        <v>1</v>
      </c>
      <c r="G14" s="4">
        <v>1</v>
      </c>
      <c r="H14" s="4">
        <v>1</v>
      </c>
    </row>
    <row r="15" spans="1:8">
      <c r="A15" t="str">
        <f>Legend!A21</f>
        <v>peak generation</v>
      </c>
      <c r="B15" t="str">
        <f>Legend!B21</f>
        <v>gas</v>
      </c>
      <c r="C15" s="4">
        <v>1</v>
      </c>
      <c r="D15" s="4">
        <v>1</v>
      </c>
      <c r="E15" s="4">
        <v>1</v>
      </c>
      <c r="F15" s="4">
        <v>1</v>
      </c>
      <c r="G15" s="4">
        <v>1</v>
      </c>
      <c r="H15" s="4">
        <v>1</v>
      </c>
    </row>
    <row r="16" spans="1:8">
      <c r="A16" t="str">
        <f>Legend!A22</f>
        <v>base load generation</v>
      </c>
      <c r="B16" t="str">
        <f>Legend!B22</f>
        <v>oil</v>
      </c>
      <c r="C16" s="4">
        <v>1</v>
      </c>
      <c r="D16" s="4">
        <v>1</v>
      </c>
      <c r="E16" s="4">
        <v>1</v>
      </c>
      <c r="F16" s="4">
        <v>1</v>
      </c>
      <c r="G16" s="4">
        <v>1</v>
      </c>
      <c r="H16" s="4">
        <v>1</v>
      </c>
    </row>
    <row r="17" spans="1:8">
      <c r="A17" t="str">
        <f>Legend!A23</f>
        <v>intermediate generation</v>
      </c>
      <c r="B17" t="str">
        <f>Legend!B23</f>
        <v>oil</v>
      </c>
      <c r="C17" s="4">
        <v>1</v>
      </c>
      <c r="D17" s="4">
        <v>1</v>
      </c>
      <c r="E17" s="4">
        <v>1</v>
      </c>
      <c r="F17" s="4">
        <v>1</v>
      </c>
      <c r="G17" s="4">
        <v>1</v>
      </c>
      <c r="H17" s="4">
        <v>1</v>
      </c>
    </row>
    <row r="18" spans="1:8">
      <c r="A18" t="str">
        <f>Legend!A24</f>
        <v>subpeak generation</v>
      </c>
      <c r="B18" t="str">
        <f>Legend!B24</f>
        <v>oil</v>
      </c>
      <c r="C18" s="4">
        <v>1</v>
      </c>
      <c r="D18" s="4">
        <v>1</v>
      </c>
      <c r="E18" s="4">
        <v>1</v>
      </c>
      <c r="F18" s="4">
        <v>1</v>
      </c>
      <c r="G18" s="4">
        <v>1</v>
      </c>
      <c r="H18" s="4">
        <v>1</v>
      </c>
    </row>
    <row r="19" spans="1:8">
      <c r="A19" t="str">
        <f>Legend!A25</f>
        <v>peak generation</v>
      </c>
      <c r="B19" t="str">
        <f>Legend!B25</f>
        <v>oil</v>
      </c>
      <c r="C19" s="4">
        <v>1</v>
      </c>
      <c r="D19" s="4">
        <v>1</v>
      </c>
      <c r="E19" s="4">
        <v>1</v>
      </c>
      <c r="F19" s="4">
        <v>1</v>
      </c>
      <c r="G19" s="4">
        <v>1</v>
      </c>
      <c r="H19" s="4">
        <v>1</v>
      </c>
    </row>
    <row r="20" spans="1:8">
      <c r="A20" t="str">
        <f>Legend!A26</f>
        <v>base load generation</v>
      </c>
      <c r="B20" t="str">
        <f>Legend!B26</f>
        <v>biomass</v>
      </c>
      <c r="C20" s="4">
        <v>0.33300000000000002</v>
      </c>
      <c r="D20" s="4">
        <v>0.33300000000000002</v>
      </c>
      <c r="E20" s="4">
        <v>0.33300000000000002</v>
      </c>
      <c r="F20" s="4">
        <v>0.5</v>
      </c>
      <c r="G20" s="4">
        <v>0.5</v>
      </c>
      <c r="H20" s="4">
        <v>0.5</v>
      </c>
    </row>
    <row r="21" spans="1:8">
      <c r="A21" t="str">
        <f>Legend!A27</f>
        <v>intermediate generation</v>
      </c>
      <c r="B21" t="str">
        <f>Legend!B27</f>
        <v>biomass</v>
      </c>
      <c r="C21" s="4">
        <v>0.33300000000000002</v>
      </c>
      <c r="D21" s="4">
        <v>0.33300000000000002</v>
      </c>
      <c r="E21" s="4">
        <v>0.33300000000000002</v>
      </c>
      <c r="F21" s="4">
        <v>0.5</v>
      </c>
      <c r="G21" s="4">
        <v>0.5</v>
      </c>
      <c r="H21" s="4">
        <v>0.5</v>
      </c>
    </row>
    <row r="22" spans="1:8">
      <c r="A22" t="str">
        <f>Legend!A28</f>
        <v>subpeak generation</v>
      </c>
      <c r="B22" t="str">
        <f>Legend!B28</f>
        <v>biomass</v>
      </c>
      <c r="C22" s="4">
        <v>0.33300000000000002</v>
      </c>
      <c r="D22" s="4">
        <v>0.33300000000000002</v>
      </c>
      <c r="E22" s="4">
        <v>0.33300000000000002</v>
      </c>
      <c r="F22" s="4">
        <v>0.33300000000000002</v>
      </c>
      <c r="G22" s="4">
        <v>0.33300000000000002</v>
      </c>
      <c r="H22" s="4">
        <v>0.33300000000000002</v>
      </c>
    </row>
    <row r="23" spans="1:8">
      <c r="A23" t="str">
        <f>Legend!A29</f>
        <v>peak generation</v>
      </c>
      <c r="B23" t="str">
        <f>Legend!B29</f>
        <v>biomass</v>
      </c>
      <c r="C23" s="4">
        <v>0.33300000000000002</v>
      </c>
      <c r="D23" s="4">
        <v>0.33300000000000002</v>
      </c>
      <c r="E23" s="4">
        <v>0.33300000000000002</v>
      </c>
      <c r="F23" s="4">
        <v>0.33300000000000002</v>
      </c>
      <c r="G23" s="4">
        <v>0.33300000000000002</v>
      </c>
      <c r="H23" s="4">
        <v>0.33300000000000002</v>
      </c>
    </row>
    <row r="24" spans="1:8">
      <c r="A24" t="str">
        <f>Legend!A30</f>
        <v>base load generation</v>
      </c>
      <c r="B24" t="str">
        <f>Legend!B30</f>
        <v>geothermal</v>
      </c>
      <c r="C24" s="4">
        <v>0.17</v>
      </c>
      <c r="D24" s="4">
        <v>0.33</v>
      </c>
      <c r="E24" s="4">
        <v>0.5</v>
      </c>
      <c r="F24" s="4">
        <v>0.5</v>
      </c>
      <c r="G24" s="4">
        <v>0.5</v>
      </c>
      <c r="H24" s="4">
        <v>0.5</v>
      </c>
    </row>
    <row r="25" spans="1:8">
      <c r="A25" t="str">
        <f>Legend!A31</f>
        <v>intermediate generation</v>
      </c>
      <c r="B25" t="str">
        <f>Legend!B31</f>
        <v>geothermal</v>
      </c>
      <c r="C25" s="4">
        <v>0.17</v>
      </c>
      <c r="D25" s="4">
        <v>0.33</v>
      </c>
      <c r="E25" s="4">
        <v>0.5</v>
      </c>
      <c r="F25" s="4">
        <v>0.5</v>
      </c>
      <c r="G25" s="4">
        <v>0.5</v>
      </c>
      <c r="H25" s="4">
        <v>0.5</v>
      </c>
    </row>
    <row r="26" spans="1:8">
      <c r="A26" t="str">
        <f>Legend!A32</f>
        <v>subpeak generation</v>
      </c>
      <c r="B26" t="str">
        <f>Legend!B32</f>
        <v>geothermal</v>
      </c>
      <c r="C26" s="4">
        <v>0.17</v>
      </c>
      <c r="D26" s="4">
        <v>0.33</v>
      </c>
      <c r="E26" s="4">
        <v>0.5</v>
      </c>
      <c r="F26" s="4">
        <v>0.5</v>
      </c>
      <c r="G26" s="4">
        <v>0.5</v>
      </c>
      <c r="H26" s="4">
        <v>0.5</v>
      </c>
    </row>
    <row r="27" spans="1:8">
      <c r="A27" t="str">
        <f>Legend!A33</f>
        <v>peak generation</v>
      </c>
      <c r="B27" t="str">
        <f>Legend!B33</f>
        <v>geothermal</v>
      </c>
      <c r="C27" s="4">
        <v>0.17</v>
      </c>
      <c r="D27" s="4">
        <v>0.33</v>
      </c>
      <c r="E27" s="4">
        <v>0.5</v>
      </c>
      <c r="F27" s="4">
        <v>0.5</v>
      </c>
      <c r="G27" s="4">
        <v>0.5</v>
      </c>
      <c r="H27" s="4">
        <v>0.5</v>
      </c>
    </row>
    <row r="28" spans="1:8">
      <c r="A28" t="str">
        <f>Legend!A34</f>
        <v>base load generation</v>
      </c>
      <c r="B28" t="str">
        <f>Legend!B34</f>
        <v>nuclear</v>
      </c>
      <c r="C28" s="4">
        <v>0.4</v>
      </c>
      <c r="D28" s="4">
        <v>0.8</v>
      </c>
      <c r="E28" s="4">
        <v>0.9</v>
      </c>
      <c r="F28" s="4">
        <v>1</v>
      </c>
      <c r="G28" s="4">
        <v>1</v>
      </c>
      <c r="H28" s="4">
        <v>1</v>
      </c>
    </row>
    <row r="29" spans="1:8">
      <c r="A29" t="str">
        <f>Legend!A35</f>
        <v>intermediate generation</v>
      </c>
      <c r="B29" t="str">
        <f>Legend!B35</f>
        <v>nuclear</v>
      </c>
      <c r="C29" s="4">
        <v>0.4</v>
      </c>
      <c r="D29" s="4">
        <v>0.8</v>
      </c>
      <c r="E29" s="4">
        <v>0.9</v>
      </c>
      <c r="F29" s="4">
        <v>1</v>
      </c>
      <c r="G29" s="4">
        <v>1</v>
      </c>
      <c r="H29" s="4">
        <v>1</v>
      </c>
    </row>
    <row r="30" spans="1:8">
      <c r="A30" t="str">
        <f>Legend!A36</f>
        <v>subpeak generation</v>
      </c>
      <c r="B30" t="str">
        <f>Legend!B36</f>
        <v>nuclear</v>
      </c>
      <c r="C30" s="4">
        <v>0.4</v>
      </c>
      <c r="D30" s="4">
        <v>0.8</v>
      </c>
      <c r="E30" s="4">
        <v>0.9</v>
      </c>
      <c r="F30" s="4">
        <v>1</v>
      </c>
      <c r="G30" s="4">
        <v>1</v>
      </c>
      <c r="H30" s="4">
        <v>1</v>
      </c>
    </row>
    <row r="31" spans="1:8">
      <c r="A31" t="str">
        <f>Legend!A37</f>
        <v>peak generation</v>
      </c>
      <c r="B31" t="str">
        <f>Legend!B37</f>
        <v>nuclear</v>
      </c>
      <c r="C31" s="4">
        <v>0.4</v>
      </c>
      <c r="D31" s="4">
        <v>0.8</v>
      </c>
      <c r="E31" s="4">
        <v>0.9</v>
      </c>
      <c r="F31" s="4">
        <v>1</v>
      </c>
      <c r="G31" s="4">
        <v>1</v>
      </c>
      <c r="H31" s="4">
        <v>1</v>
      </c>
    </row>
    <row r="32" spans="1:8">
      <c r="A32" t="str">
        <f>Legend!A38</f>
        <v>base load generation</v>
      </c>
      <c r="B32" t="str">
        <f>Legend!B38</f>
        <v>wind</v>
      </c>
      <c r="C32" s="4">
        <v>0.5</v>
      </c>
      <c r="D32" s="4">
        <v>0.5</v>
      </c>
      <c r="E32" s="4">
        <v>0.5</v>
      </c>
      <c r="F32" s="4">
        <v>0.5</v>
      </c>
      <c r="G32" s="4">
        <v>0.5</v>
      </c>
      <c r="H32" s="4">
        <v>0.5</v>
      </c>
    </row>
    <row r="33" spans="1:8">
      <c r="A33" t="str">
        <f>Legend!A39</f>
        <v>intermediate generation</v>
      </c>
      <c r="B33" t="str">
        <f>Legend!B39</f>
        <v>wind</v>
      </c>
      <c r="C33" s="4">
        <v>0.5</v>
      </c>
      <c r="D33" s="4">
        <v>0.5</v>
      </c>
      <c r="E33" s="4">
        <v>0.5</v>
      </c>
      <c r="F33" s="4">
        <v>0.5</v>
      </c>
      <c r="G33" s="4">
        <v>0.5</v>
      </c>
      <c r="H33" s="4">
        <v>0.5</v>
      </c>
    </row>
    <row r="34" spans="1:8">
      <c r="A34" t="str">
        <f>Legend!A40</f>
        <v>subpeak generation</v>
      </c>
      <c r="B34" t="str">
        <f>Legend!B40</f>
        <v>wind</v>
      </c>
      <c r="C34" s="4">
        <v>0.5</v>
      </c>
      <c r="D34" s="4">
        <v>0.5</v>
      </c>
      <c r="E34" s="4">
        <v>0.5</v>
      </c>
      <c r="F34" s="4">
        <v>0.5</v>
      </c>
      <c r="G34" s="4">
        <v>0.5</v>
      </c>
      <c r="H34" s="4">
        <v>0.5</v>
      </c>
    </row>
    <row r="35" spans="1:8">
      <c r="A35" t="str">
        <f>Legend!A41</f>
        <v>peak generation</v>
      </c>
      <c r="B35" t="str">
        <f>Legend!B41</f>
        <v>wind</v>
      </c>
      <c r="C35" s="4">
        <v>0.5</v>
      </c>
      <c r="D35" s="4">
        <v>0.5</v>
      </c>
      <c r="E35" s="4">
        <v>0.5</v>
      </c>
      <c r="F35" s="4">
        <v>0.5</v>
      </c>
      <c r="G35" s="4">
        <v>0.5</v>
      </c>
      <c r="H35" s="4">
        <v>0.5</v>
      </c>
    </row>
    <row r="36" spans="1:8">
      <c r="A36" t="str">
        <f>Legend!A42</f>
        <v>base load generation</v>
      </c>
      <c r="B36" t="str">
        <f>Legend!B42</f>
        <v>solar</v>
      </c>
      <c r="C36" s="4">
        <v>0.25</v>
      </c>
      <c r="D36" s="4">
        <v>0.5</v>
      </c>
      <c r="E36" s="4">
        <v>0.5</v>
      </c>
      <c r="F36" s="4">
        <v>0.5</v>
      </c>
      <c r="G36" s="4">
        <v>0.5</v>
      </c>
      <c r="H36" s="4">
        <v>0.5</v>
      </c>
    </row>
    <row r="37" spans="1:8">
      <c r="A37" t="str">
        <f>Legend!A43</f>
        <v>intermediate generation</v>
      </c>
      <c r="B37" t="str">
        <f>Legend!B43</f>
        <v>solar</v>
      </c>
      <c r="C37" s="4">
        <v>0.25</v>
      </c>
      <c r="D37" s="4">
        <v>0.5</v>
      </c>
      <c r="E37" s="4">
        <v>0.5</v>
      </c>
      <c r="F37" s="4">
        <v>0.5</v>
      </c>
      <c r="G37" s="4">
        <v>0.5</v>
      </c>
      <c r="H37" s="4">
        <v>0.5</v>
      </c>
    </row>
    <row r="38" spans="1:8">
      <c r="A38" t="str">
        <f>Legend!A44</f>
        <v>subpeak generation</v>
      </c>
      <c r="B38" t="str">
        <f>Legend!B44</f>
        <v>solar</v>
      </c>
      <c r="C38" s="4">
        <v>0.25</v>
      </c>
      <c r="D38" s="4">
        <v>0.5</v>
      </c>
      <c r="E38" s="4">
        <v>0.5</v>
      </c>
      <c r="F38" s="4">
        <v>0.5</v>
      </c>
      <c r="G38" s="4">
        <v>0.5</v>
      </c>
      <c r="H38" s="4">
        <v>0.5</v>
      </c>
    </row>
    <row r="39" spans="1:8">
      <c r="A39" t="str">
        <f>Legend!A45</f>
        <v>peak generation</v>
      </c>
      <c r="B39" t="str">
        <f>Legend!B45</f>
        <v>solar</v>
      </c>
      <c r="C39" s="4">
        <v>1</v>
      </c>
      <c r="D39" s="4">
        <v>1</v>
      </c>
      <c r="E39" s="4">
        <v>1</v>
      </c>
      <c r="F39" s="4">
        <v>1</v>
      </c>
      <c r="G39" s="4">
        <v>1</v>
      </c>
      <c r="H39" s="4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Legend</vt:lpstr>
      <vt:lpstr>Power Plant Costs</vt:lpstr>
      <vt:lpstr>new technologies</vt:lpstr>
      <vt:lpstr>A_elecS_Delete</vt:lpstr>
      <vt:lpstr>A_elecS_misc</vt:lpstr>
      <vt:lpstr>A_elecS_subs_logit</vt:lpstr>
      <vt:lpstr>A_elecS_tech_logit</vt:lpstr>
      <vt:lpstr>A_elecS_subs_interp</vt:lpstr>
      <vt:lpstr>A_elecS_subs_sw</vt:lpstr>
      <vt:lpstr>A_elecS_tech_avail</vt:lpstr>
      <vt:lpstr>A_elecS_tech_input</vt:lpstr>
      <vt:lpstr>A_elecS_tech_exist</vt:lpstr>
      <vt:lpstr>A_elecS_tech_CCS</vt:lpstr>
      <vt:lpstr>A_elecS_tech_backup</vt:lpstr>
    </vt:vector>
  </TitlesOfParts>
  <Company>JGCRI/PNL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Pralit Patel</dc:creator>
  <cp:lastModifiedBy>Pralit Patel</cp:lastModifiedBy>
  <dcterms:created xsi:type="dcterms:W3CDTF">2012-06-27T20:00:31Z</dcterms:created>
  <dcterms:modified xsi:type="dcterms:W3CDTF">2013-01-29T23:58:26Z</dcterms:modified>
</cp:coreProperties>
</file>