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erhitungan" sheetId="2" r:id="rId5"/>
    <sheet state="visible" name="penyajian" sheetId="3" r:id="rId6"/>
  </sheets>
  <definedNames/>
  <calcPr/>
</workbook>
</file>

<file path=xl/sharedStrings.xml><?xml version="1.0" encoding="utf-8"?>
<sst xmlns="http://schemas.openxmlformats.org/spreadsheetml/2006/main" count="233" uniqueCount="174">
  <si>
    <t>nomer</t>
  </si>
  <si>
    <t>Nama Panjang</t>
  </si>
  <si>
    <t>NIM/KTP</t>
  </si>
  <si>
    <t>Kota/Kabupaten</t>
  </si>
  <si>
    <t>Tanda Tangan</t>
  </si>
  <si>
    <t>Kecamatan</t>
  </si>
  <si>
    <t>masukan</t>
  </si>
  <si>
    <t>Lusian Nandang</t>
  </si>
  <si>
    <t>3301072508000002</t>
  </si>
  <si>
    <t>Cilacap</t>
  </si>
  <si>
    <t>Maos</t>
  </si>
  <si>
    <t>I Dewa Gde Satria Pramana Erlangga</t>
  </si>
  <si>
    <t>Tabanan</t>
  </si>
  <si>
    <t>Pupuan</t>
  </si>
  <si>
    <t>Muhammad Helmi</t>
  </si>
  <si>
    <t>3515140402010002</t>
  </si>
  <si>
    <t>Sidoarjo</t>
  </si>
  <si>
    <t>Suko</t>
  </si>
  <si>
    <t>Danil Hendra Suryawan</t>
  </si>
  <si>
    <t>3515171702010003</t>
  </si>
  <si>
    <t>Sedati</t>
  </si>
  <si>
    <t>Putu Nandhika Pratama Artana</t>
  </si>
  <si>
    <t>5108011610010002</t>
  </si>
  <si>
    <t>Kota singaraja</t>
  </si>
  <si>
    <t>Gerokgak</t>
  </si>
  <si>
    <t>Moch.aditya pratama putra</t>
  </si>
  <si>
    <t>3515111412000001</t>
  </si>
  <si>
    <t>Krian</t>
  </si>
  <si>
    <t>Muhammad Izdihar Alwin</t>
  </si>
  <si>
    <t>Kupang</t>
  </si>
  <si>
    <t>Oebobo</t>
  </si>
  <si>
    <t>Mohammad Khairil Amin</t>
  </si>
  <si>
    <t>3529010405010002</t>
  </si>
  <si>
    <t>Sumenep</t>
  </si>
  <si>
    <t xml:space="preserve"> kota sumenep</t>
  </si>
  <si>
    <t>Dimas zainal muttaqin</t>
  </si>
  <si>
    <t>3515152005010002</t>
  </si>
  <si>
    <t>Buduran</t>
  </si>
  <si>
    <t>Octavianus Fian</t>
  </si>
  <si>
    <t>Surabaya</t>
  </si>
  <si>
    <t>Rungkut</t>
  </si>
  <si>
    <t>Agung Rahmawan Gading</t>
  </si>
  <si>
    <t>Tambak Sari</t>
  </si>
  <si>
    <t>SURYA ALRIANDI</t>
  </si>
  <si>
    <t>SURABAYA</t>
  </si>
  <si>
    <t>GUBENG</t>
  </si>
  <si>
    <t>selly kartika amertha mevia</t>
  </si>
  <si>
    <t>surabaya</t>
  </si>
  <si>
    <t>bulak</t>
  </si>
  <si>
    <t>Tri Ramadhani Kelana</t>
  </si>
  <si>
    <t>Taman</t>
  </si>
  <si>
    <t>Mochammad Kevin Santosa</t>
  </si>
  <si>
    <t>Tuban</t>
  </si>
  <si>
    <t>Kerek</t>
  </si>
  <si>
    <t>Muhammad Rayhan Rachmansyah</t>
  </si>
  <si>
    <t>3515172111000002</t>
  </si>
  <si>
    <t>Farris Aryanta</t>
  </si>
  <si>
    <t>3578042906010003</t>
  </si>
  <si>
    <t>Lakarsantri</t>
  </si>
  <si>
    <t>Ferdian Pranawansyah</t>
  </si>
  <si>
    <t>Sawahan</t>
  </si>
  <si>
    <t>Echa Danasura Mihaki Al Gibran</t>
  </si>
  <si>
    <t>Karang pilang</t>
  </si>
  <si>
    <t>Chyntia Febe Amelia</t>
  </si>
  <si>
    <t>193840918330989817</t>
  </si>
  <si>
    <t>Dukuh Pakis</t>
  </si>
  <si>
    <t>fahri izzuddin zulkarnaen</t>
  </si>
  <si>
    <t>gubeng</t>
  </si>
  <si>
    <t>Mochammad Arya salsabila</t>
  </si>
  <si>
    <t>Tanggulangin</t>
  </si>
  <si>
    <t>Nabil Habibi</t>
  </si>
  <si>
    <t>Dicky Arya Syahputra</t>
  </si>
  <si>
    <t>01.2020.1.06070</t>
  </si>
  <si>
    <t>Gresik</t>
  </si>
  <si>
    <t>Driyorejo</t>
  </si>
  <si>
    <t>Syahfilia Nafa Mahdevi</t>
  </si>
  <si>
    <t>Tenggilis Mejoyo</t>
  </si>
  <si>
    <t>Fa'iz Aditya</t>
  </si>
  <si>
    <t>Melvin Hilman Aqil</t>
  </si>
  <si>
    <t>Karang Pilang</t>
  </si>
  <si>
    <t>Fauzan Adi Kurniawan</t>
  </si>
  <si>
    <t>Sidakaya</t>
  </si>
  <si>
    <t>Pande Putu Sunaryang Yogam Prasanta</t>
  </si>
  <si>
    <t>Badung</t>
  </si>
  <si>
    <t>Kuta</t>
  </si>
  <si>
    <t>Husain Taufiqqurrahman</t>
  </si>
  <si>
    <t>Karawang</t>
  </si>
  <si>
    <t>Telukjambe Timur</t>
  </si>
  <si>
    <t>Muhammad Alfyando</t>
  </si>
  <si>
    <t>Nganjuk</t>
  </si>
  <si>
    <t>Loceret</t>
  </si>
  <si>
    <t>Eriko Indra Permana</t>
  </si>
  <si>
    <t>Kota Semarang</t>
  </si>
  <si>
    <t>Pedurungan</t>
  </si>
  <si>
    <t>Alfinas Agung Mujiono</t>
  </si>
  <si>
    <t>Benowo</t>
  </si>
  <si>
    <t>Avia Arista</t>
  </si>
  <si>
    <t>Brebes</t>
  </si>
  <si>
    <t>Bumiayu</t>
  </si>
  <si>
    <t>Nizar Abdurrahman</t>
  </si>
  <si>
    <t>Pasuruan</t>
  </si>
  <si>
    <t>Beji</t>
  </si>
  <si>
    <t>Rizal Afandi</t>
  </si>
  <si>
    <t>Wariyanti Nugroho Putri</t>
  </si>
  <si>
    <t>Tulungagung</t>
  </si>
  <si>
    <t>Kauman</t>
  </si>
  <si>
    <t>Adrian Hasnan F</t>
  </si>
  <si>
    <t>ADIKA HERDIANSYAH</t>
  </si>
  <si>
    <t>TENGGILIS MEJOYO</t>
  </si>
  <si>
    <t>Erwin Pujianto</t>
  </si>
  <si>
    <t>Pradono Kristio Putro</t>
  </si>
  <si>
    <t>Wiyung</t>
  </si>
  <si>
    <t>Fernanda tinambunan</t>
  </si>
  <si>
    <t>Waru</t>
  </si>
  <si>
    <t>Diva Amalia Anzani</t>
  </si>
  <si>
    <t>Tambak sari</t>
  </si>
  <si>
    <t>Dewa Erlangga Wicaksono</t>
  </si>
  <si>
    <t>M. Ramdhani</t>
  </si>
  <si>
    <t>wiyung</t>
  </si>
  <si>
    <t>Lesmana Wahyu</t>
  </si>
  <si>
    <t>Puteri aulia fahlia</t>
  </si>
  <si>
    <t>Firmansyah Firdaus Anhar</t>
  </si>
  <si>
    <t>Anwar Sanusi</t>
  </si>
  <si>
    <t>Bubutan</t>
  </si>
  <si>
    <t>Nomor</t>
  </si>
  <si>
    <t>Data</t>
  </si>
  <si>
    <t>OUTLIER</t>
  </si>
  <si>
    <t>FIlter</t>
  </si>
  <si>
    <t>perhitungan</t>
  </si>
  <si>
    <t>Rumus</t>
  </si>
  <si>
    <t>Manual</t>
  </si>
  <si>
    <t>Excel</t>
  </si>
  <si>
    <t>Posisi</t>
  </si>
  <si>
    <t>nomor</t>
  </si>
  <si>
    <t>xi</t>
  </si>
  <si>
    <t>x2</t>
  </si>
  <si>
    <t>Jumlah data</t>
  </si>
  <si>
    <t>banyak data</t>
  </si>
  <si>
    <t>Rata Rata</t>
  </si>
  <si>
    <t>simpangan baku</t>
  </si>
  <si>
    <t>Median</t>
  </si>
  <si>
    <t>(150+150)/2</t>
  </si>
  <si>
    <t>Mean</t>
  </si>
  <si>
    <t>10800/50</t>
  </si>
  <si>
    <t>Modus</t>
  </si>
  <si>
    <t>Varian</t>
  </si>
  <si>
    <t>((COUNT(K3:K52)*M53) - L53^2) / (COUNT(K3:K52)*(COUNT(K3:K52)-1))</t>
  </si>
  <si>
    <t>Standard Deviasi</t>
  </si>
  <si>
    <t>KUARTIL</t>
  </si>
  <si>
    <t>quartil 1</t>
  </si>
  <si>
    <t>X12 + 0,25 * ( X13 - X12 )</t>
  </si>
  <si>
    <t>quartil 3</t>
  </si>
  <si>
    <t>X37 + 0,75 * ( X38 - X37 )</t>
  </si>
  <si>
    <t>total</t>
  </si>
  <si>
    <t>Ʃ(Xi)^2</t>
  </si>
  <si>
    <t>DATA TUNGGAL</t>
  </si>
  <si>
    <t>Distribusifrekuensi</t>
  </si>
  <si>
    <t>Frekuensi Kumulatif</t>
  </si>
  <si>
    <t>Frekuensi Relatif</t>
  </si>
  <si>
    <t>Frekuensi Relatif Kumulatif</t>
  </si>
  <si>
    <t>Desimal</t>
  </si>
  <si>
    <t>Persen</t>
  </si>
  <si>
    <t xml:space="preserve">Jumlah </t>
  </si>
  <si>
    <t>DATA KELOMPOK</t>
  </si>
  <si>
    <t>&gt;59</t>
  </si>
  <si>
    <t>60-149</t>
  </si>
  <si>
    <t>150-299</t>
  </si>
  <si>
    <t>300-599</t>
  </si>
  <si>
    <t>&lt;600</t>
  </si>
  <si>
    <t>Jumlah</t>
  </si>
  <si>
    <t>Distribusi frekuensi Lama Pemakaian Sosial Media</t>
  </si>
  <si>
    <t>Distribusi Frekuensi Kumulatif Lama Pemakaian Sosial Media</t>
  </si>
  <si>
    <t>Distribusi Frekuensi Relatif Lama Pemakaian Sosial Media</t>
  </si>
  <si>
    <t>Distribusi Frekuensi Kumulatif Relatif Lama Pemakaian Sosial 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</si>
</sst>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9C5700"/>
      <name val="Docs-Calibri"/>
    </font>
  </fonts>
  <fills count="13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FC5E8"/>
        <bgColor rgb="FF9FC5E8"/>
      </patternFill>
    </fill>
    <fill>
      <patternFill patternType="solid">
        <fgColor theme="7"/>
        <bgColor theme="7"/>
      </patternFill>
    </fill>
    <fill>
      <patternFill patternType="solid">
        <fgColor rgb="FFFBBC04"/>
        <bgColor rgb="FFFBBC0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 shrinkToFit="0" vertical="bottom" wrapText="0"/>
    </xf>
    <xf borderId="1" fillId="3" fontId="1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bottom"/>
    </xf>
    <xf borderId="0" fillId="4" fontId="1" numFmtId="0" xfId="0" applyFill="1" applyFont="1"/>
    <xf borderId="1" fillId="4" fontId="1" numFmtId="0" xfId="0" applyAlignment="1" applyBorder="1" applyFont="1">
      <alignment horizontal="center" vertical="bottom"/>
    </xf>
    <xf borderId="1" fillId="4" fontId="1" numFmtId="0" xfId="0" applyAlignment="1" applyBorder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5" fontId="1" numFmtId="0" xfId="0" applyAlignment="1" applyFill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0" fillId="5" fontId="1" numFmtId="0" xfId="0" applyFont="1"/>
    <xf borderId="1" fillId="4" fontId="1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 readingOrder="0" vertical="bottom"/>
    </xf>
    <xf borderId="1" fillId="7" fontId="1" numFmtId="0" xfId="0" applyAlignment="1" applyBorder="1" applyFill="1" applyFont="1">
      <alignment horizontal="center" readingOrder="0" vertical="bottom"/>
    </xf>
    <xf borderId="1" fillId="7" fontId="1" numFmtId="0" xfId="0" applyAlignment="1" applyBorder="1" applyFont="1">
      <alignment horizontal="center" readingOrder="0"/>
    </xf>
    <xf borderId="0" fillId="8" fontId="1" numFmtId="0" xfId="0" applyFill="1" applyFont="1"/>
    <xf borderId="1" fillId="0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4" fontId="1" numFmtId="0" xfId="0" applyBorder="1" applyFont="1"/>
    <xf borderId="1" fillId="8" fontId="1" numFmtId="0" xfId="0" applyAlignment="1" applyBorder="1" applyFont="1">
      <alignment horizontal="center" readingOrder="0"/>
    </xf>
    <xf borderId="1" fillId="0" fontId="1" numFmtId="0" xfId="0" applyBorder="1" applyFont="1"/>
    <xf borderId="1" fillId="2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 vertical="bottom"/>
    </xf>
    <xf borderId="1" fillId="2" fontId="1" numFmtId="0" xfId="0" applyAlignment="1" applyBorder="1" applyFont="1">
      <alignment horizontal="center" readingOrder="0"/>
    </xf>
    <xf borderId="0" fillId="8" fontId="1" numFmtId="0" xfId="0" applyAlignment="1" applyFont="1">
      <alignment horizontal="center"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1" fillId="10" fontId="1" numFmtId="0" xfId="0" applyAlignment="1" applyBorder="1" applyFill="1" applyFon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5" fontId="1" numFmtId="0" xfId="0" applyAlignment="1" applyFont="1">
      <alignment readingOrder="0"/>
    </xf>
    <xf borderId="1" fillId="5" fontId="1" numFmtId="0" xfId="0" applyAlignment="1" applyBorder="1" applyFont="1">
      <alignment readingOrder="0"/>
    </xf>
    <xf borderId="0" fillId="11" fontId="1" numFmtId="0" xfId="0" applyAlignment="1" applyFill="1" applyFont="1">
      <alignment horizontal="center" vertical="bottom"/>
    </xf>
    <xf borderId="0" fillId="11" fontId="1" numFmtId="0" xfId="0" applyAlignment="1" applyFont="1">
      <alignment horizontal="center" readingOrder="0"/>
    </xf>
    <xf borderId="0" fillId="11" fontId="1" numFmtId="0" xfId="0" applyAlignment="1" applyFont="1">
      <alignment readingOrder="0"/>
    </xf>
    <xf borderId="0" fillId="11" fontId="1" numFmtId="0" xfId="0" applyFont="1"/>
    <xf borderId="2" fillId="7" fontId="1" numFmtId="0" xfId="0" applyAlignment="1" applyBorder="1" applyFont="1">
      <alignment horizontal="center" vertical="bottom"/>
    </xf>
    <xf borderId="3" fillId="7" fontId="1" numFmtId="0" xfId="0" applyAlignment="1" applyBorder="1" applyFont="1">
      <alignment horizontal="center" vertical="bottom"/>
    </xf>
    <xf borderId="3" fillId="7" fontId="1" numFmtId="0" xfId="0" applyAlignment="1" applyBorder="1" applyFont="1">
      <alignment horizontal="center" readingOrder="0" vertical="bottom"/>
    </xf>
    <xf borderId="1" fillId="7" fontId="1" numFmtId="0" xfId="0" applyBorder="1" applyFont="1"/>
    <xf borderId="1" fillId="7" fontId="1" numFmtId="0" xfId="0" applyAlignment="1" applyBorder="1" applyFont="1">
      <alignment horizontal="left" readingOrder="0"/>
    </xf>
    <xf borderId="2" fillId="12" fontId="1" numFmtId="0" xfId="0" applyAlignment="1" applyBorder="1" applyFill="1" applyFont="1">
      <alignment horizontal="center" vertical="bottom"/>
    </xf>
    <xf borderId="3" fillId="4" fontId="1" numFmtId="0" xfId="0" applyAlignment="1" applyBorder="1" applyFont="1">
      <alignment horizontal="center" vertical="bottom"/>
    </xf>
    <xf borderId="1" fillId="4" fontId="1" numFmtId="9" xfId="0" applyAlignment="1" applyBorder="1" applyFont="1" applyNumberFormat="1">
      <alignment horizontal="center" readingOrder="0"/>
    </xf>
    <xf borderId="1" fillId="0" fontId="1" numFmtId="9" xfId="0" applyAlignment="1" applyBorder="1" applyFont="1" applyNumberFormat="1">
      <alignment horizontal="center" readingOrder="0"/>
    </xf>
    <xf borderId="1" fillId="7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7" fontId="1" numFmtId="0" xfId="0" applyFont="1"/>
    <xf borderId="0" fillId="7" fontId="1" numFmtId="0" xfId="0" applyAlignment="1" applyFont="1">
      <alignment horizontal="center" readingOrder="0"/>
    </xf>
    <xf borderId="1" fillId="7" fontId="1" numFmtId="0" xfId="0" applyAlignment="1" applyBorder="1" applyFont="1">
      <alignment horizontal="center" vertical="bottom"/>
    </xf>
    <xf borderId="2" fillId="12" fontId="1" numFmtId="0" xfId="0" applyAlignment="1" applyBorder="1" applyFont="1">
      <alignment horizontal="center" readingOrder="0" vertical="bottom"/>
    </xf>
    <xf borderId="3" fillId="4" fontId="1" numFmtId="0" xfId="0" applyAlignment="1" applyBorder="1" applyFont="1">
      <alignment horizontal="center" readingOrder="0" vertical="bottom"/>
    </xf>
    <xf borderId="2" fillId="7" fontId="1" numFmtId="0" xfId="0" applyAlignment="1" applyBorder="1" applyFont="1">
      <alignment horizontal="center" readingOrder="0" vertical="bottom"/>
    </xf>
    <xf borderId="0" fillId="10" fontId="1" numFmtId="0" xfId="0" applyFont="1"/>
    <xf borderId="0" fillId="10" fontId="1" numFmtId="0" xfId="0" applyAlignment="1" applyFont="1">
      <alignment readingOrder="0"/>
    </xf>
    <xf borderId="0" fillId="3" fontId="1" numFmtId="0" xfId="0" applyFon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Batang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penyajian!$F$2:$F$3</c:f>
            </c:strRef>
          </c:tx>
          <c:spPr>
            <a:solidFill>
              <a:schemeClr val="accent1"/>
            </a:solidFill>
          </c:spPr>
          <c:cat>
            <c:strRef>
              <c:f>penyajian!$E$4:$E$21</c:f>
            </c:strRef>
          </c:cat>
          <c:val>
            <c:numRef>
              <c:f>penyajian!$F$4:$F$21</c:f>
              <c:numCache/>
            </c:numRef>
          </c:val>
        </c:ser>
        <c:axId val="149666573"/>
        <c:axId val="936384737"/>
      </c:barChart>
      <c:catAx>
        <c:axId val="14966657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384737"/>
      </c:catAx>
      <c:valAx>
        <c:axId val="9363847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657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Batang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penyajian!$K$2:$K$3</c:f>
            </c:strRef>
          </c:tx>
          <c:spPr>
            <a:solidFill>
              <a:schemeClr val="accent1"/>
            </a:solidFill>
          </c:spPr>
          <c:cat>
            <c:strRef>
              <c:f>penyajian!$E$4:$E$21</c:f>
            </c:strRef>
          </c:cat>
          <c:val>
            <c:numRef>
              <c:f>penyajian!$K$4:$K$21</c:f>
              <c:numCache/>
            </c:numRef>
          </c:val>
        </c:ser>
        <c:axId val="1507082105"/>
        <c:axId val="1911885546"/>
      </c:barChart>
      <c:catAx>
        <c:axId val="15070821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885546"/>
      </c:catAx>
      <c:valAx>
        <c:axId val="19118855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08210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Lingkaran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penyajian!$K$2:$K$3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penyajian!$E$4:$E$21</c:f>
            </c:strRef>
          </c:cat>
          <c:val>
            <c:numRef>
              <c:f>penyajian!$K$4:$K$21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Ogive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penyajian!$K$2:$K$3</c:f>
            </c:strRef>
          </c:tx>
          <c:marker>
            <c:symbol val="none"/>
          </c:marker>
          <c:cat>
            <c:strRef>
              <c:f>penyajian!$E$4:$E$21</c:f>
            </c:strRef>
          </c:cat>
          <c:val>
            <c:numRef>
              <c:f>penyajian!$K$4:$K$21</c:f>
              <c:numCache/>
            </c:numRef>
          </c:val>
          <c:smooth val="1"/>
        </c:ser>
        <c:axId val="1165620733"/>
        <c:axId val="1156967133"/>
      </c:lineChart>
      <c:catAx>
        <c:axId val="1165620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967133"/>
      </c:catAx>
      <c:valAx>
        <c:axId val="1156967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6207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Lingkaran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penyajian!$F$2:$F$3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penyajian!$E$4:$E$21</c:f>
            </c:strRef>
          </c:cat>
          <c:val>
            <c:numRef>
              <c:f>penyajian!$F$4:$F$21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Ogive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penyajian!$F$2:$F$3</c:f>
            </c:strRef>
          </c:tx>
          <c:marker>
            <c:symbol val="none"/>
          </c:marker>
          <c:cat>
            <c:strRef>
              <c:f>penyajian!$E$4:$E$21</c:f>
            </c:strRef>
          </c:cat>
          <c:val>
            <c:numRef>
              <c:f>penyajian!$F$4:$F$21</c:f>
              <c:numCache/>
            </c:numRef>
          </c:val>
          <c:smooth val="1"/>
        </c:ser>
        <c:axId val="1320660050"/>
        <c:axId val="1169768464"/>
      </c:lineChart>
      <c:catAx>
        <c:axId val="1320660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9768464"/>
      </c:catAx>
      <c:valAx>
        <c:axId val="116976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660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Batang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penyajian!$G$2:$G$3</c:f>
            </c:strRef>
          </c:tx>
          <c:spPr>
            <a:solidFill>
              <a:schemeClr val="accent1"/>
            </a:solidFill>
          </c:spPr>
          <c:cat>
            <c:strRef>
              <c:f>penyajian!$E$4:$E$21</c:f>
            </c:strRef>
          </c:cat>
          <c:val>
            <c:numRef>
              <c:f>penyajian!$G$4:$G$21</c:f>
              <c:numCache/>
            </c:numRef>
          </c:val>
        </c:ser>
        <c:axId val="179188783"/>
        <c:axId val="1664058481"/>
      </c:barChart>
      <c:catAx>
        <c:axId val="1791887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058481"/>
      </c:catAx>
      <c:valAx>
        <c:axId val="16640584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887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Lingkaran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penyajian!$G$2:$G$3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penyajian!$E$4:$E$21</c:f>
            </c:strRef>
          </c:cat>
          <c:val>
            <c:numRef>
              <c:f>penyajian!$G$4:$G$21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Ogive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penyajian!$G$2:$G$3</c:f>
            </c:strRef>
          </c:tx>
          <c:marker>
            <c:symbol val="none"/>
          </c:marker>
          <c:cat>
            <c:strRef>
              <c:f>penyajian!$E$4:$E$21</c:f>
            </c:strRef>
          </c:cat>
          <c:val>
            <c:numRef>
              <c:f>penyajian!$G$4:$G$21</c:f>
              <c:numCache/>
            </c:numRef>
          </c:val>
          <c:smooth val="1"/>
        </c:ser>
        <c:axId val="1310845961"/>
        <c:axId val="1698582251"/>
      </c:lineChart>
      <c:catAx>
        <c:axId val="1310845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8582251"/>
      </c:catAx>
      <c:valAx>
        <c:axId val="1698582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845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Batang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penyajian!$I$2:$I$3</c:f>
            </c:strRef>
          </c:tx>
          <c:spPr>
            <a:solidFill>
              <a:schemeClr val="accent1"/>
            </a:solidFill>
          </c:spPr>
          <c:cat>
            <c:strRef>
              <c:f>penyajian!$E$4:$E$21</c:f>
            </c:strRef>
          </c:cat>
          <c:val>
            <c:numRef>
              <c:f>penyajian!$I$4:$I$21</c:f>
              <c:numCache/>
            </c:numRef>
          </c:val>
        </c:ser>
        <c:axId val="1553566752"/>
        <c:axId val="1645420437"/>
      </c:barChart>
      <c:catAx>
        <c:axId val="15535667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420437"/>
      </c:catAx>
      <c:valAx>
        <c:axId val="16454204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56675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Lingkaran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penyajian!$I$2:$I$3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penyajian!$E$4:$E$21</c:f>
            </c:strRef>
          </c:cat>
          <c:val>
            <c:numRef>
              <c:f>penyajian!$I$4:$I$21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Diagram Batang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penyajian!$I$2:$I$3</c:f>
            </c:strRef>
          </c:tx>
          <c:marker>
            <c:symbol val="none"/>
          </c:marker>
          <c:cat>
            <c:strRef>
              <c:f>penyajian!$E$4:$E$21</c:f>
            </c:strRef>
          </c:cat>
          <c:val>
            <c:numRef>
              <c:f>penyajian!$I$4:$I$21</c:f>
              <c:numCache/>
            </c:numRef>
          </c:val>
          <c:smooth val="1"/>
        </c:ser>
        <c:axId val="740226291"/>
        <c:axId val="1075418509"/>
      </c:lineChart>
      <c:catAx>
        <c:axId val="740226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5418509"/>
      </c:catAx>
      <c:valAx>
        <c:axId val="1075418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226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40" Type="http://schemas.openxmlformats.org/officeDocument/2006/relationships/image" Target="../media/image40.jpg"/><Relationship Id="rId42" Type="http://schemas.openxmlformats.org/officeDocument/2006/relationships/image" Target="../media/image42.jpg"/><Relationship Id="rId41" Type="http://schemas.openxmlformats.org/officeDocument/2006/relationships/image" Target="../media/image25.jpg"/><Relationship Id="rId44" Type="http://schemas.openxmlformats.org/officeDocument/2006/relationships/image" Target="../media/image37.jpg"/><Relationship Id="rId43" Type="http://schemas.openxmlformats.org/officeDocument/2006/relationships/image" Target="../media/image44.jpg"/><Relationship Id="rId46" Type="http://schemas.openxmlformats.org/officeDocument/2006/relationships/image" Target="../media/image36.jpg"/><Relationship Id="rId45" Type="http://schemas.openxmlformats.org/officeDocument/2006/relationships/image" Target="../media/image43.jpg"/><Relationship Id="rId1" Type="http://schemas.openxmlformats.org/officeDocument/2006/relationships/image" Target="../media/image10.jpg"/><Relationship Id="rId2" Type="http://schemas.openxmlformats.org/officeDocument/2006/relationships/image" Target="../media/image5.jpg"/><Relationship Id="rId3" Type="http://schemas.openxmlformats.org/officeDocument/2006/relationships/image" Target="../media/image38.jpg"/><Relationship Id="rId4" Type="http://schemas.openxmlformats.org/officeDocument/2006/relationships/image" Target="../media/image15.jpg"/><Relationship Id="rId9" Type="http://schemas.openxmlformats.org/officeDocument/2006/relationships/image" Target="../media/image1.jpg"/><Relationship Id="rId48" Type="http://schemas.openxmlformats.org/officeDocument/2006/relationships/image" Target="../media/image46.jpg"/><Relationship Id="rId47" Type="http://schemas.openxmlformats.org/officeDocument/2006/relationships/image" Target="../media/image50.jpg"/><Relationship Id="rId49" Type="http://schemas.openxmlformats.org/officeDocument/2006/relationships/image" Target="../media/image47.jpg"/><Relationship Id="rId5" Type="http://schemas.openxmlformats.org/officeDocument/2006/relationships/image" Target="../media/image8.jpg"/><Relationship Id="rId6" Type="http://schemas.openxmlformats.org/officeDocument/2006/relationships/image" Target="../media/image22.jpg"/><Relationship Id="rId7" Type="http://schemas.openxmlformats.org/officeDocument/2006/relationships/image" Target="../media/image27.jpg"/><Relationship Id="rId8" Type="http://schemas.openxmlformats.org/officeDocument/2006/relationships/image" Target="../media/image2.jpg"/><Relationship Id="rId31" Type="http://schemas.openxmlformats.org/officeDocument/2006/relationships/image" Target="../media/image21.jpg"/><Relationship Id="rId30" Type="http://schemas.openxmlformats.org/officeDocument/2006/relationships/image" Target="../media/image31.jpg"/><Relationship Id="rId33" Type="http://schemas.openxmlformats.org/officeDocument/2006/relationships/image" Target="../media/image26.jpg"/><Relationship Id="rId32" Type="http://schemas.openxmlformats.org/officeDocument/2006/relationships/image" Target="../media/image29.jpg"/><Relationship Id="rId35" Type="http://schemas.openxmlformats.org/officeDocument/2006/relationships/image" Target="../media/image30.jpg"/><Relationship Id="rId34" Type="http://schemas.openxmlformats.org/officeDocument/2006/relationships/image" Target="../media/image24.jpg"/><Relationship Id="rId37" Type="http://schemas.openxmlformats.org/officeDocument/2006/relationships/image" Target="../media/image41.jpg"/><Relationship Id="rId36" Type="http://schemas.openxmlformats.org/officeDocument/2006/relationships/image" Target="../media/image48.jpg"/><Relationship Id="rId39" Type="http://schemas.openxmlformats.org/officeDocument/2006/relationships/image" Target="../media/image32.jpg"/><Relationship Id="rId38" Type="http://schemas.openxmlformats.org/officeDocument/2006/relationships/image" Target="../media/image34.jpg"/><Relationship Id="rId20" Type="http://schemas.openxmlformats.org/officeDocument/2006/relationships/image" Target="../media/image16.jpg"/><Relationship Id="rId22" Type="http://schemas.openxmlformats.org/officeDocument/2006/relationships/image" Target="../media/image17.jpg"/><Relationship Id="rId21" Type="http://schemas.openxmlformats.org/officeDocument/2006/relationships/image" Target="../media/image3.jpg"/><Relationship Id="rId24" Type="http://schemas.openxmlformats.org/officeDocument/2006/relationships/image" Target="../media/image6.jpg"/><Relationship Id="rId23" Type="http://schemas.openxmlformats.org/officeDocument/2006/relationships/image" Target="../media/image13.jpg"/><Relationship Id="rId26" Type="http://schemas.openxmlformats.org/officeDocument/2006/relationships/image" Target="../media/image28.jpg"/><Relationship Id="rId25" Type="http://schemas.openxmlformats.org/officeDocument/2006/relationships/image" Target="../media/image12.jpg"/><Relationship Id="rId28" Type="http://schemas.openxmlformats.org/officeDocument/2006/relationships/image" Target="../media/image33.jpg"/><Relationship Id="rId27" Type="http://schemas.openxmlformats.org/officeDocument/2006/relationships/image" Target="../media/image35.jpg"/><Relationship Id="rId29" Type="http://schemas.openxmlformats.org/officeDocument/2006/relationships/image" Target="../media/image39.jpg"/><Relationship Id="rId50" Type="http://schemas.openxmlformats.org/officeDocument/2006/relationships/image" Target="../media/image45.jpg"/><Relationship Id="rId11" Type="http://schemas.openxmlformats.org/officeDocument/2006/relationships/image" Target="../media/image23.jpg"/><Relationship Id="rId10" Type="http://schemas.openxmlformats.org/officeDocument/2006/relationships/image" Target="../media/image4.jpg"/><Relationship Id="rId13" Type="http://schemas.openxmlformats.org/officeDocument/2006/relationships/image" Target="../media/image19.jpg"/><Relationship Id="rId12" Type="http://schemas.openxmlformats.org/officeDocument/2006/relationships/image" Target="../media/image18.jpg"/><Relationship Id="rId15" Type="http://schemas.openxmlformats.org/officeDocument/2006/relationships/image" Target="../media/image14.jpg"/><Relationship Id="rId14" Type="http://schemas.openxmlformats.org/officeDocument/2006/relationships/image" Target="../media/image7.jpg"/><Relationship Id="rId17" Type="http://schemas.openxmlformats.org/officeDocument/2006/relationships/image" Target="../media/image49.jpg"/><Relationship Id="rId16" Type="http://schemas.openxmlformats.org/officeDocument/2006/relationships/image" Target="../media/image9.jpg"/><Relationship Id="rId19" Type="http://schemas.openxmlformats.org/officeDocument/2006/relationships/image" Target="../media/image11.jpg"/><Relationship Id="rId18" Type="http://schemas.openxmlformats.org/officeDocument/2006/relationships/image" Target="../media/image20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219075" cy="200025"/>
    <xdr:pic>
      <xdr:nvPicPr>
        <xdr:cNvPr id="0" name="image1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266700" cy="200025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219075" cy="200025"/>
    <xdr:pic>
      <xdr:nvPicPr>
        <xdr:cNvPr id="0" name="image38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219075" cy="200025"/>
    <xdr:pic>
      <xdr:nvPicPr>
        <xdr:cNvPr id="0" name="image15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219075" cy="200025"/>
    <xdr:pic>
      <xdr:nvPicPr>
        <xdr:cNvPr id="0" name="image8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219075" cy="200025"/>
    <xdr:pic>
      <xdr:nvPicPr>
        <xdr:cNvPr id="0" name="image2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219075" cy="200025"/>
    <xdr:pic>
      <xdr:nvPicPr>
        <xdr:cNvPr id="0" name="image2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219075" cy="200025"/>
    <xdr:pic>
      <xdr:nvPicPr>
        <xdr:cNvPr id="0" name="image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219075" cy="200025"/>
    <xdr:pic>
      <xdr:nvPicPr>
        <xdr:cNvPr id="0" name="image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219075" cy="200025"/>
    <xdr:pic>
      <xdr:nvPicPr>
        <xdr:cNvPr id="0" name="image4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266700" cy="200025"/>
    <xdr:pic>
      <xdr:nvPicPr>
        <xdr:cNvPr id="0" name="image23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266700" cy="200025"/>
    <xdr:pic>
      <xdr:nvPicPr>
        <xdr:cNvPr id="0" name="image1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266700" cy="200025"/>
    <xdr:pic>
      <xdr:nvPicPr>
        <xdr:cNvPr id="0" name="image19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219075" cy="200025"/>
    <xdr:pic>
      <xdr:nvPicPr>
        <xdr:cNvPr id="0" name="image7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266700" cy="200025"/>
    <xdr:pic>
      <xdr:nvPicPr>
        <xdr:cNvPr id="0" name="image14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219075" cy="200025"/>
    <xdr:pic>
      <xdr:nvPicPr>
        <xdr:cNvPr id="0" name="image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219075" cy="200025"/>
    <xdr:pic>
      <xdr:nvPicPr>
        <xdr:cNvPr id="0" name="image49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266700" cy="200025"/>
    <xdr:pic>
      <xdr:nvPicPr>
        <xdr:cNvPr id="0" name="image20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219075" cy="200025"/>
    <xdr:pic>
      <xdr:nvPicPr>
        <xdr:cNvPr id="0" name="image11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266700" cy="200025"/>
    <xdr:pic>
      <xdr:nvPicPr>
        <xdr:cNvPr id="0" name="image1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266700" cy="200025"/>
    <xdr:pic>
      <xdr:nvPicPr>
        <xdr:cNvPr id="0" name="image3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266700" cy="200025"/>
    <xdr:pic>
      <xdr:nvPicPr>
        <xdr:cNvPr id="0" name="image1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219075" cy="200025"/>
    <xdr:pic>
      <xdr:nvPicPr>
        <xdr:cNvPr id="0" name="image13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</xdr:row>
      <xdr:rowOff>0</xdr:rowOff>
    </xdr:from>
    <xdr:ext cx="219075" cy="200025"/>
    <xdr:pic>
      <xdr:nvPicPr>
        <xdr:cNvPr id="0" name="image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219075" cy="200025"/>
    <xdr:pic>
      <xdr:nvPicPr>
        <xdr:cNvPr id="0" name="image12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219075" cy="200025"/>
    <xdr:pic>
      <xdr:nvPicPr>
        <xdr:cNvPr id="0" name="image28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19075" cy="200025"/>
    <xdr:pic>
      <xdr:nvPicPr>
        <xdr:cNvPr id="0" name="image35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266700" cy="200025"/>
    <xdr:pic>
      <xdr:nvPicPr>
        <xdr:cNvPr id="0" name="image33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219075" cy="200025"/>
    <xdr:pic>
      <xdr:nvPicPr>
        <xdr:cNvPr id="0" name="image39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266700" cy="200025"/>
    <xdr:pic>
      <xdr:nvPicPr>
        <xdr:cNvPr id="0" name="image31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219075" cy="200025"/>
    <xdr:pic>
      <xdr:nvPicPr>
        <xdr:cNvPr id="0" name="image2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219075" cy="200025"/>
    <xdr:pic>
      <xdr:nvPicPr>
        <xdr:cNvPr id="0" name="image29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219075" cy="200025"/>
    <xdr:pic>
      <xdr:nvPicPr>
        <xdr:cNvPr id="0" name="image26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219075" cy="200025"/>
    <xdr:pic>
      <xdr:nvPicPr>
        <xdr:cNvPr id="0" name="image24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</xdr:row>
      <xdr:rowOff>0</xdr:rowOff>
    </xdr:from>
    <xdr:ext cx="219075" cy="200025"/>
    <xdr:pic>
      <xdr:nvPicPr>
        <xdr:cNvPr id="0" name="image30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</xdr:row>
      <xdr:rowOff>0</xdr:rowOff>
    </xdr:from>
    <xdr:ext cx="219075" cy="200025"/>
    <xdr:pic>
      <xdr:nvPicPr>
        <xdr:cNvPr id="0" name="image48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37</xdr:row>
      <xdr:rowOff>0</xdr:rowOff>
    </xdr:from>
    <xdr:ext cx="219075" cy="200025"/>
    <xdr:pic>
      <xdr:nvPicPr>
        <xdr:cNvPr id="0" name="image41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38</xdr:row>
      <xdr:rowOff>0</xdr:rowOff>
    </xdr:from>
    <xdr:ext cx="219075" cy="200025"/>
    <xdr:pic>
      <xdr:nvPicPr>
        <xdr:cNvPr id="0" name="image34.jpg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39</xdr:row>
      <xdr:rowOff>0</xdr:rowOff>
    </xdr:from>
    <xdr:ext cx="219075" cy="200025"/>
    <xdr:pic>
      <xdr:nvPicPr>
        <xdr:cNvPr id="0" name="image32.jpg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40</xdr:row>
      <xdr:rowOff>0</xdr:rowOff>
    </xdr:from>
    <xdr:ext cx="219075" cy="200025"/>
    <xdr:pic>
      <xdr:nvPicPr>
        <xdr:cNvPr id="0" name="image40.jpg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41</xdr:row>
      <xdr:rowOff>0</xdr:rowOff>
    </xdr:from>
    <xdr:ext cx="219075" cy="200025"/>
    <xdr:pic>
      <xdr:nvPicPr>
        <xdr:cNvPr id="0" name="image25.jpg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42</xdr:row>
      <xdr:rowOff>0</xdr:rowOff>
    </xdr:from>
    <xdr:ext cx="219075" cy="200025"/>
    <xdr:pic>
      <xdr:nvPicPr>
        <xdr:cNvPr id="0" name="image42.jpg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43</xdr:row>
      <xdr:rowOff>0</xdr:rowOff>
    </xdr:from>
    <xdr:ext cx="219075" cy="200025"/>
    <xdr:pic>
      <xdr:nvPicPr>
        <xdr:cNvPr id="0" name="image44.jpg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44</xdr:row>
      <xdr:rowOff>0</xdr:rowOff>
    </xdr:from>
    <xdr:ext cx="219075" cy="200025"/>
    <xdr:pic>
      <xdr:nvPicPr>
        <xdr:cNvPr id="0" name="image37.jpg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45</xdr:row>
      <xdr:rowOff>0</xdr:rowOff>
    </xdr:from>
    <xdr:ext cx="219075" cy="200025"/>
    <xdr:pic>
      <xdr:nvPicPr>
        <xdr:cNvPr id="0" name="image43.jpg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46</xdr:row>
      <xdr:rowOff>0</xdr:rowOff>
    </xdr:from>
    <xdr:ext cx="219075" cy="200025"/>
    <xdr:pic>
      <xdr:nvPicPr>
        <xdr:cNvPr id="0" name="image36.jpg"/>
        <xdr:cNvPicPr preferRelativeResize="0"/>
      </xdr:nvPicPr>
      <xdr:blipFill>
        <a:blip cstate="print" r:embed="rId4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47</xdr:row>
      <xdr:rowOff>0</xdr:rowOff>
    </xdr:from>
    <xdr:ext cx="219075" cy="200025"/>
    <xdr:pic>
      <xdr:nvPicPr>
        <xdr:cNvPr id="0" name="image50.jpg"/>
        <xdr:cNvPicPr preferRelativeResize="0"/>
      </xdr:nvPicPr>
      <xdr:blipFill>
        <a:blip cstate="print" r:embed="rId4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48</xdr:row>
      <xdr:rowOff>0</xdr:rowOff>
    </xdr:from>
    <xdr:ext cx="219075" cy="200025"/>
    <xdr:pic>
      <xdr:nvPicPr>
        <xdr:cNvPr id="0" name="image46.jpg"/>
        <xdr:cNvPicPr preferRelativeResize="0"/>
      </xdr:nvPicPr>
      <xdr:blipFill>
        <a:blip cstate="print" r:embed="rId4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49</xdr:row>
      <xdr:rowOff>0</xdr:rowOff>
    </xdr:from>
    <xdr:ext cx="219075" cy="200025"/>
    <xdr:pic>
      <xdr:nvPicPr>
        <xdr:cNvPr id="0" name="image47.jpg"/>
        <xdr:cNvPicPr preferRelativeResize="0"/>
      </xdr:nvPicPr>
      <xdr:blipFill>
        <a:blip cstate="print" r:embed="rId4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50</xdr:row>
      <xdr:rowOff>0</xdr:rowOff>
    </xdr:from>
    <xdr:ext cx="219075" cy="200025"/>
    <xdr:pic>
      <xdr:nvPicPr>
        <xdr:cNvPr id="0" name="image45.jpg"/>
        <xdr:cNvPicPr preferRelativeResize="0"/>
      </xdr:nvPicPr>
      <xdr:blipFill>
        <a:blip cstate="print" r:embed="rId5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37</xdr:row>
      <xdr:rowOff>142875</xdr:rowOff>
    </xdr:from>
    <xdr:ext cx="6181725" cy="366712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180975</xdr:colOff>
      <xdr:row>37</xdr:row>
      <xdr:rowOff>142875</xdr:rowOff>
    </xdr:from>
    <xdr:ext cx="6181725" cy="366712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533400</xdr:colOff>
      <xdr:row>37</xdr:row>
      <xdr:rowOff>142875</xdr:rowOff>
    </xdr:from>
    <xdr:ext cx="6181725" cy="366712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19050</xdr:colOff>
      <xdr:row>58</xdr:row>
      <xdr:rowOff>180975</xdr:rowOff>
    </xdr:from>
    <xdr:ext cx="6181725" cy="366712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180975</xdr:colOff>
      <xdr:row>58</xdr:row>
      <xdr:rowOff>180975</xdr:rowOff>
    </xdr:from>
    <xdr:ext cx="6181725" cy="366712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533400</xdr:colOff>
      <xdr:row>58</xdr:row>
      <xdr:rowOff>152400</xdr:rowOff>
    </xdr:from>
    <xdr:ext cx="6181725" cy="366712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66675</xdr:colOff>
      <xdr:row>80</xdr:row>
      <xdr:rowOff>19050</xdr:rowOff>
    </xdr:from>
    <xdr:ext cx="6181725" cy="3667125"/>
    <xdr:graphicFrame>
      <xdr:nvGraphicFramePr>
        <xdr:cNvPr id="7" name="Chart 7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8</xdr:col>
      <xdr:colOff>209550</xdr:colOff>
      <xdr:row>80</xdr:row>
      <xdr:rowOff>9525</xdr:rowOff>
    </xdr:from>
    <xdr:ext cx="6181725" cy="3667125"/>
    <xdr:graphicFrame>
      <xdr:nvGraphicFramePr>
        <xdr:cNvPr id="8" name="Chart 8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14</xdr:col>
      <xdr:colOff>638175</xdr:colOff>
      <xdr:row>80</xdr:row>
      <xdr:rowOff>19050</xdr:rowOff>
    </xdr:from>
    <xdr:ext cx="6076950" cy="3609975"/>
    <xdr:graphicFrame>
      <xdr:nvGraphicFramePr>
        <xdr:cNvPr id="9" name="Chart 9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28575</xdr:colOff>
      <xdr:row>104</xdr:row>
      <xdr:rowOff>0</xdr:rowOff>
    </xdr:from>
    <xdr:ext cx="6181725" cy="3667125"/>
    <xdr:graphicFrame>
      <xdr:nvGraphicFramePr>
        <xdr:cNvPr id="10" name="Chart 10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8</xdr:col>
      <xdr:colOff>190500</xdr:colOff>
      <xdr:row>104</xdr:row>
      <xdr:rowOff>0</xdr:rowOff>
    </xdr:from>
    <xdr:ext cx="6181725" cy="3667125"/>
    <xdr:graphicFrame>
      <xdr:nvGraphicFramePr>
        <xdr:cNvPr id="11" name="Chart 1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14</xdr:col>
      <xdr:colOff>542925</xdr:colOff>
      <xdr:row>104</xdr:row>
      <xdr:rowOff>9525</xdr:rowOff>
    </xdr:from>
    <xdr:ext cx="6181725" cy="3667125"/>
    <xdr:graphicFrame>
      <xdr:nvGraphicFramePr>
        <xdr:cNvPr id="12" name="Chart 1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86"/>
    <col customWidth="1" min="2" max="2" width="49.0"/>
    <col customWidth="1" min="3" max="3" width="30.14"/>
    <col customWidth="1" min="5" max="5" width="25.29"/>
    <col customWidth="1" min="6" max="6" width="19.0"/>
    <col customWidth="1" min="8" max="8" width="17.14"/>
    <col customWidth="1" min="11" max="11" width="17.86"/>
    <col customWidth="1" min="14" max="14" width="24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1.0</v>
      </c>
      <c r="B2" s="5" t="s">
        <v>7</v>
      </c>
      <c r="C2" s="5" t="s">
        <v>8</v>
      </c>
      <c r="D2" s="5" t="s">
        <v>9</v>
      </c>
      <c r="E2" s="6"/>
      <c r="F2" s="5" t="s">
        <v>10</v>
      </c>
      <c r="G2" s="5">
        <v>45.0</v>
      </c>
    </row>
    <row r="3">
      <c r="A3" s="4">
        <f t="shared" ref="A3:A50" si="1">1+A2</f>
        <v>2</v>
      </c>
      <c r="B3" s="5" t="s">
        <v>11</v>
      </c>
      <c r="C3" s="5">
        <v>1.9081010149E10</v>
      </c>
      <c r="D3" s="5" t="s">
        <v>12</v>
      </c>
      <c r="E3" s="6"/>
      <c r="F3" s="5" t="s">
        <v>13</v>
      </c>
      <c r="G3" s="5">
        <v>120.0</v>
      </c>
    </row>
    <row r="4">
      <c r="A4" s="4">
        <f t="shared" si="1"/>
        <v>3</v>
      </c>
      <c r="B4" s="5" t="s">
        <v>14</v>
      </c>
      <c r="C4" s="5" t="s">
        <v>15</v>
      </c>
      <c r="D4" s="5" t="s">
        <v>16</v>
      </c>
      <c r="E4" s="6"/>
      <c r="F4" s="5" t="s">
        <v>17</v>
      </c>
      <c r="G4" s="5">
        <v>60.0</v>
      </c>
    </row>
    <row r="5">
      <c r="A5" s="4">
        <f t="shared" si="1"/>
        <v>4</v>
      </c>
      <c r="B5" s="5" t="s">
        <v>18</v>
      </c>
      <c r="C5" s="5" t="s">
        <v>19</v>
      </c>
      <c r="D5" s="5" t="s">
        <v>16</v>
      </c>
      <c r="E5" s="6"/>
      <c r="F5" s="5" t="s">
        <v>20</v>
      </c>
      <c r="G5" s="5">
        <v>40.0</v>
      </c>
    </row>
    <row r="6">
      <c r="A6" s="4">
        <f t="shared" si="1"/>
        <v>5</v>
      </c>
      <c r="B6" s="5" t="s">
        <v>14</v>
      </c>
      <c r="C6" s="5" t="s">
        <v>15</v>
      </c>
      <c r="D6" s="5" t="s">
        <v>16</v>
      </c>
      <c r="E6" s="6"/>
      <c r="F6" s="5" t="s">
        <v>17</v>
      </c>
      <c r="G6" s="5">
        <v>60.0</v>
      </c>
    </row>
    <row r="7">
      <c r="A7" s="4">
        <f t="shared" si="1"/>
        <v>6</v>
      </c>
      <c r="B7" s="5" t="s">
        <v>21</v>
      </c>
      <c r="C7" s="5" t="s">
        <v>22</v>
      </c>
      <c r="D7" s="5" t="s">
        <v>23</v>
      </c>
      <c r="E7" s="6"/>
      <c r="F7" s="7" t="s">
        <v>24</v>
      </c>
      <c r="G7" s="5">
        <v>360.0</v>
      </c>
    </row>
    <row r="8">
      <c r="A8" s="4">
        <f t="shared" si="1"/>
        <v>7</v>
      </c>
      <c r="B8" s="5" t="s">
        <v>25</v>
      </c>
      <c r="C8" s="5" t="s">
        <v>26</v>
      </c>
      <c r="D8" s="5" t="s">
        <v>16</v>
      </c>
      <c r="E8" s="6"/>
      <c r="F8" s="5" t="s">
        <v>27</v>
      </c>
      <c r="G8" s="5">
        <v>120.0</v>
      </c>
    </row>
    <row r="9">
      <c r="A9" s="4">
        <f t="shared" si="1"/>
        <v>8</v>
      </c>
      <c r="B9" s="5" t="s">
        <v>28</v>
      </c>
      <c r="C9" s="5">
        <v>1.9081010047E10</v>
      </c>
      <c r="D9" s="5" t="s">
        <v>29</v>
      </c>
      <c r="E9" s="6"/>
      <c r="F9" s="5" t="s">
        <v>30</v>
      </c>
      <c r="G9" s="5">
        <v>60.0</v>
      </c>
    </row>
    <row r="10">
      <c r="A10" s="4">
        <f t="shared" si="1"/>
        <v>9</v>
      </c>
      <c r="B10" s="5" t="s">
        <v>31</v>
      </c>
      <c r="C10" s="5" t="s">
        <v>32</v>
      </c>
      <c r="D10" s="5" t="s">
        <v>33</v>
      </c>
      <c r="E10" s="6"/>
      <c r="F10" s="7" t="s">
        <v>34</v>
      </c>
      <c r="G10" s="5">
        <v>120.0</v>
      </c>
    </row>
    <row r="11">
      <c r="A11" s="4">
        <f t="shared" si="1"/>
        <v>10</v>
      </c>
      <c r="B11" s="5" t="s">
        <v>35</v>
      </c>
      <c r="C11" s="5" t="s">
        <v>36</v>
      </c>
      <c r="D11" s="5" t="s">
        <v>16</v>
      </c>
      <c r="E11" s="6"/>
      <c r="F11" s="5" t="s">
        <v>37</v>
      </c>
      <c r="G11" s="5">
        <v>90.0</v>
      </c>
    </row>
    <row r="12">
      <c r="A12" s="4">
        <f t="shared" si="1"/>
        <v>11</v>
      </c>
      <c r="B12" s="5" t="s">
        <v>38</v>
      </c>
      <c r="C12" s="5">
        <v>1.9081010096E10</v>
      </c>
      <c r="D12" s="5" t="s">
        <v>39</v>
      </c>
      <c r="E12" s="6"/>
      <c r="F12" s="5" t="s">
        <v>40</v>
      </c>
      <c r="G12" s="5">
        <v>270.0</v>
      </c>
    </row>
    <row r="13">
      <c r="A13" s="4">
        <f t="shared" si="1"/>
        <v>12</v>
      </c>
      <c r="B13" s="5" t="s">
        <v>41</v>
      </c>
      <c r="C13" s="5">
        <v>1.9081010161E10</v>
      </c>
      <c r="D13" s="5" t="s">
        <v>39</v>
      </c>
      <c r="E13" s="6"/>
      <c r="F13" s="5" t="s">
        <v>42</v>
      </c>
      <c r="G13" s="5">
        <v>60.0</v>
      </c>
    </row>
    <row r="14">
      <c r="A14" s="4">
        <f t="shared" si="1"/>
        <v>13</v>
      </c>
      <c r="B14" s="5" t="s">
        <v>43</v>
      </c>
      <c r="C14" s="5">
        <v>2.0190240007E10</v>
      </c>
      <c r="D14" s="5" t="s">
        <v>44</v>
      </c>
      <c r="E14" s="6"/>
      <c r="F14" s="5" t="s">
        <v>45</v>
      </c>
      <c r="G14" s="5">
        <v>720.0</v>
      </c>
    </row>
    <row r="15">
      <c r="A15" s="4">
        <f t="shared" si="1"/>
        <v>14</v>
      </c>
      <c r="B15" s="5" t="s">
        <v>46</v>
      </c>
      <c r="C15" s="5">
        <v>2.020024014E9</v>
      </c>
      <c r="D15" s="5" t="s">
        <v>47</v>
      </c>
      <c r="E15" s="6"/>
      <c r="F15" s="5" t="s">
        <v>48</v>
      </c>
      <c r="G15" s="5">
        <v>120.0</v>
      </c>
    </row>
    <row r="16">
      <c r="A16" s="4">
        <f t="shared" si="1"/>
        <v>15</v>
      </c>
      <c r="B16" s="5" t="s">
        <v>49</v>
      </c>
      <c r="C16" s="5">
        <v>3.0121936E8</v>
      </c>
      <c r="D16" s="5" t="s">
        <v>16</v>
      </c>
      <c r="E16" s="6"/>
      <c r="F16" s="5" t="s">
        <v>50</v>
      </c>
      <c r="G16" s="5">
        <v>120.0</v>
      </c>
    </row>
    <row r="17">
      <c r="A17" s="4">
        <f t="shared" si="1"/>
        <v>16</v>
      </c>
      <c r="B17" s="5" t="s">
        <v>51</v>
      </c>
      <c r="C17" s="5">
        <v>1.908101017E10</v>
      </c>
      <c r="D17" s="5" t="s">
        <v>52</v>
      </c>
      <c r="E17" s="6"/>
      <c r="F17" s="5" t="s">
        <v>53</v>
      </c>
      <c r="G17" s="5">
        <v>120.0</v>
      </c>
    </row>
    <row r="18">
      <c r="A18" s="4">
        <f t="shared" si="1"/>
        <v>17</v>
      </c>
      <c r="B18" s="5" t="s">
        <v>54</v>
      </c>
      <c r="C18" s="5" t="s">
        <v>55</v>
      </c>
      <c r="D18" s="5" t="s">
        <v>16</v>
      </c>
      <c r="E18" s="6"/>
      <c r="F18" s="5" t="s">
        <v>20</v>
      </c>
      <c r="G18" s="5">
        <v>60.0</v>
      </c>
    </row>
    <row r="19">
      <c r="A19" s="4">
        <f t="shared" si="1"/>
        <v>18</v>
      </c>
      <c r="B19" s="5" t="s">
        <v>56</v>
      </c>
      <c r="C19" s="5" t="s">
        <v>57</v>
      </c>
      <c r="D19" s="5" t="s">
        <v>39</v>
      </c>
      <c r="E19" s="6"/>
      <c r="F19" s="5" t="s">
        <v>58</v>
      </c>
      <c r="G19" s="5">
        <v>120.0</v>
      </c>
    </row>
    <row r="20">
      <c r="A20" s="4">
        <f t="shared" si="1"/>
        <v>19</v>
      </c>
      <c r="B20" s="5" t="s">
        <v>59</v>
      </c>
      <c r="C20" s="5">
        <v>1.9685452255E10</v>
      </c>
      <c r="D20" s="5" t="s">
        <v>39</v>
      </c>
      <c r="E20" s="6"/>
      <c r="F20" s="5" t="s">
        <v>60</v>
      </c>
      <c r="G20" s="5">
        <v>300.0</v>
      </c>
    </row>
    <row r="21">
      <c r="A21" s="4">
        <f t="shared" si="1"/>
        <v>20</v>
      </c>
      <c r="B21" s="5" t="s">
        <v>61</v>
      </c>
      <c r="C21" s="5">
        <v>7.0612010065E10</v>
      </c>
      <c r="D21" s="5" t="s">
        <v>39</v>
      </c>
      <c r="E21" s="6"/>
      <c r="F21" s="5" t="s">
        <v>62</v>
      </c>
      <c r="G21" s="5">
        <v>300.0</v>
      </c>
    </row>
    <row r="22">
      <c r="A22" s="4">
        <f t="shared" si="1"/>
        <v>21</v>
      </c>
      <c r="B22" s="5" t="s">
        <v>63</v>
      </c>
      <c r="C22" s="5" t="s">
        <v>64</v>
      </c>
      <c r="D22" s="5" t="s">
        <v>39</v>
      </c>
      <c r="E22" s="6"/>
      <c r="F22" s="5" t="s">
        <v>65</v>
      </c>
      <c r="G22" s="5">
        <v>500.0</v>
      </c>
    </row>
    <row r="23">
      <c r="A23" s="4">
        <f t="shared" si="1"/>
        <v>22</v>
      </c>
      <c r="B23" s="5" t="s">
        <v>66</v>
      </c>
      <c r="C23" s="5">
        <v>1.9081010046E10</v>
      </c>
      <c r="D23" s="5" t="s">
        <v>47</v>
      </c>
      <c r="E23" s="6"/>
      <c r="F23" s="5" t="s">
        <v>67</v>
      </c>
      <c r="G23" s="5">
        <v>150.0</v>
      </c>
    </row>
    <row r="24">
      <c r="A24" s="4">
        <f t="shared" si="1"/>
        <v>23</v>
      </c>
      <c r="B24" s="5" t="s">
        <v>68</v>
      </c>
      <c r="C24" s="5">
        <v>1.9081010001E10</v>
      </c>
      <c r="D24" s="5" t="s">
        <v>16</v>
      </c>
      <c r="E24" s="6"/>
      <c r="F24" s="5" t="s">
        <v>69</v>
      </c>
      <c r="G24" s="5">
        <v>45.0</v>
      </c>
    </row>
    <row r="25">
      <c r="A25" s="4">
        <f t="shared" si="1"/>
        <v>24</v>
      </c>
      <c r="B25" s="5" t="s">
        <v>70</v>
      </c>
      <c r="C25" s="5">
        <v>1.9081010184E10</v>
      </c>
      <c r="D25" s="5" t="s">
        <v>16</v>
      </c>
      <c r="E25" s="6"/>
      <c r="F25" s="5" t="s">
        <v>50</v>
      </c>
      <c r="G25" s="5">
        <v>300.0</v>
      </c>
    </row>
    <row r="26">
      <c r="A26" s="4">
        <f t="shared" si="1"/>
        <v>25</v>
      </c>
      <c r="B26" s="5" t="s">
        <v>71</v>
      </c>
      <c r="C26" s="5" t="s">
        <v>72</v>
      </c>
      <c r="D26" s="5" t="s">
        <v>73</v>
      </c>
      <c r="E26" s="6"/>
      <c r="F26" s="5" t="s">
        <v>74</v>
      </c>
      <c r="G26" s="5">
        <v>600.0</v>
      </c>
    </row>
    <row r="27">
      <c r="A27" s="4">
        <f t="shared" si="1"/>
        <v>26</v>
      </c>
      <c r="B27" s="5" t="s">
        <v>75</v>
      </c>
      <c r="C27" s="5">
        <v>1.41911233021E11</v>
      </c>
      <c r="D27" s="5" t="s">
        <v>39</v>
      </c>
      <c r="E27" s="6"/>
      <c r="F27" s="5" t="s">
        <v>76</v>
      </c>
      <c r="G27" s="5">
        <v>300.0</v>
      </c>
    </row>
    <row r="28">
      <c r="A28" s="4">
        <f t="shared" si="1"/>
        <v>27</v>
      </c>
      <c r="B28" s="5" t="s">
        <v>77</v>
      </c>
      <c r="C28" s="5">
        <v>1.41911133071E11</v>
      </c>
      <c r="D28" s="5" t="s">
        <v>39</v>
      </c>
      <c r="E28" s="6"/>
      <c r="F28" s="5" t="s">
        <v>60</v>
      </c>
      <c r="G28" s="5">
        <v>30.0</v>
      </c>
    </row>
    <row r="29">
      <c r="A29" s="4">
        <f t="shared" si="1"/>
        <v>28</v>
      </c>
      <c r="B29" s="5" t="s">
        <v>78</v>
      </c>
      <c r="C29" s="5">
        <v>1.914211016E9</v>
      </c>
      <c r="D29" s="5" t="s">
        <v>39</v>
      </c>
      <c r="E29" s="6"/>
      <c r="F29" s="5" t="s">
        <v>79</v>
      </c>
      <c r="G29" s="5">
        <v>120.0</v>
      </c>
    </row>
    <row r="30">
      <c r="A30" s="4">
        <f t="shared" si="1"/>
        <v>29</v>
      </c>
      <c r="B30" s="5" t="s">
        <v>80</v>
      </c>
      <c r="C30" s="5">
        <v>7.111419033E9</v>
      </c>
      <c r="D30" s="5" t="s">
        <v>9</v>
      </c>
      <c r="E30" s="6"/>
      <c r="F30" s="5" t="s">
        <v>81</v>
      </c>
      <c r="G30" s="5">
        <v>300.0</v>
      </c>
    </row>
    <row r="31">
      <c r="A31" s="4">
        <f t="shared" si="1"/>
        <v>30</v>
      </c>
      <c r="B31" s="5" t="s">
        <v>82</v>
      </c>
      <c r="C31" s="5">
        <v>1.9081010088E10</v>
      </c>
      <c r="D31" s="5" t="s">
        <v>83</v>
      </c>
      <c r="E31" s="6"/>
      <c r="F31" s="5" t="s">
        <v>84</v>
      </c>
      <c r="G31" s="5">
        <v>300.0</v>
      </c>
    </row>
    <row r="32">
      <c r="A32" s="4">
        <f t="shared" si="1"/>
        <v>31</v>
      </c>
      <c r="B32" s="5" t="s">
        <v>85</v>
      </c>
      <c r="C32" s="5">
        <v>1.9081010075E10</v>
      </c>
      <c r="D32" s="5" t="s">
        <v>86</v>
      </c>
      <c r="E32" s="6"/>
      <c r="F32" s="5" t="s">
        <v>87</v>
      </c>
      <c r="G32" s="5">
        <v>240.0</v>
      </c>
    </row>
    <row r="33">
      <c r="A33" s="4">
        <f t="shared" si="1"/>
        <v>32</v>
      </c>
      <c r="B33" s="5" t="s">
        <v>88</v>
      </c>
      <c r="C33" s="5">
        <v>1.9081010037E10</v>
      </c>
      <c r="D33" s="5" t="s">
        <v>89</v>
      </c>
      <c r="E33" s="6"/>
      <c r="F33" s="5" t="s">
        <v>90</v>
      </c>
      <c r="G33" s="5">
        <v>300.0</v>
      </c>
    </row>
    <row r="34">
      <c r="A34" s="4">
        <f t="shared" si="1"/>
        <v>33</v>
      </c>
      <c r="B34" s="5" t="s">
        <v>91</v>
      </c>
      <c r="C34" s="5">
        <v>1.9081010091E10</v>
      </c>
      <c r="D34" s="5" t="s">
        <v>92</v>
      </c>
      <c r="E34" s="6"/>
      <c r="F34" s="5" t="s">
        <v>93</v>
      </c>
      <c r="G34" s="5">
        <v>150.0</v>
      </c>
    </row>
    <row r="35">
      <c r="A35" s="4">
        <f t="shared" si="1"/>
        <v>34</v>
      </c>
      <c r="B35" s="5" t="s">
        <v>94</v>
      </c>
      <c r="C35" s="5">
        <v>1.9081010069E10</v>
      </c>
      <c r="D35" s="5" t="s">
        <v>39</v>
      </c>
      <c r="E35" s="6"/>
      <c r="F35" s="5" t="s">
        <v>95</v>
      </c>
      <c r="G35" s="5">
        <v>480.0</v>
      </c>
      <c r="H35" s="8"/>
    </row>
    <row r="36">
      <c r="A36" s="4">
        <f t="shared" si="1"/>
        <v>35</v>
      </c>
      <c r="B36" s="5" t="s">
        <v>96</v>
      </c>
      <c r="C36" s="5">
        <v>1.9081010077E10</v>
      </c>
      <c r="D36" s="5" t="s">
        <v>97</v>
      </c>
      <c r="E36" s="6"/>
      <c r="F36" s="5" t="s">
        <v>98</v>
      </c>
      <c r="G36" s="5">
        <v>360.0</v>
      </c>
      <c r="H36" s="8"/>
    </row>
    <row r="37">
      <c r="A37" s="4">
        <f t="shared" si="1"/>
        <v>36</v>
      </c>
      <c r="B37" s="5" t="s">
        <v>99</v>
      </c>
      <c r="C37" s="5">
        <v>1.9081010025E10</v>
      </c>
      <c r="D37" s="5" t="s">
        <v>100</v>
      </c>
      <c r="E37" s="6"/>
      <c r="F37" s="5" t="s">
        <v>101</v>
      </c>
      <c r="G37" s="5">
        <v>180.0</v>
      </c>
    </row>
    <row r="38">
      <c r="A38" s="4">
        <f t="shared" si="1"/>
        <v>37</v>
      </c>
      <c r="B38" s="5" t="s">
        <v>102</v>
      </c>
      <c r="C38" s="5">
        <v>1.9081010146E10</v>
      </c>
      <c r="D38" s="5" t="s">
        <v>39</v>
      </c>
      <c r="E38" s="6"/>
      <c r="F38" s="5" t="s">
        <v>79</v>
      </c>
      <c r="G38" s="5">
        <v>600.0</v>
      </c>
    </row>
    <row r="39">
      <c r="A39" s="4">
        <f t="shared" si="1"/>
        <v>38</v>
      </c>
      <c r="B39" s="5" t="s">
        <v>103</v>
      </c>
      <c r="C39" s="5">
        <v>1.908101002E10</v>
      </c>
      <c r="D39" s="5" t="s">
        <v>104</v>
      </c>
      <c r="E39" s="6"/>
      <c r="F39" s="5" t="s">
        <v>105</v>
      </c>
      <c r="G39" s="5">
        <v>120.0</v>
      </c>
    </row>
    <row r="40">
      <c r="A40" s="4">
        <f t="shared" si="1"/>
        <v>39</v>
      </c>
      <c r="B40" s="5" t="s">
        <v>106</v>
      </c>
      <c r="C40" s="5">
        <v>1.95120200111042E14</v>
      </c>
      <c r="D40" s="5" t="s">
        <v>16</v>
      </c>
      <c r="E40" s="6"/>
      <c r="F40" s="5" t="s">
        <v>37</v>
      </c>
      <c r="G40" s="5">
        <v>180.0</v>
      </c>
    </row>
    <row r="41">
      <c r="A41" s="4">
        <f t="shared" si="1"/>
        <v>40</v>
      </c>
      <c r="B41" s="5" t="s">
        <v>107</v>
      </c>
      <c r="C41" s="5">
        <v>1.9051417025E10</v>
      </c>
      <c r="D41" s="5" t="s">
        <v>44</v>
      </c>
      <c r="E41" s="6"/>
      <c r="F41" s="5" t="s">
        <v>108</v>
      </c>
      <c r="G41" s="5">
        <v>150.0</v>
      </c>
    </row>
    <row r="42">
      <c r="A42" s="4">
        <f t="shared" si="1"/>
        <v>41</v>
      </c>
      <c r="B42" s="5" t="s">
        <v>109</v>
      </c>
      <c r="C42" s="5">
        <v>1.20419038E8</v>
      </c>
      <c r="D42" s="5" t="s">
        <v>16</v>
      </c>
      <c r="E42" s="6"/>
      <c r="F42" s="5" t="s">
        <v>50</v>
      </c>
      <c r="G42" s="5">
        <v>30.0</v>
      </c>
    </row>
    <row r="43">
      <c r="A43" s="4">
        <f t="shared" si="1"/>
        <v>42</v>
      </c>
      <c r="B43" s="5" t="s">
        <v>110</v>
      </c>
      <c r="C43" s="5">
        <v>1.210191053E9</v>
      </c>
      <c r="D43" s="5" t="s">
        <v>39</v>
      </c>
      <c r="E43" s="6"/>
      <c r="F43" s="5" t="s">
        <v>111</v>
      </c>
      <c r="G43" s="5">
        <v>30.0</v>
      </c>
    </row>
    <row r="44">
      <c r="A44" s="4">
        <f t="shared" si="1"/>
        <v>43</v>
      </c>
      <c r="B44" s="5" t="s">
        <v>112</v>
      </c>
      <c r="C44" s="5">
        <v>1.9081010179E10</v>
      </c>
      <c r="D44" s="5" t="s">
        <v>16</v>
      </c>
      <c r="E44" s="6"/>
      <c r="F44" s="5" t="s">
        <v>113</v>
      </c>
      <c r="G44" s="5">
        <v>90.0</v>
      </c>
    </row>
    <row r="45">
      <c r="A45" s="4">
        <f t="shared" si="1"/>
        <v>44</v>
      </c>
      <c r="B45" s="5" t="s">
        <v>114</v>
      </c>
      <c r="C45" s="5">
        <v>2.0191770112E10</v>
      </c>
      <c r="D45" s="5" t="s">
        <v>39</v>
      </c>
      <c r="E45" s="6"/>
      <c r="F45" s="5" t="s">
        <v>115</v>
      </c>
      <c r="G45" s="5">
        <v>140.0</v>
      </c>
    </row>
    <row r="46">
      <c r="A46" s="4">
        <f t="shared" si="1"/>
        <v>45</v>
      </c>
      <c r="B46" s="5" t="s">
        <v>116</v>
      </c>
      <c r="C46" s="5">
        <v>1.9081010133E10</v>
      </c>
      <c r="D46" s="5" t="s">
        <v>39</v>
      </c>
      <c r="E46" s="6"/>
      <c r="F46" s="5" t="s">
        <v>76</v>
      </c>
      <c r="G46" s="5">
        <v>480.0</v>
      </c>
    </row>
    <row r="47">
      <c r="A47" s="4">
        <f t="shared" si="1"/>
        <v>46</v>
      </c>
      <c r="B47" s="5" t="s">
        <v>117</v>
      </c>
      <c r="C47" s="5">
        <v>173.0</v>
      </c>
      <c r="D47" s="5" t="s">
        <v>39</v>
      </c>
      <c r="E47" s="6"/>
      <c r="F47" s="5" t="s">
        <v>118</v>
      </c>
      <c r="G47" s="5">
        <v>800.0</v>
      </c>
    </row>
    <row r="48">
      <c r="A48" s="4">
        <f t="shared" si="1"/>
        <v>47</v>
      </c>
      <c r="B48" s="5" t="s">
        <v>119</v>
      </c>
      <c r="C48" s="5">
        <v>1.9081010051E10</v>
      </c>
      <c r="D48" s="5" t="s">
        <v>39</v>
      </c>
      <c r="E48" s="6"/>
      <c r="F48" s="5" t="s">
        <v>60</v>
      </c>
      <c r="G48" s="5">
        <v>240.0</v>
      </c>
    </row>
    <row r="49">
      <c r="A49" s="4">
        <f t="shared" si="1"/>
        <v>48</v>
      </c>
      <c r="B49" s="5" t="s">
        <v>120</v>
      </c>
      <c r="C49" s="5">
        <v>1.9081010095E10</v>
      </c>
      <c r="D49" s="5" t="s">
        <v>16</v>
      </c>
      <c r="E49" s="6"/>
      <c r="F49" s="5" t="s">
        <v>20</v>
      </c>
      <c r="G49" s="5">
        <v>300.0</v>
      </c>
    </row>
    <row r="50">
      <c r="A50" s="4">
        <f t="shared" si="1"/>
        <v>49</v>
      </c>
      <c r="B50" s="5" t="s">
        <v>121</v>
      </c>
      <c r="C50" s="5">
        <v>1.9081010031E10</v>
      </c>
      <c r="D50" s="5" t="s">
        <v>16</v>
      </c>
      <c r="E50" s="6"/>
      <c r="F50" s="5" t="s">
        <v>16</v>
      </c>
      <c r="G50" s="5">
        <v>180.0</v>
      </c>
    </row>
    <row r="51">
      <c r="A51" s="4">
        <v>50.0</v>
      </c>
      <c r="B51" s="9" t="s">
        <v>122</v>
      </c>
      <c r="C51" s="9">
        <v>1.9081010068E10</v>
      </c>
      <c r="D51" s="9" t="s">
        <v>39</v>
      </c>
      <c r="E51" s="10"/>
      <c r="F51" s="9" t="s">
        <v>123</v>
      </c>
      <c r="G51" s="9">
        <v>120.0</v>
      </c>
    </row>
    <row r="52">
      <c r="F52" s="8"/>
      <c r="G52" s="8"/>
    </row>
    <row r="53">
      <c r="F53" s="8"/>
      <c r="G53" s="8"/>
    </row>
    <row r="54">
      <c r="F54" s="8"/>
      <c r="G54" s="8"/>
    </row>
    <row r="55">
      <c r="F55" s="8"/>
      <c r="G55" s="8"/>
    </row>
    <row r="56">
      <c r="F56" s="8"/>
      <c r="G56" s="8"/>
    </row>
    <row r="57">
      <c r="F57" s="8"/>
      <c r="G57" s="8"/>
    </row>
    <row r="58">
      <c r="F58" s="8"/>
      <c r="G58" s="8"/>
    </row>
    <row r="59">
      <c r="F59" s="8"/>
      <c r="G59" s="8"/>
    </row>
    <row r="60">
      <c r="F60" s="8"/>
      <c r="G60" s="8"/>
    </row>
    <row r="61">
      <c r="F61" s="8"/>
      <c r="G61" s="8"/>
    </row>
    <row r="62">
      <c r="F62" s="8"/>
      <c r="G62" s="8"/>
    </row>
    <row r="63">
      <c r="F63" s="8"/>
      <c r="G63" s="8"/>
    </row>
    <row r="64">
      <c r="F64" s="8"/>
      <c r="G64" s="8"/>
    </row>
    <row r="65">
      <c r="F65" s="8"/>
      <c r="G65" s="8"/>
    </row>
    <row r="66">
      <c r="F66" s="8"/>
      <c r="G66" s="8"/>
    </row>
    <row r="67">
      <c r="F67" s="8"/>
      <c r="G67" s="8"/>
    </row>
    <row r="68">
      <c r="F68" s="8"/>
      <c r="G68" s="8"/>
    </row>
    <row r="69">
      <c r="F69" s="8"/>
      <c r="G69" s="8"/>
    </row>
    <row r="70">
      <c r="F70" s="8"/>
      <c r="G70" s="8"/>
    </row>
    <row r="71">
      <c r="F71" s="8"/>
      <c r="G71" s="8"/>
    </row>
    <row r="72">
      <c r="F72" s="8"/>
      <c r="G72" s="8"/>
    </row>
    <row r="73">
      <c r="F73" s="8"/>
      <c r="G73" s="8"/>
    </row>
    <row r="74">
      <c r="F74" s="8"/>
      <c r="G74" s="8"/>
    </row>
    <row r="75">
      <c r="F75" s="8"/>
      <c r="G75" s="8"/>
    </row>
    <row r="76">
      <c r="F76" s="8"/>
      <c r="G76" s="8"/>
    </row>
    <row r="77">
      <c r="F77" s="8"/>
      <c r="G77" s="8"/>
    </row>
    <row r="78">
      <c r="F78" s="8"/>
      <c r="G78" s="8"/>
    </row>
    <row r="79">
      <c r="F79" s="8"/>
      <c r="G79" s="8"/>
    </row>
    <row r="80">
      <c r="F80" s="8"/>
      <c r="G80" s="8"/>
    </row>
    <row r="81">
      <c r="F81" s="8"/>
      <c r="G81" s="8"/>
    </row>
    <row r="82">
      <c r="F82" s="8"/>
      <c r="G82" s="8"/>
    </row>
    <row r="83">
      <c r="F83" s="8"/>
      <c r="G83" s="8"/>
    </row>
    <row r="84">
      <c r="F84" s="8"/>
      <c r="G84" s="11"/>
    </row>
    <row r="85">
      <c r="F85" s="11"/>
    </row>
    <row r="86">
      <c r="F86" s="8"/>
      <c r="G86" s="8"/>
    </row>
    <row r="87">
      <c r="F87" s="8"/>
      <c r="G87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29"/>
    <col customWidth="1" min="3" max="3" width="16.0"/>
    <col customWidth="1" min="4" max="4" width="19.71"/>
    <col customWidth="1" min="5" max="5" width="23.71"/>
    <col customWidth="1" min="6" max="6" width="40.86"/>
    <col customWidth="1" min="9" max="9" width="16.86"/>
    <col customWidth="1" min="12" max="12" width="18.0"/>
    <col customWidth="1" min="19" max="19" width="18.57"/>
    <col customWidth="1" min="23" max="23" width="16.71"/>
  </cols>
  <sheetData>
    <row r="1">
      <c r="A1" s="12" t="s">
        <v>124</v>
      </c>
      <c r="B1" s="13" t="s">
        <v>125</v>
      </c>
      <c r="C1" s="13" t="s">
        <v>126</v>
      </c>
      <c r="D1" s="13" t="s">
        <v>127</v>
      </c>
      <c r="E1" s="12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>
        <v>1.0</v>
      </c>
      <c r="B2" s="7">
        <v>30.0</v>
      </c>
      <c r="C2" s="15"/>
      <c r="D2" s="16">
        <v>30.0</v>
      </c>
      <c r="E2" s="17" t="s">
        <v>128</v>
      </c>
      <c r="F2" s="17" t="s">
        <v>129</v>
      </c>
      <c r="G2" s="18" t="s">
        <v>130</v>
      </c>
      <c r="H2" s="18" t="s">
        <v>131</v>
      </c>
      <c r="I2" s="18" t="s">
        <v>132</v>
      </c>
      <c r="K2" s="18" t="s">
        <v>133</v>
      </c>
      <c r="L2" s="18" t="s">
        <v>134</v>
      </c>
      <c r="M2" s="18" t="s">
        <v>135</v>
      </c>
      <c r="P2" s="19"/>
    </row>
    <row r="3">
      <c r="A3" s="4">
        <f t="shared" ref="A3:A50" si="1">1+A2</f>
        <v>2</v>
      </c>
      <c r="B3" s="20">
        <v>30.0</v>
      </c>
      <c r="C3" s="15"/>
      <c r="D3" s="21">
        <v>30.0</v>
      </c>
      <c r="E3" s="22" t="s">
        <v>136</v>
      </c>
      <c r="F3" s="23"/>
      <c r="G3" s="24"/>
      <c r="H3" s="25">
        <f>sum(D2:D51)</f>
        <v>11080</v>
      </c>
      <c r="I3" s="26"/>
      <c r="K3" s="4">
        <v>1.0</v>
      </c>
      <c r="L3" s="16">
        <v>30.0</v>
      </c>
      <c r="M3" s="20">
        <f t="shared" ref="M3:M52" si="2">L3^2</f>
        <v>900</v>
      </c>
      <c r="P3" s="19"/>
    </row>
    <row r="4">
      <c r="A4" s="4">
        <f t="shared" si="1"/>
        <v>3</v>
      </c>
      <c r="B4" s="20">
        <v>30.0</v>
      </c>
      <c r="C4" s="15"/>
      <c r="D4" s="21">
        <v>30.0</v>
      </c>
      <c r="E4" s="22" t="s">
        <v>137</v>
      </c>
      <c r="F4" s="7"/>
      <c r="G4" s="24"/>
      <c r="H4" s="25">
        <v>51.0</v>
      </c>
      <c r="I4" s="26"/>
      <c r="K4" s="4">
        <f t="shared" ref="K4:K52" si="3">1+K3</f>
        <v>2</v>
      </c>
      <c r="L4" s="21">
        <v>30.0</v>
      </c>
      <c r="M4" s="20">
        <f t="shared" si="2"/>
        <v>900</v>
      </c>
      <c r="P4" s="19"/>
    </row>
    <row r="5">
      <c r="A5" s="4">
        <f t="shared" si="1"/>
        <v>4</v>
      </c>
      <c r="B5" s="20">
        <v>40.0</v>
      </c>
      <c r="C5" s="10"/>
      <c r="D5" s="21">
        <v>40.0</v>
      </c>
      <c r="E5" s="27" t="s">
        <v>138</v>
      </c>
      <c r="F5" s="7"/>
      <c r="G5" s="15"/>
      <c r="H5" s="25">
        <f>sum(D1:D50)/50</f>
        <v>205.6</v>
      </c>
      <c r="I5" s="20"/>
      <c r="K5" s="4">
        <f t="shared" si="3"/>
        <v>3</v>
      </c>
      <c r="L5" s="21">
        <v>30.0</v>
      </c>
      <c r="M5" s="20">
        <f t="shared" si="2"/>
        <v>900</v>
      </c>
      <c r="P5" s="19"/>
    </row>
    <row r="6">
      <c r="A6" s="4">
        <f t="shared" si="1"/>
        <v>5</v>
      </c>
      <c r="B6" s="20">
        <v>45.0</v>
      </c>
      <c r="C6" s="10"/>
      <c r="D6" s="21">
        <v>45.0</v>
      </c>
      <c r="E6" s="28" t="s">
        <v>139</v>
      </c>
      <c r="F6" s="5"/>
      <c r="G6" s="15"/>
      <c r="H6" s="29">
        <f>STDEV(D1:D50)</f>
        <v>166.4987462</v>
      </c>
      <c r="I6" s="20"/>
      <c r="K6" s="4">
        <f t="shared" si="3"/>
        <v>4</v>
      </c>
      <c r="L6" s="21">
        <v>40.0</v>
      </c>
      <c r="M6" s="20">
        <f t="shared" si="2"/>
        <v>1600</v>
      </c>
      <c r="P6" s="19"/>
    </row>
    <row r="7">
      <c r="A7" s="4">
        <f t="shared" si="1"/>
        <v>6</v>
      </c>
      <c r="B7" s="20">
        <v>45.0</v>
      </c>
      <c r="C7" s="15"/>
      <c r="D7" s="21">
        <v>45.0</v>
      </c>
      <c r="E7" s="27" t="s">
        <v>140</v>
      </c>
      <c r="F7" s="30" t="s">
        <v>141</v>
      </c>
      <c r="G7" s="15">
        <f>(150+150)/2</f>
        <v>150</v>
      </c>
      <c r="H7" s="29">
        <f>MEDIAN(D2:D51)</f>
        <v>150</v>
      </c>
      <c r="I7" s="6">
        <v>26.0</v>
      </c>
      <c r="K7" s="4">
        <f t="shared" si="3"/>
        <v>5</v>
      </c>
      <c r="L7" s="21">
        <v>45.0</v>
      </c>
      <c r="M7" s="20">
        <f t="shared" si="2"/>
        <v>2025</v>
      </c>
      <c r="P7" s="19"/>
    </row>
    <row r="8">
      <c r="A8" s="4">
        <f t="shared" si="1"/>
        <v>7</v>
      </c>
      <c r="B8" s="20">
        <v>60.0</v>
      </c>
      <c r="C8" s="15"/>
      <c r="D8" s="21">
        <v>60.0</v>
      </c>
      <c r="E8" s="31" t="s">
        <v>142</v>
      </c>
      <c r="F8" s="10" t="s">
        <v>143</v>
      </c>
      <c r="G8" s="20">
        <f>110800/50</f>
        <v>2216</v>
      </c>
      <c r="H8" s="29">
        <f>AVERAGE(L3:L52)</f>
        <v>221.6</v>
      </c>
      <c r="I8" s="20"/>
      <c r="K8" s="4">
        <f t="shared" si="3"/>
        <v>6</v>
      </c>
      <c r="L8" s="21">
        <v>45.0</v>
      </c>
      <c r="M8" s="20">
        <f t="shared" si="2"/>
        <v>2025</v>
      </c>
      <c r="P8" s="19"/>
    </row>
    <row r="9">
      <c r="A9" s="4">
        <f t="shared" si="1"/>
        <v>8</v>
      </c>
      <c r="B9" s="20">
        <v>60.0</v>
      </c>
      <c r="C9" s="15"/>
      <c r="D9" s="21">
        <v>60.0</v>
      </c>
      <c r="E9" s="31" t="s">
        <v>144</v>
      </c>
      <c r="F9" s="20"/>
      <c r="G9" s="6">
        <v>120.0</v>
      </c>
      <c r="H9" s="29">
        <f>MODE(D2:D51)</f>
        <v>120</v>
      </c>
      <c r="I9" s="20"/>
      <c r="K9" s="4">
        <f t="shared" si="3"/>
        <v>7</v>
      </c>
      <c r="L9" s="21">
        <v>60.0</v>
      </c>
      <c r="M9" s="20">
        <f t="shared" si="2"/>
        <v>3600</v>
      </c>
    </row>
    <row r="10">
      <c r="A10" s="4">
        <f t="shared" si="1"/>
        <v>9</v>
      </c>
      <c r="B10" s="20">
        <v>60.0</v>
      </c>
      <c r="C10" s="15"/>
      <c r="D10" s="21">
        <v>60.0</v>
      </c>
      <c r="E10" s="31" t="s">
        <v>145</v>
      </c>
      <c r="F10" s="10" t="s">
        <v>146</v>
      </c>
      <c r="G10" s="26">
        <f>((COUNT(K3:K52)*M53) - L53^2) / (COUNT(K3:K52)*(COUNT(K3:K52)-1))</f>
        <v>34122.89796</v>
      </c>
      <c r="H10" s="25">
        <f>_xlfn.VAR.S(L3:L52)</f>
        <v>34122.89796</v>
      </c>
      <c r="I10" s="26"/>
      <c r="K10" s="4">
        <f t="shared" si="3"/>
        <v>8</v>
      </c>
      <c r="L10" s="21">
        <v>60.0</v>
      </c>
      <c r="M10" s="20">
        <f t="shared" si="2"/>
        <v>3600</v>
      </c>
    </row>
    <row r="11">
      <c r="A11" s="4">
        <f t="shared" si="1"/>
        <v>10</v>
      </c>
      <c r="B11" s="20">
        <v>60.0</v>
      </c>
      <c r="C11" s="15"/>
      <c r="D11" s="21">
        <v>60.0</v>
      </c>
      <c r="E11" s="31" t="s">
        <v>147</v>
      </c>
      <c r="F11" s="15"/>
      <c r="G11" s="26">
        <f>SQRT(G10)
</f>
        <v>184.7238424</v>
      </c>
      <c r="H11" s="25">
        <f>_xlfn.STDEV.S(L3:L52)</f>
        <v>184.7238424</v>
      </c>
      <c r="I11" s="26"/>
      <c r="K11" s="4">
        <f t="shared" si="3"/>
        <v>9</v>
      </c>
      <c r="L11" s="21">
        <v>60.0</v>
      </c>
      <c r="M11" s="20">
        <f t="shared" si="2"/>
        <v>3600</v>
      </c>
    </row>
    <row r="12">
      <c r="A12" s="4">
        <f t="shared" si="1"/>
        <v>11</v>
      </c>
      <c r="B12" s="20">
        <v>60.0</v>
      </c>
      <c r="C12" s="15"/>
      <c r="D12" s="21">
        <v>60.0</v>
      </c>
      <c r="E12" s="8"/>
      <c r="F12" s="8"/>
      <c r="H12" s="32"/>
      <c r="K12" s="4">
        <f t="shared" si="3"/>
        <v>10</v>
      </c>
      <c r="L12" s="21">
        <v>60.0</v>
      </c>
      <c r="M12" s="20">
        <f t="shared" si="2"/>
        <v>3600</v>
      </c>
    </row>
    <row r="13">
      <c r="A13" s="4">
        <f t="shared" si="1"/>
        <v>12</v>
      </c>
      <c r="B13" s="20">
        <v>90.0</v>
      </c>
      <c r="C13" s="15"/>
      <c r="D13" s="21">
        <v>90.0</v>
      </c>
      <c r="E13" s="33"/>
      <c r="F13" s="33"/>
      <c r="G13" s="34" t="s">
        <v>148</v>
      </c>
      <c r="H13" s="33"/>
      <c r="I13" s="33"/>
      <c r="K13" s="4">
        <f t="shared" si="3"/>
        <v>11</v>
      </c>
      <c r="L13" s="21">
        <v>60.0</v>
      </c>
      <c r="M13" s="20">
        <f t="shared" si="2"/>
        <v>3600</v>
      </c>
    </row>
    <row r="14">
      <c r="A14" s="4">
        <f t="shared" si="1"/>
        <v>13</v>
      </c>
      <c r="B14" s="20">
        <v>90.0</v>
      </c>
      <c r="C14" s="15"/>
      <c r="D14" s="21">
        <v>90.0</v>
      </c>
      <c r="E14" s="35" t="s">
        <v>149</v>
      </c>
      <c r="F14" s="10" t="s">
        <v>150</v>
      </c>
      <c r="G14" s="26">
        <f>L16 + 0.25 * (L17 - L16)</f>
        <v>120</v>
      </c>
      <c r="H14" s="26">
        <f>QUARTILE(L3:L52,2)</f>
        <v>150</v>
      </c>
      <c r="I14" s="26">
        <f>50/4</f>
        <v>12.5</v>
      </c>
      <c r="K14" s="4">
        <f t="shared" si="3"/>
        <v>12</v>
      </c>
      <c r="L14" s="21">
        <v>90.0</v>
      </c>
      <c r="M14" s="20">
        <f t="shared" si="2"/>
        <v>8100</v>
      </c>
    </row>
    <row r="15">
      <c r="A15" s="4">
        <f t="shared" si="1"/>
        <v>14</v>
      </c>
      <c r="B15" s="20">
        <v>120.0</v>
      </c>
      <c r="C15" s="15"/>
      <c r="D15" s="21">
        <v>120.0</v>
      </c>
      <c r="E15" s="35" t="s">
        <v>151</v>
      </c>
      <c r="F15" s="10" t="s">
        <v>152</v>
      </c>
      <c r="G15" s="26">
        <f>L41 + 0.75 * (L42 - L41)</f>
        <v>300</v>
      </c>
      <c r="H15" s="26">
        <f>QUARTILE(L3:L52,3)</f>
        <v>300</v>
      </c>
      <c r="I15" s="26">
        <f>50*3/4</f>
        <v>37.5</v>
      </c>
      <c r="K15" s="4">
        <f t="shared" si="3"/>
        <v>13</v>
      </c>
      <c r="L15" s="21">
        <v>90.0</v>
      </c>
      <c r="M15" s="20">
        <f t="shared" si="2"/>
        <v>8100</v>
      </c>
    </row>
    <row r="16">
      <c r="A16" s="4">
        <f t="shared" si="1"/>
        <v>15</v>
      </c>
      <c r="B16" s="20">
        <v>120.0</v>
      </c>
      <c r="C16" s="15"/>
      <c r="D16" s="21">
        <v>120.0</v>
      </c>
      <c r="E16" s="36"/>
      <c r="F16" s="37"/>
      <c r="K16" s="4">
        <f t="shared" si="3"/>
        <v>14</v>
      </c>
      <c r="L16" s="21">
        <v>120.0</v>
      </c>
      <c r="M16" s="20">
        <f t="shared" si="2"/>
        <v>14400</v>
      </c>
    </row>
    <row r="17">
      <c r="A17" s="4">
        <f t="shared" si="1"/>
        <v>16</v>
      </c>
      <c r="B17" s="20">
        <v>120.0</v>
      </c>
      <c r="C17" s="15"/>
      <c r="D17" s="21">
        <v>120.0</v>
      </c>
      <c r="E17" s="8"/>
      <c r="F17" s="8"/>
      <c r="K17" s="4">
        <f t="shared" si="3"/>
        <v>15</v>
      </c>
      <c r="L17" s="21">
        <v>120.0</v>
      </c>
      <c r="M17" s="20">
        <f t="shared" si="2"/>
        <v>14400</v>
      </c>
    </row>
    <row r="18">
      <c r="A18" s="4">
        <f t="shared" si="1"/>
        <v>17</v>
      </c>
      <c r="B18" s="20">
        <v>120.0</v>
      </c>
      <c r="C18" s="15"/>
      <c r="D18" s="21">
        <v>120.0</v>
      </c>
      <c r="E18" s="38"/>
      <c r="F18" s="8"/>
      <c r="K18" s="4">
        <f t="shared" si="3"/>
        <v>16</v>
      </c>
      <c r="L18" s="21">
        <v>120.0</v>
      </c>
      <c r="M18" s="20">
        <f t="shared" si="2"/>
        <v>14400</v>
      </c>
    </row>
    <row r="19">
      <c r="A19" s="4">
        <f t="shared" si="1"/>
        <v>18</v>
      </c>
      <c r="B19" s="20">
        <v>120.0</v>
      </c>
      <c r="C19" s="15"/>
      <c r="D19" s="21">
        <v>120.0</v>
      </c>
      <c r="E19" s="38"/>
      <c r="F19" s="8"/>
      <c r="K19" s="4">
        <f t="shared" si="3"/>
        <v>17</v>
      </c>
      <c r="L19" s="21">
        <v>120.0</v>
      </c>
      <c r="M19" s="20">
        <f t="shared" si="2"/>
        <v>14400</v>
      </c>
    </row>
    <row r="20">
      <c r="A20" s="4">
        <f t="shared" si="1"/>
        <v>19</v>
      </c>
      <c r="B20" s="20">
        <v>120.0</v>
      </c>
      <c r="C20" s="15"/>
      <c r="D20" s="21">
        <v>120.0</v>
      </c>
      <c r="E20" s="38"/>
      <c r="F20" s="38"/>
      <c r="K20" s="4">
        <f t="shared" si="3"/>
        <v>18</v>
      </c>
      <c r="L20" s="21">
        <v>120.0</v>
      </c>
      <c r="M20" s="20">
        <f t="shared" si="2"/>
        <v>14400</v>
      </c>
    </row>
    <row r="21">
      <c r="A21" s="4">
        <f t="shared" si="1"/>
        <v>20</v>
      </c>
      <c r="B21" s="20">
        <v>120.0</v>
      </c>
      <c r="C21" s="15"/>
      <c r="D21" s="21">
        <v>120.0</v>
      </c>
      <c r="F21" s="8"/>
      <c r="K21" s="4">
        <f t="shared" si="3"/>
        <v>19</v>
      </c>
      <c r="L21" s="21">
        <v>120.0</v>
      </c>
      <c r="M21" s="20">
        <f t="shared" si="2"/>
        <v>14400</v>
      </c>
    </row>
    <row r="22">
      <c r="A22" s="4">
        <f t="shared" si="1"/>
        <v>21</v>
      </c>
      <c r="B22" s="20">
        <v>120.0</v>
      </c>
      <c r="C22" s="15"/>
      <c r="D22" s="21">
        <v>120.0</v>
      </c>
      <c r="F22" s="8"/>
      <c r="K22" s="4">
        <f t="shared" si="3"/>
        <v>20</v>
      </c>
      <c r="L22" s="21">
        <v>120.0</v>
      </c>
      <c r="M22" s="20">
        <f t="shared" si="2"/>
        <v>14400</v>
      </c>
    </row>
    <row r="23">
      <c r="A23" s="4">
        <f t="shared" si="1"/>
        <v>22</v>
      </c>
      <c r="B23" s="20">
        <v>120.0</v>
      </c>
      <c r="C23" s="15"/>
      <c r="D23" s="21">
        <v>120.0</v>
      </c>
      <c r="F23" s="8"/>
      <c r="K23" s="4">
        <f t="shared" si="3"/>
        <v>21</v>
      </c>
      <c r="L23" s="21">
        <v>120.0</v>
      </c>
      <c r="M23" s="20">
        <f t="shared" si="2"/>
        <v>14400</v>
      </c>
    </row>
    <row r="24">
      <c r="A24" s="4">
        <f t="shared" si="1"/>
        <v>23</v>
      </c>
      <c r="B24" s="20">
        <v>120.0</v>
      </c>
      <c r="C24" s="10"/>
      <c r="D24" s="21">
        <v>120.0</v>
      </c>
      <c r="F24" s="8"/>
      <c r="K24" s="4">
        <f t="shared" si="3"/>
        <v>22</v>
      </c>
      <c r="L24" s="21">
        <v>120.0</v>
      </c>
      <c r="M24" s="20">
        <f t="shared" si="2"/>
        <v>14400</v>
      </c>
    </row>
    <row r="25">
      <c r="A25" s="4">
        <f t="shared" si="1"/>
        <v>24</v>
      </c>
      <c r="B25" s="20">
        <v>140.0</v>
      </c>
      <c r="C25" s="10"/>
      <c r="D25" s="21">
        <v>140.0</v>
      </c>
      <c r="F25" s="8"/>
      <c r="K25" s="4">
        <f t="shared" si="3"/>
        <v>23</v>
      </c>
      <c r="L25" s="21">
        <v>120.0</v>
      </c>
      <c r="M25" s="20">
        <f t="shared" si="2"/>
        <v>14400</v>
      </c>
    </row>
    <row r="26">
      <c r="A26" s="4">
        <f t="shared" si="1"/>
        <v>25</v>
      </c>
      <c r="B26" s="20">
        <v>150.0</v>
      </c>
      <c r="C26" s="15"/>
      <c r="D26" s="21">
        <v>150.0</v>
      </c>
      <c r="K26" s="4">
        <f t="shared" si="3"/>
        <v>24</v>
      </c>
      <c r="L26" s="21">
        <v>140.0</v>
      </c>
      <c r="M26" s="20">
        <f t="shared" si="2"/>
        <v>19600</v>
      </c>
    </row>
    <row r="27">
      <c r="A27" s="4">
        <f t="shared" si="1"/>
        <v>26</v>
      </c>
      <c r="B27" s="20">
        <v>150.0</v>
      </c>
      <c r="C27" s="15"/>
      <c r="D27" s="21">
        <v>150.0</v>
      </c>
      <c r="E27" s="8"/>
      <c r="K27" s="4">
        <f t="shared" si="3"/>
        <v>25</v>
      </c>
      <c r="L27" s="21">
        <v>150.0</v>
      </c>
      <c r="M27" s="20">
        <f t="shared" si="2"/>
        <v>22500</v>
      </c>
    </row>
    <row r="28">
      <c r="A28" s="4">
        <f t="shared" si="1"/>
        <v>27</v>
      </c>
      <c r="B28" s="20">
        <v>150.0</v>
      </c>
      <c r="C28" s="15"/>
      <c r="D28" s="21">
        <v>150.0</v>
      </c>
      <c r="E28" s="37"/>
      <c r="K28" s="4">
        <f t="shared" si="3"/>
        <v>26</v>
      </c>
      <c r="L28" s="21">
        <v>150.0</v>
      </c>
      <c r="M28" s="20">
        <f t="shared" si="2"/>
        <v>22500</v>
      </c>
    </row>
    <row r="29">
      <c r="A29" s="4">
        <f t="shared" si="1"/>
        <v>28</v>
      </c>
      <c r="B29" s="20">
        <v>180.0</v>
      </c>
      <c r="C29" s="15"/>
      <c r="D29" s="21">
        <v>180.0</v>
      </c>
      <c r="E29" s="8"/>
      <c r="K29" s="4">
        <f t="shared" si="3"/>
        <v>27</v>
      </c>
      <c r="L29" s="21">
        <v>150.0</v>
      </c>
      <c r="M29" s="20">
        <f t="shared" si="2"/>
        <v>22500</v>
      </c>
    </row>
    <row r="30">
      <c r="A30" s="4">
        <f t="shared" si="1"/>
        <v>29</v>
      </c>
      <c r="B30" s="20">
        <v>180.0</v>
      </c>
      <c r="C30" s="15"/>
      <c r="D30" s="21">
        <v>180.0</v>
      </c>
      <c r="K30" s="4">
        <f t="shared" si="3"/>
        <v>28</v>
      </c>
      <c r="L30" s="21">
        <v>180.0</v>
      </c>
      <c r="M30" s="20">
        <f t="shared" si="2"/>
        <v>32400</v>
      </c>
    </row>
    <row r="31">
      <c r="A31" s="4">
        <f t="shared" si="1"/>
        <v>30</v>
      </c>
      <c r="B31" s="20">
        <v>180.0</v>
      </c>
      <c r="C31" s="15"/>
      <c r="D31" s="21">
        <v>180.0</v>
      </c>
      <c r="G31" s="11"/>
      <c r="K31" s="4">
        <f t="shared" si="3"/>
        <v>29</v>
      </c>
      <c r="L31" s="21">
        <v>180.0</v>
      </c>
      <c r="M31" s="20">
        <f t="shared" si="2"/>
        <v>32400</v>
      </c>
    </row>
    <row r="32">
      <c r="A32" s="4">
        <f t="shared" si="1"/>
        <v>31</v>
      </c>
      <c r="B32" s="20">
        <v>240.0</v>
      </c>
      <c r="C32" s="15"/>
      <c r="D32" s="21">
        <v>240.0</v>
      </c>
      <c r="K32" s="4">
        <f t="shared" si="3"/>
        <v>30</v>
      </c>
      <c r="L32" s="21">
        <v>180.0</v>
      </c>
      <c r="M32" s="20">
        <f t="shared" si="2"/>
        <v>32400</v>
      </c>
    </row>
    <row r="33">
      <c r="A33" s="4">
        <f t="shared" si="1"/>
        <v>32</v>
      </c>
      <c r="B33" s="20">
        <v>240.0</v>
      </c>
      <c r="C33" s="10"/>
      <c r="D33" s="21">
        <v>240.0</v>
      </c>
      <c r="K33" s="4">
        <f t="shared" si="3"/>
        <v>31</v>
      </c>
      <c r="L33" s="21">
        <v>240.0</v>
      </c>
      <c r="M33" s="20">
        <f t="shared" si="2"/>
        <v>57600</v>
      </c>
    </row>
    <row r="34">
      <c r="A34" s="4">
        <f t="shared" si="1"/>
        <v>33</v>
      </c>
      <c r="B34" s="20">
        <v>270.0</v>
      </c>
      <c r="C34" s="10"/>
      <c r="D34" s="21">
        <v>270.0</v>
      </c>
      <c r="K34" s="4">
        <f t="shared" si="3"/>
        <v>32</v>
      </c>
      <c r="L34" s="21">
        <v>240.0</v>
      </c>
      <c r="M34" s="20">
        <f t="shared" si="2"/>
        <v>57600</v>
      </c>
    </row>
    <row r="35">
      <c r="A35" s="4">
        <f t="shared" si="1"/>
        <v>34</v>
      </c>
      <c r="B35" s="20">
        <v>300.0</v>
      </c>
      <c r="C35" s="15"/>
      <c r="D35" s="21">
        <v>300.0</v>
      </c>
      <c r="K35" s="4">
        <f t="shared" si="3"/>
        <v>33</v>
      </c>
      <c r="L35" s="21">
        <v>270.0</v>
      </c>
      <c r="M35" s="20">
        <f t="shared" si="2"/>
        <v>72900</v>
      </c>
    </row>
    <row r="36">
      <c r="A36" s="4">
        <f t="shared" si="1"/>
        <v>35</v>
      </c>
      <c r="B36" s="20">
        <v>300.0</v>
      </c>
      <c r="C36" s="15"/>
      <c r="D36" s="21">
        <v>300.0</v>
      </c>
      <c r="K36" s="4">
        <f t="shared" si="3"/>
        <v>34</v>
      </c>
      <c r="L36" s="21">
        <v>300.0</v>
      </c>
      <c r="M36" s="20">
        <f t="shared" si="2"/>
        <v>90000</v>
      </c>
    </row>
    <row r="37">
      <c r="A37" s="4">
        <f t="shared" si="1"/>
        <v>36</v>
      </c>
      <c r="B37" s="20">
        <v>300.0</v>
      </c>
      <c r="C37" s="15"/>
      <c r="D37" s="21">
        <v>300.0</v>
      </c>
      <c r="K37" s="4">
        <f t="shared" si="3"/>
        <v>35</v>
      </c>
      <c r="L37" s="21">
        <v>300.0</v>
      </c>
      <c r="M37" s="20">
        <f t="shared" si="2"/>
        <v>90000</v>
      </c>
    </row>
    <row r="38">
      <c r="A38" s="4">
        <f t="shared" si="1"/>
        <v>37</v>
      </c>
      <c r="B38" s="20">
        <v>300.0</v>
      </c>
      <c r="C38" s="15"/>
      <c r="D38" s="21">
        <v>300.0</v>
      </c>
      <c r="K38" s="4">
        <f t="shared" si="3"/>
        <v>36</v>
      </c>
      <c r="L38" s="21">
        <v>300.0</v>
      </c>
      <c r="M38" s="20">
        <f t="shared" si="2"/>
        <v>90000</v>
      </c>
    </row>
    <row r="39">
      <c r="A39" s="4">
        <f t="shared" si="1"/>
        <v>38</v>
      </c>
      <c r="B39" s="20">
        <v>300.0</v>
      </c>
      <c r="C39" s="20"/>
      <c r="D39" s="21">
        <v>300.0</v>
      </c>
      <c r="K39" s="4">
        <f t="shared" si="3"/>
        <v>37</v>
      </c>
      <c r="L39" s="21">
        <v>300.0</v>
      </c>
      <c r="M39" s="20">
        <f t="shared" si="2"/>
        <v>90000</v>
      </c>
    </row>
    <row r="40">
      <c r="A40" s="4">
        <f t="shared" si="1"/>
        <v>39</v>
      </c>
      <c r="B40" s="20">
        <v>300.0</v>
      </c>
      <c r="C40" s="20"/>
      <c r="D40" s="21">
        <v>300.0</v>
      </c>
      <c r="K40" s="4">
        <f t="shared" si="3"/>
        <v>38</v>
      </c>
      <c r="L40" s="21">
        <v>300.0</v>
      </c>
      <c r="M40" s="20">
        <f t="shared" si="2"/>
        <v>90000</v>
      </c>
    </row>
    <row r="41">
      <c r="A41" s="4">
        <f t="shared" si="1"/>
        <v>40</v>
      </c>
      <c r="B41" s="20">
        <v>300.0</v>
      </c>
      <c r="C41" s="20"/>
      <c r="D41" s="21">
        <v>300.0</v>
      </c>
      <c r="K41" s="4">
        <f t="shared" si="3"/>
        <v>39</v>
      </c>
      <c r="L41" s="21">
        <v>300.0</v>
      </c>
      <c r="M41" s="20">
        <f t="shared" si="2"/>
        <v>90000</v>
      </c>
    </row>
    <row r="42">
      <c r="A42" s="4">
        <f t="shared" si="1"/>
        <v>41</v>
      </c>
      <c r="B42" s="20">
        <v>300.0</v>
      </c>
      <c r="C42" s="20"/>
      <c r="D42" s="21">
        <v>300.0</v>
      </c>
      <c r="K42" s="4">
        <f t="shared" si="3"/>
        <v>40</v>
      </c>
      <c r="L42" s="21">
        <v>300.0</v>
      </c>
      <c r="M42" s="20">
        <f t="shared" si="2"/>
        <v>90000</v>
      </c>
    </row>
    <row r="43">
      <c r="A43" s="4">
        <f t="shared" si="1"/>
        <v>42</v>
      </c>
      <c r="B43" s="20">
        <v>360.0</v>
      </c>
      <c r="C43" s="20"/>
      <c r="D43" s="21">
        <v>360.0</v>
      </c>
      <c r="K43" s="4">
        <f t="shared" si="3"/>
        <v>41</v>
      </c>
      <c r="L43" s="21">
        <v>300.0</v>
      </c>
      <c r="M43" s="20">
        <f t="shared" si="2"/>
        <v>90000</v>
      </c>
    </row>
    <row r="44">
      <c r="A44" s="4">
        <f t="shared" si="1"/>
        <v>43</v>
      </c>
      <c r="B44" s="20">
        <v>360.0</v>
      </c>
      <c r="C44" s="20"/>
      <c r="D44" s="21">
        <v>360.0</v>
      </c>
      <c r="K44" s="4">
        <f t="shared" si="3"/>
        <v>42</v>
      </c>
      <c r="L44" s="21">
        <v>360.0</v>
      </c>
      <c r="M44" s="20">
        <f t="shared" si="2"/>
        <v>129600</v>
      </c>
    </row>
    <row r="45">
      <c r="A45" s="4">
        <f t="shared" si="1"/>
        <v>44</v>
      </c>
      <c r="B45" s="20">
        <v>480.0</v>
      </c>
      <c r="C45" s="20"/>
      <c r="D45" s="21">
        <v>480.0</v>
      </c>
      <c r="K45" s="4">
        <f t="shared" si="3"/>
        <v>43</v>
      </c>
      <c r="L45" s="21">
        <v>360.0</v>
      </c>
      <c r="M45" s="20">
        <f t="shared" si="2"/>
        <v>129600</v>
      </c>
    </row>
    <row r="46">
      <c r="A46" s="4">
        <f t="shared" si="1"/>
        <v>45</v>
      </c>
      <c r="B46" s="20">
        <v>480.0</v>
      </c>
      <c r="C46" s="6"/>
      <c r="D46" s="21">
        <v>480.0</v>
      </c>
      <c r="K46" s="4">
        <f t="shared" si="3"/>
        <v>44</v>
      </c>
      <c r="L46" s="21">
        <v>480.0</v>
      </c>
      <c r="M46" s="20">
        <f t="shared" si="2"/>
        <v>230400</v>
      </c>
    </row>
    <row r="47">
      <c r="A47" s="4">
        <f t="shared" si="1"/>
        <v>46</v>
      </c>
      <c r="B47" s="20">
        <v>500.0</v>
      </c>
      <c r="C47" s="6"/>
      <c r="D47" s="21">
        <v>500.0</v>
      </c>
      <c r="K47" s="4">
        <f t="shared" si="3"/>
        <v>45</v>
      </c>
      <c r="L47" s="21">
        <v>480.0</v>
      </c>
      <c r="M47" s="20">
        <f t="shared" si="2"/>
        <v>230400</v>
      </c>
    </row>
    <row r="48">
      <c r="A48" s="4">
        <f t="shared" si="1"/>
        <v>47</v>
      </c>
      <c r="B48" s="20">
        <v>600.0</v>
      </c>
      <c r="C48" s="20"/>
      <c r="D48" s="21">
        <v>600.0</v>
      </c>
      <c r="K48" s="4">
        <f t="shared" si="3"/>
        <v>46</v>
      </c>
      <c r="L48" s="21">
        <v>500.0</v>
      </c>
      <c r="M48" s="20">
        <f t="shared" si="2"/>
        <v>250000</v>
      </c>
    </row>
    <row r="49">
      <c r="A49" s="4">
        <f t="shared" si="1"/>
        <v>48</v>
      </c>
      <c r="B49" s="20">
        <v>600.0</v>
      </c>
      <c r="C49" s="6"/>
      <c r="D49" s="21">
        <v>600.0</v>
      </c>
      <c r="K49" s="4">
        <f t="shared" si="3"/>
        <v>47</v>
      </c>
      <c r="L49" s="21">
        <v>600.0</v>
      </c>
      <c r="M49" s="20">
        <f t="shared" si="2"/>
        <v>360000</v>
      </c>
    </row>
    <row r="50">
      <c r="A50" s="4">
        <f t="shared" si="1"/>
        <v>49</v>
      </c>
      <c r="B50" s="20">
        <v>720.0</v>
      </c>
      <c r="C50" s="6"/>
      <c r="D50" s="21">
        <v>720.0</v>
      </c>
      <c r="K50" s="4">
        <f t="shared" si="3"/>
        <v>48</v>
      </c>
      <c r="L50" s="21">
        <v>600.0</v>
      </c>
      <c r="M50" s="20">
        <f t="shared" si="2"/>
        <v>360000</v>
      </c>
    </row>
    <row r="51">
      <c r="A51" s="4">
        <v>50.0</v>
      </c>
      <c r="B51" s="20">
        <v>800.0</v>
      </c>
      <c r="C51" s="6"/>
      <c r="D51" s="21">
        <v>800.0</v>
      </c>
      <c r="K51" s="4">
        <f t="shared" si="3"/>
        <v>49</v>
      </c>
      <c r="L51" s="21">
        <v>720.0</v>
      </c>
      <c r="M51" s="20">
        <f t="shared" si="2"/>
        <v>518400</v>
      </c>
    </row>
    <row r="52">
      <c r="A52" s="39"/>
      <c r="K52" s="4">
        <f t="shared" si="3"/>
        <v>50</v>
      </c>
      <c r="L52" s="21">
        <v>800.0</v>
      </c>
      <c r="M52" s="20">
        <f t="shared" si="2"/>
        <v>640000</v>
      </c>
    </row>
    <row r="53">
      <c r="A53" s="39"/>
      <c r="K53" s="31" t="s">
        <v>153</v>
      </c>
      <c r="L53" s="20">
        <f t="shared" ref="L53:M53" si="4">SUM(L3:L52)</f>
        <v>11080</v>
      </c>
      <c r="M53" s="20">
        <f t="shared" si="4"/>
        <v>4127350</v>
      </c>
    </row>
    <row r="54">
      <c r="A54" s="39"/>
      <c r="K54" s="40" t="s">
        <v>154</v>
      </c>
      <c r="L54" s="20">
        <f>110800^2</f>
        <v>12276640000</v>
      </c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8.43"/>
    <col customWidth="1" min="7" max="7" width="21.43"/>
    <col customWidth="1" min="8" max="8" width="23.43"/>
    <col customWidth="1" min="9" max="9" width="17.14"/>
  </cols>
  <sheetData>
    <row r="1">
      <c r="A1" s="41" t="s">
        <v>124</v>
      </c>
      <c r="B1" s="42" t="s">
        <v>125</v>
      </c>
      <c r="E1" s="43"/>
      <c r="F1" s="43"/>
      <c r="G1" s="43"/>
      <c r="H1" s="44" t="s">
        <v>155</v>
      </c>
      <c r="I1" s="45"/>
      <c r="J1" s="46"/>
      <c r="K1" s="46"/>
    </row>
    <row r="2">
      <c r="A2" s="4">
        <v>1.0</v>
      </c>
      <c r="B2" s="16">
        <v>30.0</v>
      </c>
      <c r="E2" s="47" t="s">
        <v>125</v>
      </c>
      <c r="F2" s="48" t="s">
        <v>156</v>
      </c>
      <c r="G2" s="49" t="s">
        <v>157</v>
      </c>
      <c r="H2" s="18" t="s">
        <v>158</v>
      </c>
      <c r="I2" s="50"/>
      <c r="J2" s="51" t="s">
        <v>159</v>
      </c>
      <c r="K2" s="50"/>
    </row>
    <row r="3">
      <c r="A3" s="4">
        <f t="shared" ref="A3:A51" si="1">1+A2</f>
        <v>2</v>
      </c>
      <c r="B3" s="21">
        <v>30.0</v>
      </c>
      <c r="E3" s="47"/>
      <c r="F3" s="48"/>
      <c r="G3" s="48"/>
      <c r="H3" s="4" t="s">
        <v>160</v>
      </c>
      <c r="I3" s="35" t="s">
        <v>161</v>
      </c>
      <c r="J3" s="4" t="s">
        <v>160</v>
      </c>
      <c r="K3" s="35" t="s">
        <v>161</v>
      </c>
    </row>
    <row r="4">
      <c r="A4" s="4">
        <f t="shared" si="1"/>
        <v>3</v>
      </c>
      <c r="B4" s="21">
        <v>30.0</v>
      </c>
      <c r="E4" s="52">
        <v>30.0</v>
      </c>
      <c r="F4" s="53">
        <v>3.0</v>
      </c>
      <c r="G4" s="53">
        <v>3.0</v>
      </c>
      <c r="H4" s="6">
        <f t="shared" ref="H4:H21" si="2">F4/50</f>
        <v>0.06</v>
      </c>
      <c r="I4" s="54">
        <v>0.06</v>
      </c>
      <c r="J4" s="20">
        <f t="shared" ref="J4:J21" si="3">G4/50</f>
        <v>0.06</v>
      </c>
      <c r="K4" s="55">
        <v>0.06</v>
      </c>
    </row>
    <row r="5">
      <c r="A5" s="4">
        <f t="shared" si="1"/>
        <v>4</v>
      </c>
      <c r="B5" s="21">
        <v>40.0</v>
      </c>
      <c r="E5" s="52">
        <v>40.0</v>
      </c>
      <c r="F5" s="53">
        <v>1.0</v>
      </c>
      <c r="G5" s="53">
        <v>4.0</v>
      </c>
      <c r="H5" s="6">
        <f t="shared" si="2"/>
        <v>0.02</v>
      </c>
      <c r="I5" s="54">
        <v>0.02</v>
      </c>
      <c r="J5" s="20">
        <f t="shared" si="3"/>
        <v>0.08</v>
      </c>
      <c r="K5" s="55">
        <v>0.08</v>
      </c>
    </row>
    <row r="6">
      <c r="A6" s="4">
        <f t="shared" si="1"/>
        <v>5</v>
      </c>
      <c r="B6" s="21">
        <v>45.0</v>
      </c>
      <c r="E6" s="52">
        <v>45.0</v>
      </c>
      <c r="F6" s="53">
        <v>2.0</v>
      </c>
      <c r="G6" s="53">
        <v>6.0</v>
      </c>
      <c r="H6" s="6">
        <f t="shared" si="2"/>
        <v>0.04</v>
      </c>
      <c r="I6" s="54">
        <v>0.04</v>
      </c>
      <c r="J6" s="20">
        <f t="shared" si="3"/>
        <v>0.12</v>
      </c>
      <c r="K6" s="55">
        <v>0.12</v>
      </c>
    </row>
    <row r="7">
      <c r="A7" s="4">
        <f t="shared" si="1"/>
        <v>6</v>
      </c>
      <c r="B7" s="21">
        <v>45.0</v>
      </c>
      <c r="E7" s="52">
        <v>60.0</v>
      </c>
      <c r="F7" s="53">
        <v>5.0</v>
      </c>
      <c r="G7" s="53">
        <v>11.0</v>
      </c>
      <c r="H7" s="6">
        <f t="shared" si="2"/>
        <v>0.1</v>
      </c>
      <c r="I7" s="54">
        <v>0.1</v>
      </c>
      <c r="J7" s="20">
        <f t="shared" si="3"/>
        <v>0.22</v>
      </c>
      <c r="K7" s="55">
        <v>0.22</v>
      </c>
    </row>
    <row r="8">
      <c r="A8" s="4">
        <f t="shared" si="1"/>
        <v>7</v>
      </c>
      <c r="B8" s="21">
        <v>60.0</v>
      </c>
      <c r="E8" s="52">
        <v>90.0</v>
      </c>
      <c r="F8" s="53">
        <v>2.0</v>
      </c>
      <c r="G8" s="53">
        <v>13.0</v>
      </c>
      <c r="H8" s="6">
        <f t="shared" si="2"/>
        <v>0.04</v>
      </c>
      <c r="I8" s="54">
        <v>0.04</v>
      </c>
      <c r="J8" s="20">
        <f t="shared" si="3"/>
        <v>0.26</v>
      </c>
      <c r="K8" s="55">
        <v>0.26</v>
      </c>
    </row>
    <row r="9">
      <c r="A9" s="4">
        <f t="shared" si="1"/>
        <v>8</v>
      </c>
      <c r="B9" s="21">
        <v>60.0</v>
      </c>
      <c r="E9" s="52">
        <v>120.0</v>
      </c>
      <c r="F9" s="53">
        <v>10.0</v>
      </c>
      <c r="G9" s="53">
        <v>22.0</v>
      </c>
      <c r="H9" s="6">
        <f t="shared" si="2"/>
        <v>0.2</v>
      </c>
      <c r="I9" s="54">
        <v>0.1</v>
      </c>
      <c r="J9" s="20">
        <f t="shared" si="3"/>
        <v>0.44</v>
      </c>
      <c r="K9" s="55">
        <v>0.43</v>
      </c>
    </row>
    <row r="10">
      <c r="A10" s="4">
        <f t="shared" si="1"/>
        <v>9</v>
      </c>
      <c r="B10" s="21">
        <v>60.0</v>
      </c>
      <c r="E10" s="52">
        <v>140.0</v>
      </c>
      <c r="F10" s="53">
        <v>1.0</v>
      </c>
      <c r="G10" s="53">
        <v>23.0</v>
      </c>
      <c r="H10" s="6">
        <f t="shared" si="2"/>
        <v>0.02</v>
      </c>
      <c r="I10" s="54">
        <v>0.02</v>
      </c>
      <c r="J10" s="20">
        <f t="shared" si="3"/>
        <v>0.46</v>
      </c>
      <c r="K10" s="55">
        <v>0.54</v>
      </c>
    </row>
    <row r="11">
      <c r="A11" s="4">
        <f t="shared" si="1"/>
        <v>10</v>
      </c>
      <c r="B11" s="21">
        <v>60.0</v>
      </c>
      <c r="E11" s="52">
        <v>150.0</v>
      </c>
      <c r="F11" s="53">
        <v>3.0</v>
      </c>
      <c r="G11" s="53">
        <v>26.0</v>
      </c>
      <c r="H11" s="6">
        <f t="shared" si="2"/>
        <v>0.06</v>
      </c>
      <c r="I11" s="54">
        <v>0.06</v>
      </c>
      <c r="J11" s="20">
        <f t="shared" si="3"/>
        <v>0.52</v>
      </c>
      <c r="K11" s="55">
        <v>0.52</v>
      </c>
    </row>
    <row r="12">
      <c r="A12" s="4">
        <f t="shared" si="1"/>
        <v>11</v>
      </c>
      <c r="B12" s="21">
        <v>60.0</v>
      </c>
      <c r="E12" s="52">
        <v>180.0</v>
      </c>
      <c r="F12" s="53">
        <v>3.0</v>
      </c>
      <c r="G12" s="53">
        <v>28.0</v>
      </c>
      <c r="H12" s="6">
        <f t="shared" si="2"/>
        <v>0.06</v>
      </c>
      <c r="I12" s="54">
        <v>0.06</v>
      </c>
      <c r="J12" s="20">
        <f t="shared" si="3"/>
        <v>0.56</v>
      </c>
      <c r="K12" s="55">
        <v>0.57</v>
      </c>
    </row>
    <row r="13">
      <c r="A13" s="4">
        <f t="shared" si="1"/>
        <v>12</v>
      </c>
      <c r="B13" s="21">
        <v>90.0</v>
      </c>
      <c r="E13" s="52">
        <v>240.0</v>
      </c>
      <c r="F13" s="53">
        <v>2.0</v>
      </c>
      <c r="G13" s="53">
        <v>30.0</v>
      </c>
      <c r="H13" s="6">
        <f t="shared" si="2"/>
        <v>0.04</v>
      </c>
      <c r="I13" s="54">
        <v>0.04</v>
      </c>
      <c r="J13" s="20">
        <f t="shared" si="3"/>
        <v>0.6</v>
      </c>
      <c r="K13" s="55">
        <v>0.6</v>
      </c>
    </row>
    <row r="14">
      <c r="A14" s="4">
        <f t="shared" si="1"/>
        <v>13</v>
      </c>
      <c r="B14" s="21">
        <v>90.0</v>
      </c>
      <c r="E14" s="52">
        <v>270.0</v>
      </c>
      <c r="F14" s="53">
        <v>1.0</v>
      </c>
      <c r="G14" s="53">
        <v>31.0</v>
      </c>
      <c r="H14" s="6">
        <f t="shared" si="2"/>
        <v>0.02</v>
      </c>
      <c r="I14" s="54">
        <v>0.02</v>
      </c>
      <c r="J14" s="20">
        <f t="shared" si="3"/>
        <v>0.62</v>
      </c>
      <c r="K14" s="55">
        <v>0.61</v>
      </c>
    </row>
    <row r="15">
      <c r="A15" s="4">
        <f t="shared" si="1"/>
        <v>14</v>
      </c>
      <c r="B15" s="21">
        <v>120.0</v>
      </c>
      <c r="E15" s="52">
        <v>300.0</v>
      </c>
      <c r="F15" s="53">
        <v>8.0</v>
      </c>
      <c r="G15" s="53">
        <v>39.0</v>
      </c>
      <c r="H15" s="6">
        <f t="shared" si="2"/>
        <v>0.16</v>
      </c>
      <c r="I15" s="54">
        <v>0.08</v>
      </c>
      <c r="J15" s="20">
        <f t="shared" si="3"/>
        <v>0.78</v>
      </c>
      <c r="K15" s="55">
        <v>0.78</v>
      </c>
    </row>
    <row r="16">
      <c r="A16" s="4">
        <f t="shared" si="1"/>
        <v>15</v>
      </c>
      <c r="B16" s="21">
        <v>120.0</v>
      </c>
      <c r="E16" s="52">
        <v>360.0</v>
      </c>
      <c r="F16" s="53">
        <v>2.0</v>
      </c>
      <c r="G16" s="53">
        <v>41.0</v>
      </c>
      <c r="H16" s="6">
        <f t="shared" si="2"/>
        <v>0.04</v>
      </c>
      <c r="I16" s="54">
        <v>0.04</v>
      </c>
      <c r="J16" s="20">
        <f t="shared" si="3"/>
        <v>0.82</v>
      </c>
      <c r="K16" s="55">
        <v>0.82</v>
      </c>
    </row>
    <row r="17">
      <c r="A17" s="4">
        <f t="shared" si="1"/>
        <v>16</v>
      </c>
      <c r="B17" s="21">
        <v>120.0</v>
      </c>
      <c r="E17" s="52">
        <v>480.0</v>
      </c>
      <c r="F17" s="53">
        <v>2.0</v>
      </c>
      <c r="G17" s="53">
        <v>43.0</v>
      </c>
      <c r="H17" s="6">
        <f t="shared" si="2"/>
        <v>0.04</v>
      </c>
      <c r="I17" s="54">
        <v>0.04</v>
      </c>
      <c r="J17" s="20">
        <f t="shared" si="3"/>
        <v>0.86</v>
      </c>
      <c r="K17" s="55">
        <v>0.86</v>
      </c>
    </row>
    <row r="18">
      <c r="A18" s="4">
        <f t="shared" si="1"/>
        <v>17</v>
      </c>
      <c r="B18" s="21">
        <v>120.0</v>
      </c>
      <c r="E18" s="52">
        <v>500.0</v>
      </c>
      <c r="F18" s="53">
        <v>1.0</v>
      </c>
      <c r="G18" s="53">
        <v>44.0</v>
      </c>
      <c r="H18" s="6">
        <f t="shared" si="2"/>
        <v>0.02</v>
      </c>
      <c r="I18" s="54">
        <v>0.02</v>
      </c>
      <c r="J18" s="20">
        <f t="shared" si="3"/>
        <v>0.88</v>
      </c>
      <c r="K18" s="55">
        <v>0.88</v>
      </c>
    </row>
    <row r="19">
      <c r="A19" s="4">
        <f t="shared" si="1"/>
        <v>18</v>
      </c>
      <c r="B19" s="21">
        <v>120.0</v>
      </c>
      <c r="E19" s="52">
        <v>600.0</v>
      </c>
      <c r="F19" s="53">
        <v>2.0</v>
      </c>
      <c r="G19" s="53">
        <v>46.0</v>
      </c>
      <c r="H19" s="6">
        <f t="shared" si="2"/>
        <v>0.04</v>
      </c>
      <c r="I19" s="54">
        <v>0.04</v>
      </c>
      <c r="J19" s="20">
        <f t="shared" si="3"/>
        <v>0.92</v>
      </c>
      <c r="K19" s="55">
        <v>0.92</v>
      </c>
    </row>
    <row r="20">
      <c r="A20" s="4">
        <f t="shared" si="1"/>
        <v>19</v>
      </c>
      <c r="B20" s="21">
        <v>120.0</v>
      </c>
      <c r="E20" s="52">
        <v>720.0</v>
      </c>
      <c r="F20" s="53">
        <v>1.0</v>
      </c>
      <c r="G20" s="53">
        <v>47.0</v>
      </c>
      <c r="H20" s="6">
        <f t="shared" si="2"/>
        <v>0.02</v>
      </c>
      <c r="I20" s="54">
        <v>0.02</v>
      </c>
      <c r="J20" s="20">
        <f t="shared" si="3"/>
        <v>0.94</v>
      </c>
      <c r="K20" s="55">
        <v>0.95</v>
      </c>
    </row>
    <row r="21">
      <c r="A21" s="4">
        <f t="shared" si="1"/>
        <v>20</v>
      </c>
      <c r="B21" s="21">
        <v>120.0</v>
      </c>
      <c r="E21" s="52">
        <v>800.0</v>
      </c>
      <c r="F21" s="53">
        <v>1.0</v>
      </c>
      <c r="G21" s="53">
        <v>48.0</v>
      </c>
      <c r="H21" s="6">
        <f t="shared" si="2"/>
        <v>0.02</v>
      </c>
      <c r="I21" s="54">
        <v>0.02</v>
      </c>
      <c r="J21" s="20">
        <f t="shared" si="3"/>
        <v>0.96</v>
      </c>
      <c r="K21" s="55">
        <v>0.96</v>
      </c>
    </row>
    <row r="22">
      <c r="A22" s="4">
        <f t="shared" si="1"/>
        <v>21</v>
      </c>
      <c r="B22" s="21">
        <v>120.0</v>
      </c>
      <c r="E22" s="56" t="s">
        <v>162</v>
      </c>
      <c r="F22" s="9">
        <v>50.0</v>
      </c>
      <c r="G22" s="57"/>
    </row>
    <row r="23">
      <c r="A23" s="4">
        <f t="shared" si="1"/>
        <v>22</v>
      </c>
      <c r="B23" s="21">
        <v>120.0</v>
      </c>
    </row>
    <row r="24">
      <c r="A24" s="4">
        <f t="shared" si="1"/>
        <v>23</v>
      </c>
      <c r="B24" s="21">
        <v>120.0</v>
      </c>
    </row>
    <row r="25">
      <c r="A25" s="4">
        <f t="shared" si="1"/>
        <v>24</v>
      </c>
      <c r="B25" s="21">
        <v>140.0</v>
      </c>
      <c r="E25" s="58"/>
      <c r="F25" s="58"/>
      <c r="G25" s="58"/>
      <c r="H25" s="59" t="s">
        <v>163</v>
      </c>
      <c r="I25" s="58"/>
      <c r="J25" s="58"/>
      <c r="K25" s="58"/>
    </row>
    <row r="26">
      <c r="A26" s="4">
        <f t="shared" si="1"/>
        <v>25</v>
      </c>
      <c r="B26" s="21">
        <v>150.0</v>
      </c>
      <c r="E26" s="60" t="s">
        <v>125</v>
      </c>
      <c r="F26" s="60" t="s">
        <v>156</v>
      </c>
      <c r="G26" s="17" t="s">
        <v>157</v>
      </c>
      <c r="H26" s="18" t="s">
        <v>158</v>
      </c>
      <c r="I26" s="50"/>
      <c r="J26" s="51" t="s">
        <v>159</v>
      </c>
      <c r="K26" s="50"/>
    </row>
    <row r="27">
      <c r="A27" s="4">
        <f t="shared" si="1"/>
        <v>26</v>
      </c>
      <c r="B27" s="21">
        <v>150.0</v>
      </c>
      <c r="E27" s="47"/>
      <c r="F27" s="48"/>
      <c r="G27" s="48"/>
      <c r="H27" s="4" t="s">
        <v>160</v>
      </c>
      <c r="I27" s="35" t="s">
        <v>161</v>
      </c>
      <c r="J27" s="4" t="s">
        <v>160</v>
      </c>
      <c r="K27" s="35" t="s">
        <v>161</v>
      </c>
    </row>
    <row r="28">
      <c r="A28" s="4">
        <f t="shared" si="1"/>
        <v>27</v>
      </c>
      <c r="B28" s="21">
        <v>150.0</v>
      </c>
      <c r="E28" s="61" t="s">
        <v>164</v>
      </c>
      <c r="F28" s="62">
        <v>6.0</v>
      </c>
      <c r="G28" s="62">
        <v>6.0</v>
      </c>
      <c r="H28" s="6">
        <f t="shared" ref="H28:H32" si="4">F28/50</f>
        <v>0.12</v>
      </c>
      <c r="I28" s="54">
        <f t="shared" ref="I28:I32" si="5">H28*1</f>
        <v>0.12</v>
      </c>
      <c r="J28" s="20">
        <f t="shared" ref="J28:J32" si="6">G28/50</f>
        <v>0.12</v>
      </c>
      <c r="K28" s="55">
        <f t="shared" ref="K28:K32" si="7">J28*1</f>
        <v>0.12</v>
      </c>
    </row>
    <row r="29">
      <c r="A29" s="4">
        <f t="shared" si="1"/>
        <v>28</v>
      </c>
      <c r="B29" s="21">
        <v>180.0</v>
      </c>
      <c r="E29" s="61" t="s">
        <v>165</v>
      </c>
      <c r="F29" s="62">
        <v>18.0</v>
      </c>
      <c r="G29" s="62">
        <v>24.0</v>
      </c>
      <c r="H29" s="6">
        <f t="shared" si="4"/>
        <v>0.36</v>
      </c>
      <c r="I29" s="54">
        <f t="shared" si="5"/>
        <v>0.36</v>
      </c>
      <c r="J29" s="20">
        <f t="shared" si="6"/>
        <v>0.48</v>
      </c>
      <c r="K29" s="55">
        <f t="shared" si="7"/>
        <v>0.48</v>
      </c>
    </row>
    <row r="30">
      <c r="A30" s="4">
        <f t="shared" si="1"/>
        <v>29</v>
      </c>
      <c r="B30" s="21">
        <v>180.0</v>
      </c>
      <c r="E30" s="61" t="s">
        <v>166</v>
      </c>
      <c r="F30" s="62">
        <v>9.0</v>
      </c>
      <c r="G30" s="62">
        <v>33.0</v>
      </c>
      <c r="H30" s="6">
        <f t="shared" si="4"/>
        <v>0.18</v>
      </c>
      <c r="I30" s="54">
        <f t="shared" si="5"/>
        <v>0.18</v>
      </c>
      <c r="J30" s="20">
        <f t="shared" si="6"/>
        <v>0.66</v>
      </c>
      <c r="K30" s="55">
        <f t="shared" si="7"/>
        <v>0.66</v>
      </c>
    </row>
    <row r="31">
      <c r="A31" s="4">
        <f t="shared" si="1"/>
        <v>30</v>
      </c>
      <c r="B31" s="21">
        <v>180.0</v>
      </c>
      <c r="E31" s="61" t="s">
        <v>167</v>
      </c>
      <c r="F31" s="62">
        <v>13.0</v>
      </c>
      <c r="G31" s="62">
        <v>46.0</v>
      </c>
      <c r="H31" s="6">
        <f t="shared" si="4"/>
        <v>0.26</v>
      </c>
      <c r="I31" s="54">
        <f t="shared" si="5"/>
        <v>0.26</v>
      </c>
      <c r="J31" s="20">
        <f t="shared" si="6"/>
        <v>0.92</v>
      </c>
      <c r="K31" s="55">
        <f t="shared" si="7"/>
        <v>0.92</v>
      </c>
    </row>
    <row r="32">
      <c r="A32" s="4">
        <f t="shared" si="1"/>
        <v>31</v>
      </c>
      <c r="B32" s="21">
        <v>240.0</v>
      </c>
      <c r="E32" s="61" t="s">
        <v>168</v>
      </c>
      <c r="F32" s="62">
        <v>4.0</v>
      </c>
      <c r="G32" s="62">
        <v>50.0</v>
      </c>
      <c r="H32" s="6">
        <f t="shared" si="4"/>
        <v>0.08</v>
      </c>
      <c r="I32" s="54">
        <f t="shared" si="5"/>
        <v>0.08</v>
      </c>
      <c r="J32" s="20">
        <f t="shared" si="6"/>
        <v>1</v>
      </c>
      <c r="K32" s="55">
        <f t="shared" si="7"/>
        <v>1</v>
      </c>
    </row>
    <row r="33">
      <c r="A33" s="4">
        <f t="shared" si="1"/>
        <v>32</v>
      </c>
      <c r="B33" s="21">
        <v>240.0</v>
      </c>
      <c r="E33" s="63" t="s">
        <v>169</v>
      </c>
      <c r="F33" s="62">
        <v>50.0</v>
      </c>
    </row>
    <row r="34">
      <c r="A34" s="4">
        <f t="shared" si="1"/>
        <v>33</v>
      </c>
      <c r="B34" s="21">
        <v>270.0</v>
      </c>
    </row>
    <row r="35">
      <c r="A35" s="4">
        <f t="shared" si="1"/>
        <v>34</v>
      </c>
      <c r="B35" s="21">
        <v>300.0</v>
      </c>
    </row>
    <row r="36">
      <c r="A36" s="4">
        <f t="shared" si="1"/>
        <v>35</v>
      </c>
      <c r="B36" s="21">
        <v>300.0</v>
      </c>
    </row>
    <row r="37">
      <c r="A37" s="4">
        <f t="shared" si="1"/>
        <v>36</v>
      </c>
      <c r="B37" s="21">
        <v>300.0</v>
      </c>
      <c r="D37" s="64"/>
      <c r="E37" s="64"/>
      <c r="F37" s="64"/>
      <c r="G37" s="64"/>
      <c r="H37" s="64"/>
      <c r="I37" s="64"/>
      <c r="J37" s="64"/>
      <c r="K37" s="65" t="s">
        <v>170</v>
      </c>
      <c r="L37" s="64"/>
      <c r="M37" s="64"/>
      <c r="N37" s="64"/>
      <c r="O37" s="64"/>
      <c r="P37" s="64"/>
      <c r="Q37" s="64"/>
      <c r="R37" s="64"/>
      <c r="S37" s="64"/>
      <c r="T37" s="64"/>
      <c r="U37" s="64"/>
    </row>
    <row r="38">
      <c r="A38" s="4">
        <f t="shared" si="1"/>
        <v>37</v>
      </c>
      <c r="B38" s="21">
        <v>300.0</v>
      </c>
    </row>
    <row r="39">
      <c r="A39" s="4">
        <f t="shared" si="1"/>
        <v>38</v>
      </c>
      <c r="B39" s="21">
        <v>300.0</v>
      </c>
    </row>
    <row r="40">
      <c r="A40" s="4">
        <f t="shared" si="1"/>
        <v>39</v>
      </c>
      <c r="B40" s="21">
        <v>300.0</v>
      </c>
    </row>
    <row r="41">
      <c r="A41" s="4">
        <f t="shared" si="1"/>
        <v>40</v>
      </c>
      <c r="B41" s="21">
        <v>300.0</v>
      </c>
    </row>
    <row r="42">
      <c r="A42" s="4">
        <f t="shared" si="1"/>
        <v>41</v>
      </c>
      <c r="B42" s="21">
        <v>300.0</v>
      </c>
    </row>
    <row r="43">
      <c r="A43" s="4">
        <f t="shared" si="1"/>
        <v>42</v>
      </c>
      <c r="B43" s="21">
        <v>360.0</v>
      </c>
    </row>
    <row r="44">
      <c r="A44" s="4">
        <f t="shared" si="1"/>
        <v>43</v>
      </c>
      <c r="B44" s="21">
        <v>360.0</v>
      </c>
    </row>
    <row r="45">
      <c r="A45" s="4">
        <f t="shared" si="1"/>
        <v>44</v>
      </c>
      <c r="B45" s="21">
        <v>480.0</v>
      </c>
    </row>
    <row r="46">
      <c r="A46" s="4">
        <f t="shared" si="1"/>
        <v>45</v>
      </c>
      <c r="B46" s="21">
        <v>480.0</v>
      </c>
    </row>
    <row r="47">
      <c r="A47" s="4">
        <f t="shared" si="1"/>
        <v>46</v>
      </c>
      <c r="B47" s="21">
        <v>500.0</v>
      </c>
    </row>
    <row r="48">
      <c r="A48" s="4">
        <f t="shared" si="1"/>
        <v>47</v>
      </c>
      <c r="B48" s="21">
        <v>600.0</v>
      </c>
    </row>
    <row r="49">
      <c r="A49" s="4">
        <f t="shared" si="1"/>
        <v>48</v>
      </c>
      <c r="B49" s="21">
        <v>600.0</v>
      </c>
    </row>
    <row r="50">
      <c r="A50" s="4">
        <f t="shared" si="1"/>
        <v>49</v>
      </c>
      <c r="B50" s="21">
        <v>720.0</v>
      </c>
    </row>
    <row r="51">
      <c r="A51" s="4">
        <f t="shared" si="1"/>
        <v>50</v>
      </c>
      <c r="B51" s="21">
        <v>800.0</v>
      </c>
    </row>
    <row r="58">
      <c r="D58" s="66"/>
      <c r="E58" s="66"/>
      <c r="F58" s="66"/>
      <c r="G58" s="66"/>
      <c r="H58" s="66"/>
      <c r="I58" s="66"/>
      <c r="J58" s="66"/>
      <c r="K58" s="67" t="s">
        <v>171</v>
      </c>
      <c r="L58" s="66"/>
      <c r="M58" s="66"/>
      <c r="N58" s="66"/>
      <c r="O58" s="66"/>
      <c r="P58" s="66"/>
      <c r="Q58" s="66"/>
      <c r="R58" s="66"/>
      <c r="S58" s="66"/>
      <c r="T58" s="66"/>
      <c r="U58" s="66"/>
    </row>
    <row r="79">
      <c r="D79" s="66"/>
      <c r="E79" s="66"/>
      <c r="F79" s="66"/>
      <c r="G79" s="66"/>
      <c r="H79" s="66"/>
      <c r="I79" s="66"/>
      <c r="J79" s="66"/>
      <c r="K79" s="67" t="s">
        <v>172</v>
      </c>
      <c r="L79" s="66"/>
      <c r="M79" s="66"/>
      <c r="N79" s="66"/>
      <c r="O79" s="66"/>
      <c r="P79" s="66"/>
      <c r="Q79" s="66"/>
      <c r="R79" s="66"/>
      <c r="S79" s="66"/>
      <c r="T79" s="66"/>
      <c r="U79" s="66"/>
    </row>
    <row r="102">
      <c r="D102" s="66"/>
      <c r="E102" s="66"/>
      <c r="F102" s="66"/>
      <c r="G102" s="66"/>
      <c r="H102" s="66"/>
      <c r="I102" s="66"/>
      <c r="J102" s="66"/>
      <c r="K102" s="67" t="s">
        <v>173</v>
      </c>
      <c r="L102" s="66"/>
      <c r="M102" s="66"/>
      <c r="N102" s="66"/>
      <c r="O102" s="66"/>
      <c r="P102" s="66"/>
      <c r="Q102" s="66"/>
      <c r="R102" s="66"/>
      <c r="S102" s="66"/>
      <c r="T102" s="66"/>
      <c r="U102" s="66"/>
    </row>
  </sheetData>
  <drawing r:id="rId1"/>
</worksheet>
</file>