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inaEA\Documents\совтех\АЦ касса\"/>
    </mc:Choice>
  </mc:AlternateContent>
  <xr:revisionPtr revIDLastSave="0" documentId="13_ncr:1_{7CB9961B-0C03-40DB-B585-98CAC74DC2B8}" xr6:coauthVersionLast="47" xr6:coauthVersionMax="47" xr10:uidLastSave="{00000000-0000-0000-0000-000000000000}"/>
  <bookViews>
    <workbookView xWindow="20370" yWindow="-120" windowWidth="29040" windowHeight="15840" tabRatio="942" xr2:uid="{00000000-000D-0000-FFFF-FFFF00000000}"/>
  </bookViews>
  <sheets>
    <sheet name=" ФОИВ_Диаграмма" sheetId="35" r:id="rId1"/>
    <sheet name="ФОИВ_Динамика" sheetId="45" r:id="rId2"/>
    <sheet name="НП_Диаграмма 1" sheetId="25" r:id="rId3"/>
    <sheet name="НП_Диаграмма 2 " sheetId="26" r:id="rId4"/>
    <sheet name="НП_Динамика" sheetId="4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46" l="1"/>
  <c r="K13" i="46"/>
  <c r="K12" i="46"/>
  <c r="K11" i="46"/>
  <c r="K10" i="46"/>
  <c r="K9" i="46"/>
  <c r="K8" i="46"/>
  <c r="K7" i="46"/>
  <c r="K6" i="46"/>
  <c r="K5" i="46"/>
  <c r="K4" i="46"/>
  <c r="K3" i="46"/>
  <c r="K2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E54" i="45"/>
  <c r="G54" i="45"/>
  <c r="I54" i="45"/>
  <c r="L54" i="45"/>
  <c r="N54" i="45"/>
  <c r="P54" i="45"/>
  <c r="T54" i="45"/>
  <c r="W54" i="45"/>
  <c r="AA54" i="45"/>
  <c r="E55" i="45"/>
  <c r="G55" i="45"/>
  <c r="I55" i="45"/>
  <c r="L55" i="45"/>
  <c r="N55" i="45"/>
  <c r="P55" i="45"/>
  <c r="T55" i="45"/>
  <c r="W55" i="45"/>
  <c r="AA55" i="45"/>
  <c r="E56" i="45"/>
  <c r="G56" i="45"/>
  <c r="I56" i="45"/>
  <c r="L56" i="45"/>
  <c r="N56" i="45"/>
  <c r="P56" i="45"/>
  <c r="T56" i="45"/>
  <c r="W56" i="45"/>
  <c r="AA56" i="45"/>
  <c r="E57" i="45"/>
  <c r="G57" i="45"/>
  <c r="I57" i="45"/>
  <c r="L57" i="45"/>
  <c r="N57" i="45"/>
  <c r="P57" i="45"/>
  <c r="T57" i="45"/>
  <c r="W57" i="45"/>
  <c r="AA57" i="45"/>
  <c r="E58" i="45"/>
  <c r="G58" i="45"/>
  <c r="I58" i="45"/>
  <c r="L58" i="45"/>
  <c r="N58" i="45"/>
  <c r="P58" i="45"/>
  <c r="T58" i="45"/>
  <c r="W58" i="45"/>
  <c r="AA58" i="45"/>
  <c r="E59" i="45"/>
  <c r="G59" i="45"/>
  <c r="I59" i="45"/>
  <c r="L59" i="45"/>
  <c r="N59" i="45"/>
  <c r="P59" i="45"/>
  <c r="T59" i="45"/>
  <c r="W59" i="45"/>
  <c r="AA59" i="45"/>
  <c r="E60" i="45"/>
  <c r="G60" i="45"/>
  <c r="I60" i="45"/>
  <c r="L60" i="45"/>
  <c r="N60" i="45"/>
  <c r="P60" i="45"/>
  <c r="T60" i="45"/>
  <c r="W60" i="45"/>
  <c r="X60" i="45"/>
  <c r="AA60" i="45"/>
  <c r="AB60" i="45"/>
  <c r="E61" i="45"/>
  <c r="G61" i="45"/>
  <c r="I61" i="45"/>
  <c r="L61" i="45"/>
  <c r="N61" i="45"/>
  <c r="P61" i="45"/>
  <c r="T61" i="45"/>
  <c r="X61" i="45"/>
  <c r="AB61" i="45"/>
  <c r="E62" i="45"/>
  <c r="G62" i="45"/>
  <c r="I62" i="45"/>
  <c r="L62" i="45"/>
  <c r="N62" i="45"/>
  <c r="P62" i="45"/>
  <c r="T62" i="45"/>
  <c r="X62" i="45"/>
  <c r="AB62" i="45"/>
  <c r="E63" i="45"/>
  <c r="G63" i="45"/>
  <c r="I63" i="45"/>
  <c r="L63" i="45"/>
  <c r="N63" i="45"/>
  <c r="P63" i="45"/>
  <c r="T63" i="45"/>
  <c r="X63" i="45"/>
  <c r="AB63" i="45"/>
  <c r="E64" i="45"/>
  <c r="G64" i="45"/>
  <c r="I64" i="45"/>
  <c r="L64" i="45"/>
  <c r="N64" i="45"/>
  <c r="P64" i="45"/>
  <c r="T64" i="45"/>
  <c r="X64" i="45"/>
  <c r="AB64" i="45"/>
  <c r="E65" i="45"/>
  <c r="G65" i="45"/>
  <c r="I65" i="45"/>
  <c r="L65" i="45"/>
  <c r="N65" i="45"/>
  <c r="P65" i="45"/>
  <c r="T65" i="45"/>
  <c r="X65" i="45"/>
  <c r="AB65" i="45"/>
  <c r="E66" i="45"/>
  <c r="G66" i="45"/>
  <c r="I66" i="45"/>
  <c r="L66" i="45"/>
  <c r="N66" i="45"/>
  <c r="P66" i="45"/>
  <c r="T66" i="45"/>
  <c r="X66" i="45"/>
  <c r="AB66" i="45"/>
  <c r="T40" i="45"/>
  <c r="T39" i="45"/>
  <c r="T38" i="45"/>
  <c r="T37" i="45"/>
  <c r="T36" i="45"/>
  <c r="T35" i="45"/>
  <c r="T34" i="45"/>
  <c r="T33" i="45"/>
  <c r="T32" i="45"/>
  <c r="T31" i="45"/>
  <c r="T30" i="45"/>
  <c r="T29" i="45"/>
  <c r="T28" i="45"/>
  <c r="T27" i="45"/>
  <c r="T26" i="45"/>
  <c r="T25" i="45"/>
  <c r="T24" i="45"/>
  <c r="T23" i="45"/>
  <c r="T22" i="45"/>
  <c r="T21" i="45"/>
  <c r="T20" i="45"/>
  <c r="T19" i="45"/>
  <c r="T18" i="45"/>
  <c r="T17" i="45"/>
  <c r="T16" i="45"/>
  <c r="T15" i="45"/>
  <c r="T14" i="45"/>
  <c r="T13" i="45"/>
  <c r="T12" i="45"/>
  <c r="T11" i="45"/>
  <c r="T10" i="45"/>
  <c r="T9" i="45"/>
  <c r="T8" i="45"/>
  <c r="T7" i="45"/>
  <c r="T6" i="45"/>
  <c r="T5" i="45"/>
  <c r="T4" i="45"/>
  <c r="T3" i="45"/>
  <c r="T2" i="45"/>
  <c r="L40" i="45"/>
  <c r="L39" i="45"/>
  <c r="L38" i="45"/>
  <c r="L37" i="45"/>
  <c r="L36" i="45"/>
  <c r="L35" i="45"/>
  <c r="L34" i="45"/>
  <c r="L33" i="45"/>
  <c r="L32" i="45"/>
  <c r="L31" i="45"/>
  <c r="L30" i="45"/>
  <c r="L29" i="45"/>
  <c r="L28" i="45"/>
  <c r="L27" i="45"/>
  <c r="L26" i="45"/>
  <c r="L25" i="45"/>
  <c r="L24" i="45"/>
  <c r="L23" i="45"/>
  <c r="L22" i="45"/>
  <c r="L21" i="45"/>
  <c r="L20" i="45"/>
  <c r="L19" i="45"/>
  <c r="L18" i="45"/>
  <c r="L17" i="45"/>
  <c r="L16" i="45"/>
  <c r="L15" i="45"/>
  <c r="L14" i="45"/>
  <c r="L13" i="45"/>
  <c r="L12" i="45"/>
  <c r="L11" i="45"/>
  <c r="L10" i="45"/>
  <c r="L9" i="45"/>
  <c r="L8" i="45"/>
  <c r="L7" i="45"/>
  <c r="L6" i="45"/>
  <c r="L5" i="45"/>
  <c r="L4" i="45"/>
  <c r="L3" i="45"/>
  <c r="L2" i="45"/>
  <c r="E40" i="45"/>
  <c r="E39" i="45"/>
  <c r="E38" i="45"/>
  <c r="E37" i="45"/>
  <c r="E36" i="45"/>
  <c r="E35" i="45"/>
  <c r="E34" i="45"/>
  <c r="E33" i="45"/>
  <c r="E32" i="45"/>
  <c r="E31" i="45"/>
  <c r="E30" i="45"/>
  <c r="E29" i="45"/>
  <c r="E28" i="45"/>
  <c r="E27" i="45"/>
  <c r="E26" i="45"/>
  <c r="E25" i="45"/>
  <c r="E24" i="45"/>
  <c r="E23" i="45"/>
  <c r="E22" i="45"/>
  <c r="E21" i="45"/>
  <c r="E20" i="45"/>
  <c r="E19" i="45"/>
  <c r="E18" i="45"/>
  <c r="E17" i="45"/>
  <c r="E16" i="45"/>
  <c r="E15" i="45"/>
  <c r="E14" i="45"/>
  <c r="E13" i="45"/>
  <c r="E12" i="45"/>
  <c r="E11" i="45"/>
  <c r="E10" i="45"/>
  <c r="E9" i="45"/>
  <c r="E8" i="45"/>
  <c r="E7" i="45"/>
  <c r="E6" i="45"/>
  <c r="E5" i="45"/>
  <c r="E4" i="45"/>
  <c r="E3" i="45"/>
  <c r="E2" i="45"/>
  <c r="G2" i="45"/>
  <c r="E41" i="45"/>
  <c r="G41" i="45"/>
  <c r="I41" i="45"/>
  <c r="L41" i="45"/>
  <c r="N41" i="45"/>
  <c r="P41" i="45"/>
  <c r="T41" i="45"/>
  <c r="W41" i="45"/>
  <c r="AA41" i="45"/>
  <c r="E42" i="45"/>
  <c r="G42" i="45"/>
  <c r="I42" i="45"/>
  <c r="L42" i="45"/>
  <c r="N42" i="45"/>
  <c r="P42" i="45"/>
  <c r="T42" i="45"/>
  <c r="W42" i="45"/>
  <c r="AA42" i="45"/>
  <c r="E43" i="45"/>
  <c r="G43" i="45"/>
  <c r="I43" i="45"/>
  <c r="L43" i="45"/>
  <c r="N43" i="45"/>
  <c r="P43" i="45"/>
  <c r="T43" i="45"/>
  <c r="W43" i="45"/>
  <c r="AA43" i="45"/>
  <c r="E44" i="45"/>
  <c r="G44" i="45"/>
  <c r="I44" i="45"/>
  <c r="L44" i="45"/>
  <c r="N44" i="45"/>
  <c r="P44" i="45"/>
  <c r="T44" i="45"/>
  <c r="W44" i="45"/>
  <c r="AA44" i="45"/>
  <c r="E45" i="45"/>
  <c r="G45" i="45"/>
  <c r="I45" i="45"/>
  <c r="L45" i="45"/>
  <c r="N45" i="45"/>
  <c r="P45" i="45"/>
  <c r="T45" i="45"/>
  <c r="W45" i="45"/>
  <c r="AA45" i="45"/>
  <c r="E46" i="45"/>
  <c r="G46" i="45"/>
  <c r="I46" i="45"/>
  <c r="L46" i="45"/>
  <c r="N46" i="45"/>
  <c r="P46" i="45"/>
  <c r="T46" i="45"/>
  <c r="W46" i="45"/>
  <c r="AA46" i="45"/>
  <c r="E47" i="45"/>
  <c r="G47" i="45"/>
  <c r="I47" i="45"/>
  <c r="L47" i="45"/>
  <c r="N47" i="45"/>
  <c r="P47" i="45"/>
  <c r="T47" i="45"/>
  <c r="W47" i="45"/>
  <c r="X47" i="45"/>
  <c r="AA47" i="45"/>
  <c r="AB47" i="45"/>
  <c r="E48" i="45"/>
  <c r="G48" i="45"/>
  <c r="I48" i="45"/>
  <c r="L48" i="45"/>
  <c r="N48" i="45"/>
  <c r="P48" i="45"/>
  <c r="T48" i="45"/>
  <c r="X48" i="45"/>
  <c r="AB48" i="45"/>
  <c r="E49" i="45"/>
  <c r="G49" i="45"/>
  <c r="I49" i="45"/>
  <c r="L49" i="45"/>
  <c r="N49" i="45"/>
  <c r="P49" i="45"/>
  <c r="T49" i="45"/>
  <c r="X49" i="45"/>
  <c r="AB49" i="45"/>
  <c r="E50" i="45"/>
  <c r="G50" i="45"/>
  <c r="I50" i="45"/>
  <c r="L50" i="45"/>
  <c r="N50" i="45"/>
  <c r="P50" i="45"/>
  <c r="T50" i="45"/>
  <c r="X50" i="45"/>
  <c r="AB50" i="45"/>
  <c r="E51" i="45"/>
  <c r="G51" i="45"/>
  <c r="I51" i="45"/>
  <c r="L51" i="45"/>
  <c r="N51" i="45"/>
  <c r="P51" i="45"/>
  <c r="T51" i="45"/>
  <c r="X51" i="45"/>
  <c r="AB51" i="45"/>
  <c r="E52" i="45"/>
  <c r="G52" i="45"/>
  <c r="I52" i="45"/>
  <c r="L52" i="45"/>
  <c r="N52" i="45"/>
  <c r="P52" i="45"/>
  <c r="T52" i="45"/>
  <c r="X52" i="45"/>
  <c r="AB52" i="45"/>
  <c r="E53" i="45"/>
  <c r="G53" i="45"/>
  <c r="I53" i="45"/>
  <c r="L53" i="45"/>
  <c r="N53" i="45"/>
  <c r="P53" i="45"/>
  <c r="T53" i="45"/>
  <c r="X53" i="45"/>
  <c r="AB53" i="45"/>
  <c r="G28" i="45"/>
  <c r="N28" i="45"/>
  <c r="W28" i="45"/>
  <c r="AA28" i="45"/>
  <c r="G29" i="45"/>
  <c r="I29" i="45"/>
  <c r="N29" i="45"/>
  <c r="P29" i="45"/>
  <c r="W29" i="45"/>
  <c r="AA29" i="45"/>
  <c r="G30" i="45"/>
  <c r="I30" i="45"/>
  <c r="N30" i="45"/>
  <c r="P30" i="45"/>
  <c r="W30" i="45"/>
  <c r="AA30" i="45"/>
  <c r="G31" i="45"/>
  <c r="I31" i="45"/>
  <c r="N31" i="45"/>
  <c r="P31" i="45"/>
  <c r="W31" i="45"/>
  <c r="AA31" i="45"/>
  <c r="G32" i="45"/>
  <c r="I32" i="45"/>
  <c r="N32" i="45"/>
  <c r="P32" i="45"/>
  <c r="W32" i="45"/>
  <c r="AA32" i="45"/>
  <c r="G33" i="45"/>
  <c r="I33" i="45"/>
  <c r="N33" i="45"/>
  <c r="P33" i="45"/>
  <c r="W33" i="45"/>
  <c r="AA33" i="45"/>
  <c r="G34" i="45"/>
  <c r="I34" i="45"/>
  <c r="N34" i="45"/>
  <c r="P34" i="45"/>
  <c r="W34" i="45"/>
  <c r="X34" i="45"/>
  <c r="AA34" i="45"/>
  <c r="AB34" i="45"/>
  <c r="G35" i="45"/>
  <c r="I35" i="45"/>
  <c r="N35" i="45"/>
  <c r="P35" i="45"/>
  <c r="X35" i="45"/>
  <c r="AB35" i="45"/>
  <c r="G36" i="45"/>
  <c r="I36" i="45"/>
  <c r="N36" i="45"/>
  <c r="P36" i="45"/>
  <c r="X36" i="45"/>
  <c r="AB36" i="45"/>
  <c r="G37" i="45"/>
  <c r="I37" i="45"/>
  <c r="N37" i="45"/>
  <c r="P37" i="45"/>
  <c r="X37" i="45"/>
  <c r="AB37" i="45"/>
  <c r="G38" i="45"/>
  <c r="I38" i="45"/>
  <c r="N38" i="45"/>
  <c r="P38" i="45"/>
  <c r="X38" i="45"/>
  <c r="AB38" i="45"/>
  <c r="G39" i="45"/>
  <c r="I39" i="45"/>
  <c r="N39" i="45"/>
  <c r="P39" i="45"/>
  <c r="X39" i="45"/>
  <c r="AB39" i="45"/>
  <c r="G40" i="45"/>
  <c r="I40" i="45"/>
  <c r="N40" i="45"/>
  <c r="P40" i="45"/>
  <c r="X40" i="45"/>
  <c r="AB40" i="45"/>
  <c r="G15" i="45"/>
  <c r="I15" i="45"/>
  <c r="N15" i="45"/>
  <c r="P15" i="45"/>
  <c r="W15" i="45"/>
  <c r="AA15" i="45"/>
  <c r="G16" i="45"/>
  <c r="I16" i="45"/>
  <c r="N16" i="45"/>
  <c r="P16" i="45"/>
  <c r="W16" i="45"/>
  <c r="AA16" i="45"/>
  <c r="G17" i="45"/>
  <c r="I17" i="45"/>
  <c r="N17" i="45"/>
  <c r="P17" i="45"/>
  <c r="W17" i="45"/>
  <c r="AA17" i="45"/>
  <c r="G18" i="45"/>
  <c r="I18" i="45"/>
  <c r="N18" i="45"/>
  <c r="P18" i="45"/>
  <c r="W18" i="45"/>
  <c r="AA18" i="45"/>
  <c r="G19" i="45"/>
  <c r="I19" i="45"/>
  <c r="N19" i="45"/>
  <c r="P19" i="45"/>
  <c r="W19" i="45"/>
  <c r="AA19" i="45"/>
  <c r="G20" i="45"/>
  <c r="I20" i="45"/>
  <c r="N20" i="45"/>
  <c r="P20" i="45"/>
  <c r="W20" i="45"/>
  <c r="AA20" i="45"/>
  <c r="G21" i="45"/>
  <c r="I21" i="45"/>
  <c r="N21" i="45"/>
  <c r="P21" i="45"/>
  <c r="W21" i="45"/>
  <c r="X21" i="45"/>
  <c r="AA21" i="45"/>
  <c r="AB21" i="45"/>
  <c r="G22" i="45"/>
  <c r="I22" i="45"/>
  <c r="N22" i="45"/>
  <c r="P22" i="45"/>
  <c r="X22" i="45"/>
  <c r="AB22" i="45"/>
  <c r="G23" i="45"/>
  <c r="I23" i="45"/>
  <c r="N23" i="45"/>
  <c r="P23" i="45"/>
  <c r="X23" i="45"/>
  <c r="AB23" i="45"/>
  <c r="G24" i="45"/>
  <c r="I24" i="45"/>
  <c r="N24" i="45"/>
  <c r="P24" i="45"/>
  <c r="X24" i="45"/>
  <c r="AB24" i="45"/>
  <c r="G25" i="45"/>
  <c r="I25" i="45"/>
  <c r="N25" i="45"/>
  <c r="P25" i="45"/>
  <c r="X25" i="45"/>
  <c r="AB25" i="45"/>
  <c r="G26" i="45"/>
  <c r="I26" i="45"/>
  <c r="N26" i="45"/>
  <c r="P26" i="45"/>
  <c r="X26" i="45"/>
  <c r="AB26" i="45"/>
  <c r="G27" i="45"/>
  <c r="I27" i="45"/>
  <c r="N27" i="45"/>
  <c r="P27" i="45"/>
  <c r="X27" i="45"/>
  <c r="AB27" i="45"/>
  <c r="K18" i="35"/>
  <c r="J18" i="35"/>
  <c r="L18" i="35"/>
  <c r="M18" i="35"/>
  <c r="Q18" i="35"/>
  <c r="N18" i="35"/>
  <c r="K19" i="35"/>
  <c r="J19" i="35"/>
  <c r="L19" i="35"/>
  <c r="M19" i="35"/>
  <c r="Q19" i="35"/>
  <c r="N19" i="35"/>
  <c r="K20" i="35"/>
  <c r="J20" i="35"/>
  <c r="L20" i="35"/>
  <c r="M20" i="35"/>
  <c r="Q20" i="35"/>
  <c r="N20" i="35"/>
  <c r="K21" i="35"/>
  <c r="J21" i="35"/>
  <c r="L21" i="35"/>
  <c r="M21" i="35"/>
  <c r="Q21" i="35"/>
  <c r="N21" i="35"/>
  <c r="J14" i="35"/>
  <c r="Q14" i="35"/>
  <c r="M14" i="35"/>
  <c r="K14" i="35"/>
  <c r="L14" i="35"/>
  <c r="F14" i="35"/>
  <c r="N14" i="35" s="1"/>
  <c r="J15" i="35"/>
  <c r="Q15" i="35"/>
  <c r="M15" i="35"/>
  <c r="K15" i="35"/>
  <c r="L15" i="35"/>
  <c r="F15" i="35"/>
  <c r="N15" i="35" s="1"/>
  <c r="J16" i="35"/>
  <c r="Q16" i="35"/>
  <c r="M16" i="35"/>
  <c r="K16" i="35"/>
  <c r="L16" i="35"/>
  <c r="F16" i="35"/>
  <c r="N16" i="35" s="1"/>
  <c r="D17" i="35"/>
  <c r="J17" i="35" s="1"/>
  <c r="Q17" i="35"/>
  <c r="M17" i="35"/>
  <c r="K17" i="35"/>
  <c r="L17" i="35"/>
  <c r="J10" i="35"/>
  <c r="M10" i="35"/>
  <c r="K10" i="35"/>
  <c r="L10" i="35"/>
  <c r="N10" i="35"/>
  <c r="J11" i="35"/>
  <c r="M11" i="35"/>
  <c r="K11" i="35"/>
  <c r="L11" i="35"/>
  <c r="N11" i="35"/>
  <c r="J12" i="35"/>
  <c r="Q12" i="35"/>
  <c r="M12" i="35"/>
  <c r="K12" i="35"/>
  <c r="L12" i="35"/>
  <c r="N12" i="35"/>
  <c r="Q13" i="35"/>
  <c r="M13" i="35"/>
  <c r="E13" i="35"/>
  <c r="D13" i="35" s="1"/>
  <c r="L13" i="35"/>
  <c r="K9" i="35"/>
  <c r="M9" i="35"/>
  <c r="L9" i="35"/>
  <c r="D9" i="35"/>
  <c r="F9" i="35" s="1"/>
  <c r="N9" i="35" s="1"/>
  <c r="N8" i="35"/>
  <c r="K8" i="35"/>
  <c r="Q8" i="35"/>
  <c r="M8" i="35"/>
  <c r="L8" i="35"/>
  <c r="J8" i="35"/>
  <c r="N7" i="35"/>
  <c r="K7" i="35"/>
  <c r="M7" i="35"/>
  <c r="L7" i="35"/>
  <c r="J7" i="35"/>
  <c r="N6" i="35"/>
  <c r="K6" i="35"/>
  <c r="M6" i="35"/>
  <c r="L6" i="35"/>
  <c r="J6" i="35"/>
  <c r="N5" i="25"/>
  <c r="K5" i="25"/>
  <c r="I5" i="25"/>
  <c r="G5" i="25"/>
  <c r="D5" i="25"/>
  <c r="E5" i="25" s="1"/>
  <c r="C5" i="25"/>
  <c r="N4" i="25"/>
  <c r="K4" i="25"/>
  <c r="I4" i="25"/>
  <c r="G4" i="25"/>
  <c r="D4" i="25"/>
  <c r="E4" i="25" s="1"/>
  <c r="C4" i="25"/>
  <c r="N3" i="25"/>
  <c r="K3" i="25"/>
  <c r="I3" i="25"/>
  <c r="G3" i="25"/>
  <c r="E3" i="25"/>
  <c r="C3" i="25"/>
  <c r="N2" i="25"/>
  <c r="K2" i="25"/>
  <c r="I2" i="25"/>
  <c r="G2" i="25"/>
  <c r="E2" i="25"/>
  <c r="C2" i="25"/>
  <c r="K13" i="35" l="1"/>
  <c r="F17" i="35"/>
  <c r="N17" i="35" s="1"/>
  <c r="J13" i="35"/>
  <c r="F13" i="35"/>
  <c r="N13" i="35" s="1"/>
  <c r="J9" i="35"/>
  <c r="L5" i="35"/>
  <c r="K5" i="35"/>
  <c r="M5" i="35"/>
  <c r="D5" i="35"/>
  <c r="J5" i="35" s="1"/>
  <c r="AB9" i="45"/>
  <c r="AB10" i="45"/>
  <c r="AB11" i="45"/>
  <c r="AB12" i="45"/>
  <c r="AB13" i="45"/>
  <c r="AB14" i="45"/>
  <c r="AB8" i="45"/>
  <c r="X9" i="45"/>
  <c r="X10" i="45"/>
  <c r="X11" i="45"/>
  <c r="X12" i="45"/>
  <c r="X13" i="45"/>
  <c r="X14" i="45"/>
  <c r="X8" i="45"/>
  <c r="Z10" i="46"/>
  <c r="Z11" i="46"/>
  <c r="Z12" i="46"/>
  <c r="Z13" i="46"/>
  <c r="Z14" i="46"/>
  <c r="Z9" i="46"/>
  <c r="V10" i="46"/>
  <c r="V11" i="46"/>
  <c r="V12" i="46"/>
  <c r="V13" i="46"/>
  <c r="V14" i="46"/>
  <c r="V9" i="46"/>
  <c r="Z8" i="46"/>
  <c r="V8" i="46"/>
  <c r="W8" i="45"/>
  <c r="W2" i="45"/>
  <c r="N8" i="26"/>
  <c r="K8" i="26"/>
  <c r="I8" i="26"/>
  <c r="G8" i="26"/>
  <c r="E8" i="26"/>
  <c r="C8" i="26"/>
  <c r="N7" i="26"/>
  <c r="K7" i="26"/>
  <c r="I7" i="26"/>
  <c r="G7" i="26"/>
  <c r="E7" i="26"/>
  <c r="C7" i="26"/>
  <c r="N6" i="26"/>
  <c r="K6" i="26"/>
  <c r="I6" i="26"/>
  <c r="G6" i="26"/>
  <c r="E6" i="26"/>
  <c r="C6" i="26"/>
  <c r="N5" i="26"/>
  <c r="K5" i="26"/>
  <c r="I5" i="26"/>
  <c r="G5" i="26"/>
  <c r="E5" i="26"/>
  <c r="C5" i="26"/>
  <c r="N4" i="26"/>
  <c r="K4" i="26"/>
  <c r="I4" i="26"/>
  <c r="G4" i="26"/>
  <c r="E4" i="26"/>
  <c r="C4" i="26"/>
  <c r="N3" i="26"/>
  <c r="K3" i="26"/>
  <c r="I3" i="26"/>
  <c r="G3" i="26"/>
  <c r="E3" i="26"/>
  <c r="C3" i="26"/>
  <c r="N2" i="26"/>
  <c r="K2" i="26"/>
  <c r="I2" i="26"/>
  <c r="G2" i="26"/>
  <c r="E2" i="26"/>
  <c r="C2" i="26"/>
  <c r="F4" i="35"/>
  <c r="F3" i="35"/>
  <c r="N3" i="35" s="1"/>
  <c r="F2" i="35"/>
  <c r="N2" i="35" s="1"/>
  <c r="U8" i="46"/>
  <c r="O14" i="46"/>
  <c r="M14" i="46"/>
  <c r="H14" i="46"/>
  <c r="F14" i="46"/>
  <c r="O13" i="46"/>
  <c r="M13" i="46"/>
  <c r="H13" i="46"/>
  <c r="F13" i="46"/>
  <c r="O12" i="46"/>
  <c r="M12" i="46"/>
  <c r="H12" i="46"/>
  <c r="F12" i="46"/>
  <c r="O11" i="46"/>
  <c r="M11" i="46"/>
  <c r="H11" i="46"/>
  <c r="F11" i="46"/>
  <c r="O10" i="46"/>
  <c r="M10" i="46"/>
  <c r="H10" i="46"/>
  <c r="F10" i="46"/>
  <c r="O9" i="46"/>
  <c r="M9" i="46"/>
  <c r="H9" i="46"/>
  <c r="F9" i="46"/>
  <c r="O8" i="46"/>
  <c r="M8" i="46"/>
  <c r="H8" i="46"/>
  <c r="F8" i="46"/>
  <c r="O7" i="46"/>
  <c r="M7" i="46"/>
  <c r="H7" i="46"/>
  <c r="F7" i="46"/>
  <c r="O6" i="46"/>
  <c r="M6" i="46"/>
  <c r="H6" i="46"/>
  <c r="F6" i="46"/>
  <c r="O5" i="46"/>
  <c r="M5" i="46"/>
  <c r="H5" i="46"/>
  <c r="F5" i="46"/>
  <c r="O4" i="46"/>
  <c r="M4" i="46"/>
  <c r="H4" i="46"/>
  <c r="F4" i="46"/>
  <c r="O3" i="46"/>
  <c r="M3" i="46"/>
  <c r="H3" i="46"/>
  <c r="F3" i="46"/>
  <c r="O2" i="46"/>
  <c r="M2" i="46"/>
  <c r="H2" i="46"/>
  <c r="F2" i="46"/>
  <c r="Y8" i="46"/>
  <c r="Y7" i="46"/>
  <c r="U7" i="46"/>
  <c r="Y6" i="46"/>
  <c r="U6" i="46"/>
  <c r="Y5" i="46"/>
  <c r="U5" i="46"/>
  <c r="Y4" i="46"/>
  <c r="U4" i="46"/>
  <c r="Y3" i="46"/>
  <c r="U3" i="46"/>
  <c r="Y2" i="46"/>
  <c r="U2" i="46"/>
  <c r="P14" i="45"/>
  <c r="N14" i="45"/>
  <c r="I14" i="45"/>
  <c r="G14" i="45"/>
  <c r="P13" i="45"/>
  <c r="N13" i="45"/>
  <c r="I13" i="45"/>
  <c r="G13" i="45"/>
  <c r="P12" i="45"/>
  <c r="N12" i="45"/>
  <c r="I12" i="45"/>
  <c r="G12" i="45"/>
  <c r="P11" i="45"/>
  <c r="N11" i="45"/>
  <c r="I11" i="45"/>
  <c r="G11" i="45"/>
  <c r="P10" i="45"/>
  <c r="N10" i="45"/>
  <c r="I10" i="45"/>
  <c r="G10" i="45"/>
  <c r="P9" i="45"/>
  <c r="N9" i="45"/>
  <c r="I9" i="45"/>
  <c r="G9" i="45"/>
  <c r="AA8" i="45"/>
  <c r="P8" i="45"/>
  <c r="N8" i="45"/>
  <c r="I8" i="45"/>
  <c r="G8" i="45"/>
  <c r="AA7" i="45"/>
  <c r="W7" i="45"/>
  <c r="P7" i="45"/>
  <c r="N7" i="45"/>
  <c r="I7" i="45"/>
  <c r="G7" i="45"/>
  <c r="AA6" i="45"/>
  <c r="W6" i="45"/>
  <c r="P6" i="45"/>
  <c r="N6" i="45"/>
  <c r="I6" i="45"/>
  <c r="G6" i="45"/>
  <c r="AA5" i="45"/>
  <c r="W5" i="45"/>
  <c r="P5" i="45"/>
  <c r="N5" i="45"/>
  <c r="I5" i="45"/>
  <c r="G5" i="45"/>
  <c r="AA4" i="45"/>
  <c r="W4" i="45"/>
  <c r="P4" i="45"/>
  <c r="N4" i="45"/>
  <c r="I4" i="45"/>
  <c r="G4" i="45"/>
  <c r="AA3" i="45"/>
  <c r="W3" i="45"/>
  <c r="P3" i="45"/>
  <c r="N3" i="45"/>
  <c r="I3" i="45"/>
  <c r="G3" i="45"/>
  <c r="AA2" i="45"/>
  <c r="P2" i="45"/>
  <c r="N2" i="45"/>
  <c r="I2" i="45"/>
  <c r="N4" i="35"/>
  <c r="L2" i="35"/>
  <c r="L3" i="35"/>
  <c r="L4" i="35"/>
  <c r="K2" i="35"/>
  <c r="K3" i="35"/>
  <c r="K4" i="35"/>
  <c r="M2" i="35"/>
  <c r="M3" i="35"/>
  <c r="M4" i="35"/>
  <c r="J2" i="35"/>
  <c r="J3" i="35"/>
  <c r="J4" i="35"/>
  <c r="F5" i="35" l="1"/>
  <c r="N5" i="35" s="1"/>
</calcChain>
</file>

<file path=xl/sharedStrings.xml><?xml version="1.0" encoding="utf-8"?>
<sst xmlns="http://schemas.openxmlformats.org/spreadsheetml/2006/main" count="199" uniqueCount="102">
  <si>
    <t>СБР</t>
  </si>
  <si>
    <t>Принятые</t>
  </si>
  <si>
    <t>Дата</t>
  </si>
  <si>
    <t>Остаток к принятию</t>
  </si>
  <si>
    <t>Касса</t>
  </si>
  <si>
    <t>Касса, %</t>
  </si>
  <si>
    <t>Принятие во 2 кв.</t>
  </si>
  <si>
    <t>Принятие во 2 кв., %</t>
  </si>
  <si>
    <t>Принятие в 3-4 кв.</t>
  </si>
  <si>
    <t>Принятие в 3-4 кв., %</t>
  </si>
  <si>
    <t>СБР/ЛБО</t>
  </si>
  <si>
    <t xml:space="preserve">   01.04.2021</t>
  </si>
  <si>
    <t xml:space="preserve">  01.05.2021</t>
  </si>
  <si>
    <t>Название</t>
  </si>
  <si>
    <t>Принятые (искл. Касса)</t>
  </si>
  <si>
    <t>Принятые (искл. Касса), %</t>
  </si>
  <si>
    <t>Заблокированные</t>
  </si>
  <si>
    <t xml:space="preserve"> Риск возврата в РФ по ПП №667 </t>
  </si>
  <si>
    <t xml:space="preserve"> Риск возврата в РФ по ПП №667, % </t>
  </si>
  <si>
    <t>Принятие во 2-м квартеле</t>
  </si>
  <si>
    <t>принятие в 3-4 квартале 
или не определено</t>
  </si>
  <si>
    <t>Риски**</t>
  </si>
  <si>
    <t>D1</t>
  </si>
  <si>
    <t>D2</t>
  </si>
  <si>
    <t>D3</t>
  </si>
  <si>
    <t>D4</t>
  </si>
  <si>
    <t>D5</t>
  </si>
  <si>
    <t>D6</t>
  </si>
  <si>
    <t>D7</t>
  </si>
  <si>
    <t>принятие во 2 квартале</t>
  </si>
  <si>
    <t>принятие в 3-4 квартале</t>
  </si>
  <si>
    <t>Принятые, %</t>
  </si>
  <si>
    <t>принятие во 2 квартале,%</t>
  </si>
  <si>
    <t>принятие в 3-4 квартале,%</t>
  </si>
  <si>
    <t>Касса,%</t>
  </si>
  <si>
    <t>Риски**,%</t>
  </si>
  <si>
    <t>Принятые,%</t>
  </si>
  <si>
    <t>Принятие во 2-м квартеле,%</t>
  </si>
  <si>
    <t>принятие в 3-4 квартале,%
или не определено</t>
  </si>
  <si>
    <t>1 сен</t>
  </si>
  <si>
    <t>1 окт</t>
  </si>
  <si>
    <t>1 авг</t>
  </si>
  <si>
    <t>1 дек</t>
  </si>
  <si>
    <t>1 июн</t>
  </si>
  <si>
    <t>1 июл</t>
  </si>
  <si>
    <t>Показатель</t>
  </si>
  <si>
    <t>Принятые обязательства 2019,%</t>
  </si>
  <si>
    <t>Кассовое исполнения 2019,%</t>
  </si>
  <si>
    <t>Принятые обязательства 2020,%</t>
  </si>
  <si>
    <t>Кассовое исполнения 2020,%</t>
  </si>
  <si>
    <t>СБР 2019</t>
  </si>
  <si>
    <t>СБР 2020</t>
  </si>
  <si>
    <t>Доведено 2021</t>
  </si>
  <si>
    <t>Кассовое исполнение 2020</t>
  </si>
  <si>
    <t>Доведено 2020</t>
  </si>
  <si>
    <t>Принятые обязательтва 2020</t>
  </si>
  <si>
    <t>Доведено 2019</t>
  </si>
  <si>
    <t>Принятые обязательтва 2019</t>
  </si>
  <si>
    <t>Кассовое исполнение 2019</t>
  </si>
  <si>
    <t>Отстаток к принятию</t>
  </si>
  <si>
    <t>Отстаток к принятию,%</t>
  </si>
  <si>
    <t>Отстаток к принятию, %</t>
  </si>
  <si>
    <t xml:space="preserve"> 01.06.2021</t>
  </si>
  <si>
    <t>Остаток к принятию, %</t>
  </si>
  <si>
    <t xml:space="preserve"> 1 янв</t>
  </si>
  <si>
    <t>1 фев</t>
  </si>
  <si>
    <t>1 янв</t>
  </si>
  <si>
    <t>1 мар</t>
  </si>
  <si>
    <t>1 апр</t>
  </si>
  <si>
    <t>1 май</t>
  </si>
  <si>
    <t>1 ноя</t>
  </si>
  <si>
    <t>31 дек</t>
  </si>
  <si>
    <t xml:space="preserve"> 1 фев</t>
  </si>
  <si>
    <t xml:space="preserve"> 1 мар</t>
  </si>
  <si>
    <t xml:space="preserve"> 1 апр</t>
  </si>
  <si>
    <t xml:space="preserve"> 1 май</t>
  </si>
  <si>
    <t xml:space="preserve"> 1 июн</t>
  </si>
  <si>
    <t xml:space="preserve"> 1 июл</t>
  </si>
  <si>
    <t xml:space="preserve"> 1 авг</t>
  </si>
  <si>
    <t xml:space="preserve"> 1 окт</t>
  </si>
  <si>
    <t xml:space="preserve"> 1 ноя</t>
  </si>
  <si>
    <t xml:space="preserve"> 1 дек</t>
  </si>
  <si>
    <t xml:space="preserve"> 31 дек</t>
  </si>
  <si>
    <t xml:space="preserve"> 1 сен</t>
  </si>
  <si>
    <t>Сортировка</t>
  </si>
  <si>
    <t>СБР 2021 факт</t>
  </si>
  <si>
    <t>СБР 2021 план</t>
  </si>
  <si>
    <t>Принятые обязательтва 2021 план</t>
  </si>
  <si>
    <t>Принятые обязательтва 2021 факт</t>
  </si>
  <si>
    <t>Кассовое исполнение 2021 факт</t>
  </si>
  <si>
    <t>Кассовое исполнение 2021 план</t>
  </si>
  <si>
    <t>Кассовое исполнение 2021 факт, %</t>
  </si>
  <si>
    <t>Кассовое исполнение 2021 план, %</t>
  </si>
  <si>
    <t>Принятые обязательтва 2021 план, %</t>
  </si>
  <si>
    <t>Принятые обязательтва 2021 факт, %</t>
  </si>
  <si>
    <t>Принятые (искл. Кассу)</t>
  </si>
  <si>
    <t>ГРБС</t>
  </si>
  <si>
    <t>Доведено 2019,%</t>
  </si>
  <si>
    <t>Доведено 2020,%</t>
  </si>
  <si>
    <t>Доведено  2021,%</t>
  </si>
  <si>
    <t>Доведено 2019, %</t>
  </si>
  <si>
    <t>Доведено 2020,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</si>
</sst>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0"/>
      <name val="Century Gothic"/>
      <family val="2"/>
      <charset val="204"/>
    </font>
    <font>
      <sz val="11"/>
      <color indexed="8"/>
      <name val="Calibri"/>
      <family val="2"/>
      <charset val="204"/>
    </font>
    <font>
      <sz val="11"/>
      <color theme="1"/>
      <name val="Century Gothic"/>
      <family val="2"/>
      <charset val="204"/>
    </font>
    <font>
      <b/>
      <sz val="11"/>
      <color theme="1"/>
      <name val="Century Gothic"/>
      <family val="2"/>
      <charset val="204"/>
    </font>
    <font>
      <sz val="10"/>
      <color theme="0"/>
      <name val="Calibri"/>
      <family val="2"/>
      <charset val="204"/>
      <scheme val="minor"/>
    </font>
    <font>
      <sz val="11"/>
      <color rgb="FFFF0000"/>
      <name val="Century Gothic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" fillId="0" borderId="0"/>
  </cellStyleXfs>
  <cellXfs count="128">
    <xf numFmtId="0" fontId="0" fillId="0" borderId="0" xfId="0"/>
    <xf numFmtId="0" fontId="0" fillId="0" borderId="0" xfId="0" applyFill="1"/>
    <xf numFmtId="164" fontId="3" fillId="2" borderId="0" xfId="1" applyNumberFormat="1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164" fontId="3" fillId="2" borderId="3" xfId="1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64" fontId="7" fillId="2" borderId="2" xfId="1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/>
    </xf>
    <xf numFmtId="0" fontId="0" fillId="0" borderId="4" xfId="0" applyFill="1" applyBorder="1"/>
    <xf numFmtId="164" fontId="3" fillId="2" borderId="4" xfId="4" applyNumberFormat="1" applyFont="1" applyFill="1" applyBorder="1" applyAlignment="1">
      <alignment horizontal="center" vertical="center" wrapText="1"/>
    </xf>
    <xf numFmtId="0" fontId="0" fillId="6" borderId="0" xfId="0" applyFill="1"/>
    <xf numFmtId="164" fontId="7" fillId="2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4" fontId="6" fillId="3" borderId="4" xfId="0" applyNumberFormat="1" applyFont="1" applyFill="1" applyBorder="1" applyAlignment="1">
      <alignment horizontal="center" vertical="center" wrapText="1"/>
    </xf>
    <xf numFmtId="14" fontId="6" fillId="0" borderId="4" xfId="0" applyNumberFormat="1" applyFont="1" applyBorder="1" applyAlignment="1">
      <alignment horizontal="center" vertical="center" wrapText="1"/>
    </xf>
    <xf numFmtId="9" fontId="5" fillId="8" borderId="4" xfId="5" applyFont="1" applyFill="1" applyBorder="1"/>
    <xf numFmtId="9" fontId="5" fillId="8" borderId="6" xfId="5" applyFont="1" applyFill="1" applyBorder="1"/>
    <xf numFmtId="9" fontId="5" fillId="8" borderId="7" xfId="5" applyFont="1" applyFill="1" applyBorder="1"/>
    <xf numFmtId="9" fontId="5" fillId="8" borderId="8" xfId="5" applyFont="1" applyFill="1" applyBorder="1"/>
    <xf numFmtId="3" fontId="5" fillId="6" borderId="4" xfId="0" applyNumberFormat="1" applyFont="1" applyFill="1" applyBorder="1"/>
    <xf numFmtId="4" fontId="5" fillId="6" borderId="4" xfId="0" applyNumberFormat="1" applyFont="1" applyFill="1" applyBorder="1"/>
    <xf numFmtId="3" fontId="5" fillId="6" borderId="4" xfId="0" applyNumberFormat="1" applyFont="1" applyFill="1" applyBorder="1" applyAlignment="1">
      <alignment vertical="center"/>
    </xf>
    <xf numFmtId="3" fontId="6" fillId="6" borderId="4" xfId="0" applyNumberFormat="1" applyFont="1" applyFill="1" applyBorder="1"/>
    <xf numFmtId="49" fontId="6" fillId="7" borderId="1" xfId="0" applyNumberFormat="1" applyFont="1" applyFill="1" applyBorder="1"/>
    <xf numFmtId="1" fontId="5" fillId="12" borderId="4" xfId="5" applyNumberFormat="1" applyFont="1" applyFill="1" applyBorder="1"/>
    <xf numFmtId="164" fontId="8" fillId="0" borderId="5" xfId="4" applyNumberFormat="1" applyFont="1" applyFill="1" applyBorder="1" applyAlignment="1">
      <alignment horizontal="center" vertical="center"/>
    </xf>
    <xf numFmtId="164" fontId="8" fillId="0" borderId="10" xfId="4" applyNumberFormat="1" applyFont="1" applyFill="1" applyBorder="1" applyAlignment="1">
      <alignment horizontal="center" vertical="center"/>
    </xf>
    <xf numFmtId="164" fontId="8" fillId="0" borderId="4" xfId="4" applyNumberFormat="1" applyFont="1" applyFill="1" applyBorder="1" applyAlignment="1">
      <alignment horizontal="center" vertical="center"/>
    </xf>
    <xf numFmtId="9" fontId="8" fillId="8" borderId="4" xfId="5" applyFont="1" applyFill="1" applyBorder="1"/>
    <xf numFmtId="9" fontId="8" fillId="8" borderId="7" xfId="5" applyFont="1" applyFill="1" applyBorder="1"/>
    <xf numFmtId="164" fontId="5" fillId="0" borderId="5" xfId="4" applyNumberFormat="1" applyFont="1" applyFill="1" applyBorder="1" applyAlignment="1">
      <alignment horizontal="center" vertical="center"/>
    </xf>
    <xf numFmtId="164" fontId="5" fillId="0" borderId="10" xfId="4" applyNumberFormat="1" applyFont="1" applyFill="1" applyBorder="1" applyAlignment="1">
      <alignment horizontal="center" vertical="center"/>
    </xf>
    <xf numFmtId="164" fontId="5" fillId="0" borderId="4" xfId="4" applyNumberFormat="1" applyFont="1" applyFill="1" applyBorder="1" applyAlignment="1">
      <alignment horizontal="center" vertical="center"/>
    </xf>
    <xf numFmtId="164" fontId="5" fillId="0" borderId="5" xfId="4" applyNumberFormat="1" applyFont="1" applyFill="1" applyBorder="1" applyAlignment="1">
      <alignment horizontal="center" vertical="center" wrapText="1"/>
    </xf>
    <xf numFmtId="164" fontId="5" fillId="0" borderId="4" xfId="4" applyNumberFormat="1" applyFont="1" applyFill="1" applyBorder="1" applyAlignment="1">
      <alignment horizontal="center" vertical="center" wrapText="1"/>
    </xf>
    <xf numFmtId="164" fontId="5" fillId="0" borderId="9" xfId="4" applyNumberFormat="1" applyFont="1" applyFill="1" applyBorder="1" applyAlignment="1">
      <alignment horizontal="center" vertical="center"/>
    </xf>
    <xf numFmtId="164" fontId="5" fillId="0" borderId="11" xfId="4" applyNumberFormat="1" applyFont="1" applyFill="1" applyBorder="1" applyAlignment="1">
      <alignment horizontal="center" vertical="center"/>
    </xf>
    <xf numFmtId="164" fontId="5" fillId="0" borderId="6" xfId="4" applyNumberFormat="1" applyFont="1" applyFill="1" applyBorder="1" applyAlignment="1">
      <alignment horizontal="center" vertical="center"/>
    </xf>
    <xf numFmtId="164" fontId="8" fillId="0" borderId="6" xfId="4" applyNumberFormat="1" applyFont="1" applyFill="1" applyBorder="1" applyAlignment="1">
      <alignment horizontal="center" vertical="center"/>
    </xf>
    <xf numFmtId="164" fontId="5" fillId="0" borderId="6" xfId="4" applyNumberFormat="1" applyFont="1" applyFill="1" applyBorder="1" applyAlignment="1">
      <alignment horizontal="center" vertical="center" wrapText="1"/>
    </xf>
    <xf numFmtId="4" fontId="5" fillId="0" borderId="4" xfId="0" applyNumberFormat="1" applyFont="1" applyFill="1" applyBorder="1"/>
    <xf numFmtId="3" fontId="5" fillId="0" borderId="4" xfId="0" applyNumberFormat="1" applyFont="1" applyFill="1" applyBorder="1"/>
    <xf numFmtId="3" fontId="5" fillId="0" borderId="4" xfId="0" applyNumberFormat="1" applyFont="1" applyFill="1" applyBorder="1" applyAlignment="1">
      <alignment vertical="center"/>
    </xf>
    <xf numFmtId="0" fontId="0" fillId="6" borderId="4" xfId="0" applyFill="1" applyBorder="1"/>
    <xf numFmtId="9" fontId="0" fillId="13" borderId="4" xfId="2" applyFont="1" applyFill="1" applyBorder="1"/>
    <xf numFmtId="0" fontId="0" fillId="10" borderId="0" xfId="0" applyFill="1"/>
    <xf numFmtId="9" fontId="5" fillId="13" borderId="4" xfId="2" applyFont="1" applyFill="1" applyBorder="1"/>
    <xf numFmtId="9" fontId="1" fillId="13" borderId="4" xfId="2" applyFont="1" applyFill="1" applyBorder="1"/>
    <xf numFmtId="164" fontId="5" fillId="0" borderId="1" xfId="4" applyNumberFormat="1" applyFont="1" applyFill="1" applyBorder="1" applyAlignment="1">
      <alignment horizontal="center" vertical="center"/>
    </xf>
    <xf numFmtId="9" fontId="5" fillId="8" borderId="1" xfId="5" applyFont="1" applyFill="1" applyBorder="1"/>
    <xf numFmtId="0" fontId="1" fillId="0" borderId="0" xfId="0" applyFont="1"/>
    <xf numFmtId="10" fontId="1" fillId="13" borderId="4" xfId="2" applyNumberFormat="1" applyFont="1" applyFill="1" applyBorder="1"/>
    <xf numFmtId="3" fontId="1" fillId="6" borderId="4" xfId="0" applyNumberFormat="1" applyFont="1" applyFill="1" applyBorder="1" applyAlignment="1">
      <alignment horizontal="right" vertical="center"/>
    </xf>
    <xf numFmtId="3" fontId="1" fillId="0" borderId="4" xfId="0" applyNumberFormat="1" applyFont="1" applyFill="1" applyBorder="1" applyAlignment="1">
      <alignment horizontal="right" vertical="center"/>
    </xf>
    <xf numFmtId="9" fontId="1" fillId="13" borderId="4" xfId="2" applyFont="1" applyFill="1" applyBorder="1" applyAlignment="1">
      <alignment horizontal="right" vertical="center"/>
    </xf>
    <xf numFmtId="2" fontId="1" fillId="13" borderId="4" xfId="1" applyNumberFormat="1" applyFont="1" applyFill="1" applyBorder="1"/>
    <xf numFmtId="9" fontId="1" fillId="10" borderId="4" xfId="2" applyFont="1" applyFill="1" applyBorder="1"/>
    <xf numFmtId="0" fontId="1" fillId="6" borderId="4" xfId="0" applyFont="1" applyFill="1" applyBorder="1"/>
    <xf numFmtId="164" fontId="1" fillId="6" borderId="4" xfId="1" applyNumberFormat="1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  <xf numFmtId="0" fontId="1" fillId="0" borderId="0" xfId="0" applyFont="1" applyAlignment="1">
      <alignment wrapText="1"/>
    </xf>
    <xf numFmtId="9" fontId="1" fillId="0" borderId="4" xfId="5" applyFont="1" applyFill="1" applyBorder="1"/>
    <xf numFmtId="164" fontId="1" fillId="0" borderId="4" xfId="4" applyNumberFormat="1" applyFont="1" applyFill="1" applyBorder="1" applyAlignment="1">
      <alignment horizontal="center"/>
    </xf>
    <xf numFmtId="9" fontId="1" fillId="8" borderId="4" xfId="5" applyFont="1" applyFill="1" applyBorder="1"/>
    <xf numFmtId="2" fontId="1" fillId="0" borderId="4" xfId="1" applyNumberFormat="1" applyFont="1" applyFill="1" applyBorder="1" applyAlignment="1">
      <alignment horizontal="center"/>
    </xf>
    <xf numFmtId="1" fontId="1" fillId="12" borderId="4" xfId="5" applyNumberFormat="1" applyFont="1" applyFill="1" applyBorder="1"/>
    <xf numFmtId="164" fontId="1" fillId="10" borderId="4" xfId="4" applyNumberFormat="1" applyFont="1" applyFill="1" applyBorder="1"/>
    <xf numFmtId="164" fontId="1" fillId="0" borderId="4" xfId="4" applyNumberFormat="1" applyFont="1" applyFill="1" applyBorder="1" applyAlignment="1">
      <alignment horizontal="center" wrapText="1"/>
    </xf>
    <xf numFmtId="164" fontId="12" fillId="0" borderId="4" xfId="4" applyNumberFormat="1" applyFont="1" applyFill="1" applyBorder="1" applyAlignment="1">
      <alignment horizontal="center"/>
    </xf>
    <xf numFmtId="9" fontId="1" fillId="8" borderId="4" xfId="5" applyFont="1" applyFill="1" applyBorder="1" applyAlignment="1">
      <alignment horizontal="right"/>
    </xf>
    <xf numFmtId="164" fontId="1" fillId="4" borderId="4" xfId="4" applyNumberFormat="1" applyFont="1" applyFill="1" applyBorder="1" applyAlignment="1">
      <alignment horizontal="center"/>
    </xf>
    <xf numFmtId="9" fontId="1" fillId="8" borderId="4" xfId="2" applyFont="1" applyFill="1" applyBorder="1"/>
    <xf numFmtId="9" fontId="1" fillId="10" borderId="4" xfId="4" applyNumberFormat="1" applyFont="1" applyFill="1" applyBorder="1" applyAlignment="1">
      <alignment horizontal="center" vertical="center"/>
    </xf>
    <xf numFmtId="164" fontId="11" fillId="2" borderId="4" xfId="4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 wrapText="1"/>
    </xf>
    <xf numFmtId="2" fontId="1" fillId="12" borderId="4" xfId="5" applyNumberFormat="1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/>
    </xf>
    <xf numFmtId="49" fontId="10" fillId="7" borderId="4" xfId="0" applyNumberFormat="1" applyFont="1" applyFill="1" applyBorder="1"/>
    <xf numFmtId="9" fontId="1" fillId="0" borderId="4" xfId="0" applyNumberFormat="1" applyFont="1" applyBorder="1"/>
    <xf numFmtId="0" fontId="1" fillId="0" borderId="4" xfId="0" applyFont="1" applyBorder="1" applyAlignment="1">
      <alignment horizontal="center" vertical="center" wrapText="1"/>
    </xf>
    <xf numFmtId="2" fontId="1" fillId="0" borderId="4" xfId="4" applyNumberFormat="1" applyFont="1" applyFill="1" applyBorder="1" applyAlignment="1">
      <alignment horizontal="center"/>
    </xf>
    <xf numFmtId="9" fontId="1" fillId="0" borderId="4" xfId="4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5" fillId="14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2" fontId="5" fillId="12" borderId="4" xfId="5" applyNumberFormat="1" applyFont="1" applyFill="1" applyBorder="1" applyAlignment="1">
      <alignment horizontal="center" vertical="center" wrapText="1"/>
    </xf>
    <xf numFmtId="164" fontId="11" fillId="2" borderId="4" xfId="1" applyNumberFormat="1" applyFont="1" applyFill="1" applyBorder="1" applyAlignment="1">
      <alignment horizontal="center" vertical="center" wrapText="1"/>
    </xf>
    <xf numFmtId="14" fontId="13" fillId="0" borderId="4" xfId="0" applyNumberFormat="1" applyFont="1" applyFill="1" applyBorder="1" applyAlignment="1">
      <alignment horizontal="center" vertical="center" wrapText="1"/>
    </xf>
    <xf numFmtId="164" fontId="1" fillId="6" borderId="4" xfId="4" applyNumberFormat="1" applyFont="1" applyFill="1" applyBorder="1" applyAlignment="1">
      <alignment vertical="center" wrapText="1"/>
    </xf>
    <xf numFmtId="164" fontId="1" fillId="0" borderId="4" xfId="4" applyNumberFormat="1" applyFont="1" applyFill="1" applyBorder="1" applyAlignment="1">
      <alignment vertical="center" wrapText="1"/>
    </xf>
    <xf numFmtId="2" fontId="1" fillId="0" borderId="4" xfId="4" applyNumberFormat="1" applyFont="1" applyFill="1" applyBorder="1" applyAlignment="1">
      <alignment vertical="center" wrapText="1"/>
    </xf>
    <xf numFmtId="164" fontId="1" fillId="17" borderId="4" xfId="4" applyNumberFormat="1" applyFont="1" applyFill="1" applyBorder="1" applyAlignment="1">
      <alignment vertical="center" wrapText="1"/>
    </xf>
    <xf numFmtId="14" fontId="13" fillId="11" borderId="4" xfId="0" applyNumberFormat="1" applyFont="1" applyFill="1" applyBorder="1" applyAlignment="1">
      <alignment horizontal="center" vertical="center" wrapText="1"/>
    </xf>
    <xf numFmtId="164" fontId="1" fillId="6" borderId="4" xfId="1" applyNumberFormat="1" applyFont="1" applyFill="1" applyBorder="1" applyAlignment="1">
      <alignment vertical="center" wrapText="1"/>
    </xf>
    <xf numFmtId="2" fontId="1" fillId="6" borderId="4" xfId="1" applyNumberFormat="1" applyFont="1" applyFill="1" applyBorder="1" applyAlignment="1">
      <alignment wrapText="1"/>
    </xf>
    <xf numFmtId="164" fontId="14" fillId="6" borderId="4" xfId="4" applyNumberFormat="1" applyFont="1" applyFill="1" applyBorder="1" applyAlignment="1">
      <alignment vertical="center" wrapText="1"/>
    </xf>
    <xf numFmtId="2" fontId="1" fillId="6" borderId="4" xfId="1" applyNumberFormat="1" applyFont="1" applyFill="1" applyBorder="1" applyAlignment="1">
      <alignment vertical="center" wrapText="1"/>
    </xf>
    <xf numFmtId="2" fontId="1" fillId="0" borderId="4" xfId="1" applyNumberFormat="1" applyFont="1" applyFill="1" applyBorder="1" applyAlignment="1">
      <alignment vertical="center" wrapText="1"/>
    </xf>
    <xf numFmtId="4" fontId="1" fillId="13" borderId="4" xfId="1" applyNumberFormat="1" applyFont="1" applyFill="1" applyBorder="1" applyAlignment="1">
      <alignment vertical="center" wrapText="1"/>
    </xf>
    <xf numFmtId="2" fontId="1" fillId="13" borderId="4" xfId="1" applyNumberFormat="1" applyFont="1" applyFill="1" applyBorder="1" applyAlignment="1">
      <alignment wrapText="1"/>
    </xf>
    <xf numFmtId="2" fontId="1" fillId="13" borderId="4" xfId="1" applyNumberFormat="1" applyFont="1" applyFill="1" applyBorder="1" applyAlignment="1">
      <alignment vertical="center" wrapText="1"/>
    </xf>
    <xf numFmtId="164" fontId="9" fillId="0" borderId="4" xfId="1" applyNumberFormat="1" applyFont="1" applyFill="1" applyBorder="1" applyAlignment="1">
      <alignment vertical="center" wrapText="1"/>
    </xf>
    <xf numFmtId="1" fontId="14" fillId="6" borderId="4" xfId="1" applyNumberFormat="1" applyFont="1" applyFill="1" applyBorder="1" applyAlignment="1">
      <alignment vertical="center" wrapText="1"/>
    </xf>
    <xf numFmtId="1" fontId="14" fillId="0" borderId="4" xfId="1" applyNumberFormat="1" applyFont="1" applyFill="1" applyBorder="1" applyAlignment="1">
      <alignment vertical="center" wrapText="1"/>
    </xf>
    <xf numFmtId="9" fontId="14" fillId="13" borderId="4" xfId="2" applyFont="1" applyFill="1" applyBorder="1" applyAlignment="1">
      <alignment vertical="center" wrapText="1"/>
    </xf>
    <xf numFmtId="1" fontId="14" fillId="17" borderId="4" xfId="1" applyNumberFormat="1" applyFont="1" applyFill="1" applyBorder="1" applyAlignment="1">
      <alignment vertical="center" wrapText="1"/>
    </xf>
    <xf numFmtId="2" fontId="1" fillId="0" borderId="4" xfId="1" applyNumberFormat="1" applyFont="1" applyFill="1" applyBorder="1"/>
    <xf numFmtId="164" fontId="1" fillId="0" borderId="4" xfId="1" applyNumberFormat="1" applyFont="1" applyFill="1" applyBorder="1"/>
    <xf numFmtId="0" fontId="1" fillId="0" borderId="0" xfId="0" applyFont="1" applyFill="1"/>
    <xf numFmtId="2" fontId="1" fillId="0" borderId="0" xfId="1" applyNumberFormat="1" applyFont="1" applyFill="1" applyBorder="1"/>
    <xf numFmtId="9" fontId="5" fillId="0" borderId="10" xfId="4" applyNumberFormat="1" applyFont="1" applyFill="1" applyBorder="1" applyAlignment="1">
      <alignment horizontal="center" vertical="center"/>
    </xf>
  </cellXfs>
  <cellStyles count="8">
    <cellStyle name="Обычный" xfId="0" builtinId="0"/>
    <cellStyle name="Обычный 2" xfId="7" xr:uid="{00000000-0005-0000-0000-000001000000}"/>
    <cellStyle name="Обычный 3" xfId="3" xr:uid="{00000000-0005-0000-0000-000002000000}"/>
    <cellStyle name="Обычный 4 2" xfId="6" xr:uid="{00000000-0005-0000-0000-000003000000}"/>
    <cellStyle name="Процентный" xfId="2" builtinId="5"/>
    <cellStyle name="Процентный 2" xfId="5" xr:uid="{00000000-0005-0000-0000-000005000000}"/>
    <cellStyle name="Финансовый" xfId="1" builtinId="3"/>
    <cellStyle name="Финансовый 2" xfId="4" xr:uid="{00000000-0005-0000-0000-000007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zoomScale="70" zoomScaleNormal="70" workbookViewId="0">
      <selection activeCell="C33" sqref="C33"/>
    </sheetView>
  </sheetViews>
  <sheetFormatPr defaultRowHeight="15" x14ac:dyDescent="0.25"/>
  <cols>
    <col min="1" max="1" width="12.7109375" style="50" customWidth="1"/>
    <col min="2" max="5" width="15.7109375" style="50" customWidth="1"/>
    <col min="6" max="6" width="13.85546875" style="50" customWidth="1"/>
    <col min="7" max="7" width="14.28515625" style="50" customWidth="1"/>
    <col min="8" max="13" width="15.7109375" style="50" customWidth="1"/>
    <col min="14" max="14" width="12.5703125" style="50" customWidth="1"/>
    <col min="15" max="15" width="13.140625" style="50" customWidth="1"/>
    <col min="16" max="16" width="11.42578125" style="50" customWidth="1"/>
    <col min="17" max="17" width="11.5703125" style="50" customWidth="1"/>
    <col min="18" max="16384" width="9.140625" style="50"/>
  </cols>
  <sheetData>
    <row r="1" spans="1:17" ht="60" x14ac:dyDescent="0.25">
      <c r="A1" s="74" t="s">
        <v>96</v>
      </c>
      <c r="B1" s="103" t="s">
        <v>2</v>
      </c>
      <c r="C1" s="74" t="s">
        <v>10</v>
      </c>
      <c r="D1" s="74" t="s">
        <v>14</v>
      </c>
      <c r="E1" s="74" t="s">
        <v>4</v>
      </c>
      <c r="F1" s="74" t="s">
        <v>59</v>
      </c>
      <c r="G1" s="103" t="s">
        <v>17</v>
      </c>
      <c r="H1" s="74" t="s">
        <v>6</v>
      </c>
      <c r="I1" s="74" t="s">
        <v>8</v>
      </c>
      <c r="J1" s="74" t="s">
        <v>15</v>
      </c>
      <c r="K1" s="74" t="s">
        <v>5</v>
      </c>
      <c r="L1" s="74" t="s">
        <v>7</v>
      </c>
      <c r="M1" s="74" t="s">
        <v>9</v>
      </c>
      <c r="N1" s="74" t="s">
        <v>60</v>
      </c>
      <c r="O1" s="74" t="s">
        <v>1</v>
      </c>
      <c r="P1" s="103" t="s">
        <v>16</v>
      </c>
      <c r="Q1" s="103" t="s">
        <v>18</v>
      </c>
    </row>
    <row r="2" spans="1:17" x14ac:dyDescent="0.25">
      <c r="A2" s="59">
        <v>174</v>
      </c>
      <c r="B2" s="104" t="s">
        <v>11</v>
      </c>
      <c r="C2" s="105">
        <v>13888.7503</v>
      </c>
      <c r="D2" s="105">
        <v>9520.9501088300003</v>
      </c>
      <c r="E2" s="105">
        <v>1809.76573648</v>
      </c>
      <c r="F2" s="105">
        <f>C2-D2-E2</f>
        <v>2558.0344546899996</v>
      </c>
      <c r="G2" s="60"/>
      <c r="H2" s="106">
        <v>2558.0344546900001</v>
      </c>
      <c r="I2" s="107">
        <v>0</v>
      </c>
      <c r="J2" s="47">
        <f t="shared" ref="J2:J21" si="0">D2/C2</f>
        <v>0.68551524818111254</v>
      </c>
      <c r="K2" s="47">
        <f t="shared" ref="K2:K21" si="1">E2/C2</f>
        <v>0.1303044332563168</v>
      </c>
      <c r="L2" s="47">
        <f t="shared" ref="L2:L21" si="2">H2/C2</f>
        <v>0.18418031856257075</v>
      </c>
      <c r="M2" s="47">
        <f t="shared" ref="M2:M21" si="3">I2/C2</f>
        <v>0</v>
      </c>
      <c r="N2" s="47">
        <f t="shared" ref="N2:N21" si="4">F2/C2</f>
        <v>0.18418031856257072</v>
      </c>
      <c r="O2" s="108"/>
      <c r="P2" s="60"/>
      <c r="Q2" s="60"/>
    </row>
    <row r="3" spans="1:17" x14ac:dyDescent="0.25">
      <c r="A3" s="59">
        <v>174</v>
      </c>
      <c r="B3" s="104" t="s">
        <v>12</v>
      </c>
      <c r="C3" s="105">
        <v>19899.416399999998</v>
      </c>
      <c r="D3" s="105">
        <v>13193.926224569997</v>
      </c>
      <c r="E3" s="105">
        <v>4212.3216493299997</v>
      </c>
      <c r="F3" s="105">
        <f>C3-D3-E3</f>
        <v>2493.1685261000011</v>
      </c>
      <c r="G3" s="60"/>
      <c r="H3" s="106">
        <v>2493.1685261000011</v>
      </c>
      <c r="I3" s="107">
        <v>0</v>
      </c>
      <c r="J3" s="47">
        <f t="shared" si="0"/>
        <v>0.66303081253026086</v>
      </c>
      <c r="K3" s="47">
        <f t="shared" si="1"/>
        <v>0.211680662621342</v>
      </c>
      <c r="L3" s="47">
        <f t="shared" si="2"/>
        <v>0.12528852484839714</v>
      </c>
      <c r="M3" s="47">
        <f t="shared" si="3"/>
        <v>0</v>
      </c>
      <c r="N3" s="47">
        <f t="shared" si="4"/>
        <v>0.12528852484839714</v>
      </c>
      <c r="O3" s="108"/>
      <c r="P3" s="60"/>
      <c r="Q3" s="60"/>
    </row>
    <row r="4" spans="1:17" x14ac:dyDescent="0.25">
      <c r="A4" s="59">
        <v>174</v>
      </c>
      <c r="B4" s="104" t="s">
        <v>62</v>
      </c>
      <c r="C4" s="105">
        <v>24899</v>
      </c>
      <c r="D4" s="105">
        <v>16800</v>
      </c>
      <c r="E4" s="105">
        <v>5705</v>
      </c>
      <c r="F4" s="105">
        <f>C4-D4-E4</f>
        <v>2394</v>
      </c>
      <c r="G4" s="60"/>
      <c r="H4" s="106">
        <v>173.19923661999999</v>
      </c>
      <c r="I4" s="106"/>
      <c r="J4" s="47">
        <f t="shared" si="0"/>
        <v>0.67472589260612881</v>
      </c>
      <c r="K4" s="47">
        <f t="shared" si="1"/>
        <v>0.2291256676974979</v>
      </c>
      <c r="L4" s="47">
        <f t="shared" si="2"/>
        <v>6.9560719956624764E-3</v>
      </c>
      <c r="M4" s="47">
        <f t="shared" si="3"/>
        <v>0</v>
      </c>
      <c r="N4" s="47">
        <f t="shared" si="4"/>
        <v>9.614843969637335E-2</v>
      </c>
      <c r="O4" s="108"/>
      <c r="P4" s="60"/>
      <c r="Q4" s="60"/>
    </row>
    <row r="5" spans="1:17" x14ac:dyDescent="0.25">
      <c r="A5" s="59">
        <v>174</v>
      </c>
      <c r="B5" s="109">
        <v>44372</v>
      </c>
      <c r="C5" s="105">
        <v>26599.416000000001</v>
      </c>
      <c r="D5" s="105">
        <f>O5-E5</f>
        <v>13954.391</v>
      </c>
      <c r="E5" s="105">
        <v>8832.2160000000003</v>
      </c>
      <c r="F5" s="105">
        <f>C5-D5-E5</f>
        <v>3812.8090000000011</v>
      </c>
      <c r="G5" s="60"/>
      <c r="H5" s="106"/>
      <c r="I5" s="106"/>
      <c r="J5" s="51">
        <f t="shared" si="0"/>
        <v>0.52461268322582721</v>
      </c>
      <c r="K5" s="51">
        <f t="shared" si="1"/>
        <v>0.33204548550990742</v>
      </c>
      <c r="L5" s="47">
        <f t="shared" si="2"/>
        <v>0</v>
      </c>
      <c r="M5" s="47">
        <f t="shared" si="3"/>
        <v>0</v>
      </c>
      <c r="N5" s="51">
        <f t="shared" si="4"/>
        <v>0.14334183126426539</v>
      </c>
      <c r="O5" s="108">
        <v>22786.607</v>
      </c>
      <c r="P5" s="60"/>
      <c r="Q5" s="60"/>
    </row>
    <row r="6" spans="1:17" ht="18.600000000000001" customHeight="1" x14ac:dyDescent="0.25">
      <c r="A6" s="59">
        <v>777</v>
      </c>
      <c r="B6" s="104" t="s">
        <v>11</v>
      </c>
      <c r="C6" s="52">
        <v>67550.2</v>
      </c>
      <c r="D6" s="52">
        <v>53466.05</v>
      </c>
      <c r="E6" s="52">
        <v>10165.2395</v>
      </c>
      <c r="F6" s="52">
        <v>3918.9104999999945</v>
      </c>
      <c r="G6" s="52">
        <v>0</v>
      </c>
      <c r="H6" s="53">
        <v>0</v>
      </c>
      <c r="I6" s="53">
        <v>8746.0043734499941</v>
      </c>
      <c r="J6" s="54">
        <f t="shared" si="0"/>
        <v>0.79150098741380492</v>
      </c>
      <c r="K6" s="54">
        <f t="shared" si="1"/>
        <v>0.15048422506521075</v>
      </c>
      <c r="L6" s="54">
        <f t="shared" si="2"/>
        <v>0</v>
      </c>
      <c r="M6" s="54">
        <f t="shared" si="3"/>
        <v>0.12947414476122934</v>
      </c>
      <c r="N6" s="47">
        <f t="shared" si="4"/>
        <v>5.8014787520984316E-2</v>
      </c>
      <c r="O6" s="108"/>
      <c r="P6" s="53">
        <v>0</v>
      </c>
      <c r="Q6" s="54">
        <v>0</v>
      </c>
    </row>
    <row r="7" spans="1:17" x14ac:dyDescent="0.25">
      <c r="A7" s="59">
        <v>777</v>
      </c>
      <c r="B7" s="104" t="s">
        <v>12</v>
      </c>
      <c r="C7" s="52">
        <v>67651.8</v>
      </c>
      <c r="D7" s="52">
        <v>44587.157800000001</v>
      </c>
      <c r="E7" s="52">
        <v>19789.2137</v>
      </c>
      <c r="F7" s="52">
        <v>3275.4285000000018</v>
      </c>
      <c r="G7" s="52">
        <v>0</v>
      </c>
      <c r="H7" s="53">
        <v>0</v>
      </c>
      <c r="I7" s="53">
        <v>5725.4699999999939</v>
      </c>
      <c r="J7" s="54">
        <f t="shared" si="0"/>
        <v>0.65906831451639125</v>
      </c>
      <c r="K7" s="54">
        <f t="shared" si="1"/>
        <v>0.29251570098652213</v>
      </c>
      <c r="L7" s="54">
        <f t="shared" si="2"/>
        <v>0</v>
      </c>
      <c r="M7" s="54">
        <f t="shared" si="3"/>
        <v>8.4631451047865597E-2</v>
      </c>
      <c r="N7" s="47">
        <f t="shared" si="4"/>
        <v>4.8415984497086575E-2</v>
      </c>
      <c r="O7" s="108"/>
      <c r="P7" s="53">
        <v>0</v>
      </c>
      <c r="Q7" s="54">
        <v>0</v>
      </c>
    </row>
    <row r="8" spans="1:17" x14ac:dyDescent="0.25">
      <c r="A8" s="59">
        <v>777</v>
      </c>
      <c r="B8" s="104" t="s">
        <v>62</v>
      </c>
      <c r="C8" s="52">
        <v>71075.100000000006</v>
      </c>
      <c r="D8" s="52">
        <v>45576.175399999993</v>
      </c>
      <c r="E8" s="52">
        <v>21832.585600000002</v>
      </c>
      <c r="F8" s="52">
        <v>3666.3390000000109</v>
      </c>
      <c r="G8" s="52">
        <v>0</v>
      </c>
      <c r="H8" s="53">
        <v>0</v>
      </c>
      <c r="I8" s="53">
        <v>3665.8246000000072</v>
      </c>
      <c r="J8" s="54">
        <f t="shared" si="0"/>
        <v>0.64123969435146755</v>
      </c>
      <c r="K8" s="54">
        <f t="shared" si="1"/>
        <v>0.30717629099361099</v>
      </c>
      <c r="L8" s="54">
        <f t="shared" si="2"/>
        <v>0</v>
      </c>
      <c r="M8" s="54">
        <f t="shared" si="3"/>
        <v>5.1576777239849214E-2</v>
      </c>
      <c r="N8" s="47">
        <f t="shared" si="4"/>
        <v>5.158401465492149E-2</v>
      </c>
      <c r="O8" s="108"/>
      <c r="P8" s="53">
        <v>0</v>
      </c>
      <c r="Q8" s="54">
        <f>G8/C8</f>
        <v>0</v>
      </c>
    </row>
    <row r="9" spans="1:17" x14ac:dyDescent="0.25">
      <c r="A9" s="59">
        <v>777</v>
      </c>
      <c r="B9" s="109">
        <v>44372</v>
      </c>
      <c r="C9" s="52">
        <v>74500.479000000007</v>
      </c>
      <c r="D9" s="52">
        <f>O9-E9</f>
        <v>43703.035999999993</v>
      </c>
      <c r="E9" s="52">
        <v>23820.394</v>
      </c>
      <c r="F9" s="52">
        <f>C9-G9-D9-E9</f>
        <v>6100.4220000000205</v>
      </c>
      <c r="G9" s="52">
        <v>876.62699999999995</v>
      </c>
      <c r="H9" s="53">
        <v>207.57281205000001</v>
      </c>
      <c r="I9" s="53">
        <v>6057.9673685200005</v>
      </c>
      <c r="J9" s="54">
        <f t="shared" si="0"/>
        <v>0.5866141612324397</v>
      </c>
      <c r="K9" s="54">
        <f t="shared" si="1"/>
        <v>0.31973477647036336</v>
      </c>
      <c r="L9" s="54">
        <f t="shared" si="2"/>
        <v>2.7861943283612979E-3</v>
      </c>
      <c r="M9" s="54">
        <f t="shared" si="3"/>
        <v>8.1314475421292262E-2</v>
      </c>
      <c r="N9" s="47">
        <f t="shared" si="4"/>
        <v>8.18843325826136E-2</v>
      </c>
      <c r="O9" s="108">
        <v>67523.429999999993</v>
      </c>
      <c r="P9" s="53">
        <v>0</v>
      </c>
      <c r="Q9" s="54">
        <v>0</v>
      </c>
    </row>
    <row r="10" spans="1:17" x14ac:dyDescent="0.25">
      <c r="A10" s="59">
        <v>380</v>
      </c>
      <c r="B10" s="104" t="s">
        <v>11</v>
      </c>
      <c r="C10" s="110">
        <v>2903.0758999999998</v>
      </c>
      <c r="D10" s="110">
        <v>1785.8401335100004</v>
      </c>
      <c r="E10" s="111">
        <v>85.11106624</v>
      </c>
      <c r="F10" s="112">
        <v>1032.1247002499995</v>
      </c>
      <c r="G10" s="113">
        <v>0</v>
      </c>
      <c r="H10" s="114">
        <v>0</v>
      </c>
      <c r="I10" s="114">
        <v>0</v>
      </c>
      <c r="J10" s="115">
        <f t="shared" si="0"/>
        <v>0.61515447581305072</v>
      </c>
      <c r="K10" s="116">
        <f t="shared" si="1"/>
        <v>2.9317547722400233E-2</v>
      </c>
      <c r="L10" s="55">
        <f t="shared" si="2"/>
        <v>0</v>
      </c>
      <c r="M10" s="117">
        <f t="shared" si="3"/>
        <v>0</v>
      </c>
      <c r="N10" s="56">
        <f t="shared" si="4"/>
        <v>0.35552797646454903</v>
      </c>
      <c r="O10" s="108"/>
      <c r="P10" s="118"/>
      <c r="Q10" s="117"/>
    </row>
    <row r="11" spans="1:17" x14ac:dyDescent="0.25">
      <c r="A11" s="59">
        <v>380</v>
      </c>
      <c r="B11" s="104" t="s">
        <v>12</v>
      </c>
      <c r="C11" s="110">
        <v>3023</v>
      </c>
      <c r="D11" s="110">
        <v>1616.2425636500004</v>
      </c>
      <c r="E11" s="111">
        <v>253</v>
      </c>
      <c r="F11" s="112">
        <v>1153.7574363499996</v>
      </c>
      <c r="G11" s="113">
        <v>0</v>
      </c>
      <c r="H11" s="114">
        <v>745</v>
      </c>
      <c r="I11" s="114">
        <v>287.12470024999948</v>
      </c>
      <c r="J11" s="115">
        <f t="shared" si="0"/>
        <v>0.5346485490076085</v>
      </c>
      <c r="K11" s="116">
        <f t="shared" si="1"/>
        <v>8.3691696989745282E-2</v>
      </c>
      <c r="L11" s="55">
        <f t="shared" si="2"/>
        <v>0.24644392987098909</v>
      </c>
      <c r="M11" s="117">
        <f t="shared" si="3"/>
        <v>9.4980053010254542E-2</v>
      </c>
      <c r="N11" s="47">
        <f t="shared" si="4"/>
        <v>0.38165975400264623</v>
      </c>
      <c r="O11" s="108"/>
      <c r="P11" s="118"/>
      <c r="Q11" s="117"/>
    </row>
    <row r="12" spans="1:17" x14ac:dyDescent="0.25">
      <c r="A12" s="59">
        <v>380</v>
      </c>
      <c r="B12" s="104" t="s">
        <v>62</v>
      </c>
      <c r="C12" s="110">
        <v>3023</v>
      </c>
      <c r="D12" s="110">
        <v>1636.1</v>
      </c>
      <c r="E12" s="111">
        <v>332.9</v>
      </c>
      <c r="F12" s="112">
        <v>349</v>
      </c>
      <c r="G12" s="113">
        <v>705</v>
      </c>
      <c r="H12" s="114">
        <v>745</v>
      </c>
      <c r="I12" s="114">
        <v>408.98243634999949</v>
      </c>
      <c r="J12" s="115">
        <f t="shared" si="0"/>
        <v>0.54121733377439629</v>
      </c>
      <c r="K12" s="116">
        <f t="shared" si="1"/>
        <v>0.11012239497188223</v>
      </c>
      <c r="L12" s="55">
        <f t="shared" si="2"/>
        <v>0.24644392987098909</v>
      </c>
      <c r="M12" s="117">
        <f t="shared" si="3"/>
        <v>0.13529025350645038</v>
      </c>
      <c r="N12" s="47">
        <f t="shared" si="4"/>
        <v>0.11544823023486603</v>
      </c>
      <c r="O12" s="108"/>
      <c r="P12" s="118"/>
      <c r="Q12" s="117">
        <f t="shared" ref="Q12:Q21" si="5">G12/C12</f>
        <v>0.23321204101885545</v>
      </c>
    </row>
    <row r="13" spans="1:17" x14ac:dyDescent="0.25">
      <c r="A13" s="59">
        <v>380</v>
      </c>
      <c r="B13" s="109">
        <v>44372</v>
      </c>
      <c r="C13" s="110">
        <v>3023.2249999999999</v>
      </c>
      <c r="D13" s="110">
        <f>2188.85-E13</f>
        <v>1684.62</v>
      </c>
      <c r="E13" s="111">
        <f>504.23</f>
        <v>504.23</v>
      </c>
      <c r="F13" s="112">
        <f>C13-(D13+E13+G13)</f>
        <v>214.375</v>
      </c>
      <c r="G13" s="113">
        <v>620</v>
      </c>
      <c r="H13" s="114">
        <v>745</v>
      </c>
      <c r="I13" s="114">
        <v>178.20871892999958</v>
      </c>
      <c r="J13" s="115">
        <f t="shared" si="0"/>
        <v>0.55722614095874434</v>
      </c>
      <c r="K13" s="116">
        <f t="shared" si="1"/>
        <v>0.16678546915958953</v>
      </c>
      <c r="L13" s="55">
        <f t="shared" si="2"/>
        <v>0.24642558856849889</v>
      </c>
      <c r="M13" s="117">
        <f t="shared" si="3"/>
        <v>5.8946561678340045E-2</v>
      </c>
      <c r="N13" s="47">
        <f t="shared" si="4"/>
        <v>7.0909376576338182E-2</v>
      </c>
      <c r="O13" s="108">
        <v>2188.85</v>
      </c>
      <c r="P13" s="118"/>
      <c r="Q13" s="117">
        <f t="shared" si="5"/>
        <v>0.20507901330532793</v>
      </c>
    </row>
    <row r="14" spans="1:17" ht="23.45" customHeight="1" x14ac:dyDescent="0.25">
      <c r="A14" s="59">
        <v>71</v>
      </c>
      <c r="B14" s="104" t="s">
        <v>11</v>
      </c>
      <c r="C14" s="119">
        <v>211766.6</v>
      </c>
      <c r="D14" s="119">
        <v>105222.59999999999</v>
      </c>
      <c r="E14" s="119">
        <v>12721.3</v>
      </c>
      <c r="F14" s="119">
        <f>C14-D14-E14</f>
        <v>93822.700000000012</v>
      </c>
      <c r="G14" s="120"/>
      <c r="H14" s="120"/>
      <c r="I14" s="120"/>
      <c r="J14" s="121">
        <f t="shared" si="0"/>
        <v>0.49688005568394633</v>
      </c>
      <c r="K14" s="121">
        <f t="shared" si="1"/>
        <v>6.0072268242489603E-2</v>
      </c>
      <c r="L14" s="121">
        <f t="shared" si="2"/>
        <v>0</v>
      </c>
      <c r="M14" s="121">
        <f t="shared" si="3"/>
        <v>0</v>
      </c>
      <c r="N14" s="121">
        <f t="shared" si="4"/>
        <v>0.44304767607356405</v>
      </c>
      <c r="O14" s="122"/>
      <c r="P14" s="120"/>
      <c r="Q14" s="121">
        <f t="shared" si="5"/>
        <v>0</v>
      </c>
    </row>
    <row r="15" spans="1:17" x14ac:dyDescent="0.25">
      <c r="A15" s="59">
        <v>71</v>
      </c>
      <c r="B15" s="104" t="s">
        <v>12</v>
      </c>
      <c r="C15" s="119">
        <v>213610.6</v>
      </c>
      <c r="D15" s="119">
        <v>123950.59999999999</v>
      </c>
      <c r="E15" s="119">
        <v>23799.200000000001</v>
      </c>
      <c r="F15" s="119">
        <f>C15-D15-E15</f>
        <v>65860.800000000017</v>
      </c>
      <c r="G15" s="120"/>
      <c r="H15" s="120"/>
      <c r="I15" s="120"/>
      <c r="J15" s="121">
        <f t="shared" si="0"/>
        <v>0.58026427527472879</v>
      </c>
      <c r="K15" s="121">
        <f t="shared" si="1"/>
        <v>0.11141394668616632</v>
      </c>
      <c r="L15" s="121">
        <f t="shared" si="2"/>
        <v>0</v>
      </c>
      <c r="M15" s="121">
        <f t="shared" si="3"/>
        <v>0</v>
      </c>
      <c r="N15" s="121">
        <f t="shared" si="4"/>
        <v>0.30832177803910488</v>
      </c>
      <c r="O15" s="122"/>
      <c r="P15" s="120"/>
      <c r="Q15" s="121">
        <f t="shared" si="5"/>
        <v>0</v>
      </c>
    </row>
    <row r="16" spans="1:17" x14ac:dyDescent="0.25">
      <c r="A16" s="59">
        <v>71</v>
      </c>
      <c r="B16" s="104" t="s">
        <v>62</v>
      </c>
      <c r="C16" s="119">
        <v>214416.3</v>
      </c>
      <c r="D16" s="119">
        <v>139098.70000000001</v>
      </c>
      <c r="E16" s="119">
        <v>38380</v>
      </c>
      <c r="F16" s="119">
        <f>C16-D16-E16</f>
        <v>36937.599999999977</v>
      </c>
      <c r="G16" s="120"/>
      <c r="H16" s="120"/>
      <c r="I16" s="120"/>
      <c r="J16" s="121">
        <f t="shared" si="0"/>
        <v>0.64873192942887281</v>
      </c>
      <c r="K16" s="121">
        <f t="shared" si="1"/>
        <v>0.17899758553803979</v>
      </c>
      <c r="L16" s="121">
        <f t="shared" si="2"/>
        <v>0</v>
      </c>
      <c r="M16" s="121">
        <f t="shared" si="3"/>
        <v>0</v>
      </c>
      <c r="N16" s="121">
        <f t="shared" si="4"/>
        <v>0.17227048503308739</v>
      </c>
      <c r="O16" s="122"/>
      <c r="P16" s="120"/>
      <c r="Q16" s="121">
        <f t="shared" si="5"/>
        <v>0</v>
      </c>
    </row>
    <row r="17" spans="1:17" x14ac:dyDescent="0.25">
      <c r="A17" s="59">
        <v>71</v>
      </c>
      <c r="B17" s="109">
        <v>44372</v>
      </c>
      <c r="C17" s="119">
        <v>224090</v>
      </c>
      <c r="D17" s="119">
        <f>O17-E17</f>
        <v>126437.21900000001</v>
      </c>
      <c r="E17" s="119">
        <v>57738</v>
      </c>
      <c r="F17" s="119">
        <f>C17-D17-E17</f>
        <v>39914.780999999988</v>
      </c>
      <c r="G17" s="120"/>
      <c r="H17" s="120"/>
      <c r="I17" s="120"/>
      <c r="J17" s="121">
        <f t="shared" si="0"/>
        <v>0.56422517292159402</v>
      </c>
      <c r="K17" s="121">
        <f t="shared" si="1"/>
        <v>0.25765540630996475</v>
      </c>
      <c r="L17" s="121">
        <f t="shared" si="2"/>
        <v>0</v>
      </c>
      <c r="M17" s="121">
        <f t="shared" si="3"/>
        <v>0</v>
      </c>
      <c r="N17" s="121">
        <f t="shared" si="4"/>
        <v>0.1781194207684412</v>
      </c>
      <c r="O17" s="122">
        <v>184175.21900000001</v>
      </c>
      <c r="P17" s="120">
        <v>86.3446</v>
      </c>
      <c r="Q17" s="121">
        <f t="shared" si="5"/>
        <v>0</v>
      </c>
    </row>
    <row r="18" spans="1:17" x14ac:dyDescent="0.25">
      <c r="A18" s="59">
        <v>75</v>
      </c>
      <c r="B18" s="104" t="s">
        <v>11</v>
      </c>
      <c r="C18" s="58">
        <v>568929.35089999996</v>
      </c>
      <c r="D18" s="58">
        <v>299914.92740480002</v>
      </c>
      <c r="E18" s="58">
        <v>156722.75479454</v>
      </c>
      <c r="F18" s="58">
        <v>112291.66870065994</v>
      </c>
      <c r="G18" s="57">
        <v>0</v>
      </c>
      <c r="H18" s="123">
        <v>0</v>
      </c>
      <c r="I18" s="124">
        <v>112291.66870065991</v>
      </c>
      <c r="J18" s="47">
        <f t="shared" si="0"/>
        <v>0.52715671450305557</v>
      </c>
      <c r="K18" s="47">
        <f t="shared" si="1"/>
        <v>0.27546962473744296</v>
      </c>
      <c r="L18" s="47">
        <f t="shared" si="2"/>
        <v>0</v>
      </c>
      <c r="M18" s="47">
        <f t="shared" si="3"/>
        <v>0.19737366075950138</v>
      </c>
      <c r="N18" s="47">
        <f t="shared" si="4"/>
        <v>0.19737366075950141</v>
      </c>
      <c r="O18" s="122"/>
      <c r="P18" s="60"/>
      <c r="Q18" s="47">
        <f t="shared" si="5"/>
        <v>0</v>
      </c>
    </row>
    <row r="19" spans="1:17" x14ac:dyDescent="0.25">
      <c r="A19" s="59">
        <v>75</v>
      </c>
      <c r="B19" s="104" t="s">
        <v>12</v>
      </c>
      <c r="C19" s="58">
        <v>569774.97259999998</v>
      </c>
      <c r="D19" s="58">
        <v>186069.93514105998</v>
      </c>
      <c r="E19" s="58">
        <v>285436.00496008003</v>
      </c>
      <c r="F19" s="58">
        <v>98269.032498859975</v>
      </c>
      <c r="G19" s="57">
        <v>0</v>
      </c>
      <c r="H19" s="123">
        <v>0</v>
      </c>
      <c r="I19" s="124">
        <v>98269.032498859975</v>
      </c>
      <c r="J19" s="47">
        <f t="shared" si="0"/>
        <v>0.3265674065885778</v>
      </c>
      <c r="K19" s="47">
        <f t="shared" si="1"/>
        <v>0.50096269349560407</v>
      </c>
      <c r="L19" s="47">
        <f t="shared" si="2"/>
        <v>0</v>
      </c>
      <c r="M19" s="47">
        <f t="shared" si="3"/>
        <v>0.17246989991581807</v>
      </c>
      <c r="N19" s="47">
        <f t="shared" si="4"/>
        <v>0.17246989991581807</v>
      </c>
      <c r="O19" s="122"/>
      <c r="P19" s="60"/>
      <c r="Q19" s="47">
        <f t="shared" si="5"/>
        <v>0</v>
      </c>
    </row>
    <row r="20" spans="1:17" x14ac:dyDescent="0.25">
      <c r="A20" s="59">
        <v>75</v>
      </c>
      <c r="B20" s="104" t="s">
        <v>62</v>
      </c>
      <c r="C20" s="58">
        <v>571221.69310000003</v>
      </c>
      <c r="D20" s="58">
        <v>184432.58376324008</v>
      </c>
      <c r="E20" s="58">
        <v>295506.98355791997</v>
      </c>
      <c r="F20" s="58">
        <v>91282.125778839982</v>
      </c>
      <c r="G20" s="57">
        <v>0</v>
      </c>
      <c r="H20" s="123">
        <v>0</v>
      </c>
      <c r="I20" s="124">
        <v>91282.125778839982</v>
      </c>
      <c r="J20" s="47">
        <f t="shared" si="0"/>
        <v>0.32287391391305703</v>
      </c>
      <c r="K20" s="47">
        <f t="shared" si="1"/>
        <v>0.5173245118794666</v>
      </c>
      <c r="L20" s="47">
        <f t="shared" si="2"/>
        <v>0</v>
      </c>
      <c r="M20" s="47">
        <f t="shared" si="3"/>
        <v>0.15980157420747643</v>
      </c>
      <c r="N20" s="47">
        <f t="shared" si="4"/>
        <v>0.15980157420747643</v>
      </c>
      <c r="O20" s="122"/>
      <c r="P20" s="60"/>
      <c r="Q20" s="47">
        <f t="shared" si="5"/>
        <v>0</v>
      </c>
    </row>
    <row r="21" spans="1:17" x14ac:dyDescent="0.25">
      <c r="A21" s="59">
        <v>75</v>
      </c>
      <c r="B21" s="109">
        <v>44372</v>
      </c>
      <c r="C21" s="58">
        <v>571916.30550000002</v>
      </c>
      <c r="D21" s="58">
        <v>180235.8120417</v>
      </c>
      <c r="E21" s="58">
        <v>307626.68949090003</v>
      </c>
      <c r="F21" s="58">
        <v>82143.803967399988</v>
      </c>
      <c r="G21" s="58">
        <v>1910</v>
      </c>
      <c r="H21" s="123">
        <v>0</v>
      </c>
      <c r="I21" s="124">
        <v>77329.196131749995</v>
      </c>
      <c r="J21" s="47">
        <f t="shared" si="0"/>
        <v>0.31514368502595524</v>
      </c>
      <c r="K21" s="47">
        <f t="shared" si="1"/>
        <v>0.5378876009173339</v>
      </c>
      <c r="L21" s="47">
        <f t="shared" si="2"/>
        <v>0</v>
      </c>
      <c r="M21" s="47">
        <f t="shared" si="3"/>
        <v>0.13521068622819671</v>
      </c>
      <c r="N21" s="47">
        <f t="shared" si="4"/>
        <v>0.14362906456318894</v>
      </c>
      <c r="O21" s="122">
        <v>487862.50153260003</v>
      </c>
      <c r="P21" s="60"/>
      <c r="Q21" s="47">
        <f t="shared" si="5"/>
        <v>3.3396494935219153E-3</v>
      </c>
    </row>
    <row r="22" spans="1:17" x14ac:dyDescent="0.25">
      <c r="E22" s="125"/>
      <c r="H22" s="125"/>
      <c r="J22" s="126"/>
    </row>
  </sheetData>
  <conditionalFormatting sqref="B11:B13">
    <cfRule type="containsText" dxfId="14" priority="22" operator="containsText" text="не требуется">
      <formula>NOT(ISERROR(SEARCH("не требуется",B11)))</formula>
    </cfRule>
    <cfRule type="cellIs" dxfId="13" priority="23" operator="equal">
      <formula>0</formula>
    </cfRule>
    <cfRule type="containsText" dxfId="12" priority="24" operator="containsText" text="Нет">
      <formula>NOT(ISERROR(SEARCH("Нет",B11)))</formula>
    </cfRule>
  </conditionalFormatting>
  <conditionalFormatting sqref="B3:B5">
    <cfRule type="containsText" dxfId="11" priority="10" operator="containsText" text="не требуется">
      <formula>NOT(ISERROR(SEARCH("не требуется",B3)))</formula>
    </cfRule>
    <cfRule type="cellIs" dxfId="10" priority="11" operator="equal">
      <formula>0</formula>
    </cfRule>
    <cfRule type="containsText" dxfId="9" priority="12" operator="containsText" text="Нет">
      <formula>NOT(ISERROR(SEARCH("Нет",B3)))</formula>
    </cfRule>
  </conditionalFormatting>
  <conditionalFormatting sqref="B7:B9">
    <cfRule type="containsText" dxfId="8" priority="7" operator="containsText" text="не требуется">
      <formula>NOT(ISERROR(SEARCH("не требуется",B7)))</formula>
    </cfRule>
    <cfRule type="cellIs" dxfId="7" priority="8" operator="equal">
      <formula>0</formula>
    </cfRule>
    <cfRule type="containsText" dxfId="6" priority="9" operator="containsText" text="Нет">
      <formula>NOT(ISERROR(SEARCH("Нет",B7)))</formula>
    </cfRule>
  </conditionalFormatting>
  <conditionalFormatting sqref="B15:B17">
    <cfRule type="containsText" dxfId="5" priority="4" operator="containsText" text="не требуется">
      <formula>NOT(ISERROR(SEARCH("не требуется",B15)))</formula>
    </cfRule>
    <cfRule type="cellIs" dxfId="4" priority="5" operator="equal">
      <formula>0</formula>
    </cfRule>
    <cfRule type="containsText" dxfId="3" priority="6" operator="containsText" text="Нет">
      <formula>NOT(ISERROR(SEARCH("Нет",B15)))</formula>
    </cfRule>
  </conditionalFormatting>
  <conditionalFormatting sqref="B19:B21">
    <cfRule type="containsText" dxfId="2" priority="1" operator="containsText" text="не требуется">
      <formula>NOT(ISERROR(SEARCH("не требуется",B19)))</formula>
    </cfRule>
    <cfRule type="cellIs" dxfId="1" priority="2" operator="equal">
      <formula>0</formula>
    </cfRule>
    <cfRule type="containsText" dxfId="0" priority="3" operator="containsText" text="Нет">
      <formula>NOT(ISERROR(SEARCH("Нет",B19)))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6"/>
  <sheetViews>
    <sheetView zoomScale="55" zoomScaleNormal="55" workbookViewId="0">
      <selection activeCell="A9" sqref="A9"/>
    </sheetView>
  </sheetViews>
  <sheetFormatPr defaultColWidth="10.28515625" defaultRowHeight="15" x14ac:dyDescent="0.25"/>
  <cols>
    <col min="1" max="1" width="17.42578125" style="50" bestFit="1" customWidth="1"/>
    <col min="2" max="2" width="17.42578125" style="50" customWidth="1"/>
    <col min="3" max="24" width="10.28515625" style="50"/>
    <col min="25" max="25" width="14.42578125" style="50" customWidth="1"/>
    <col min="26" max="28" width="10.28515625" style="50"/>
    <col min="29" max="29" width="13.140625" style="50" customWidth="1"/>
    <col min="30" max="16384" width="10.28515625" style="50"/>
  </cols>
  <sheetData>
    <row r="1" spans="1:29" s="61" customFormat="1" ht="60" x14ac:dyDescent="0.25">
      <c r="A1" s="74" t="s">
        <v>96</v>
      </c>
      <c r="B1" s="83" t="s">
        <v>45</v>
      </c>
      <c r="C1" s="84" t="s">
        <v>50</v>
      </c>
      <c r="D1" s="75" t="s">
        <v>56</v>
      </c>
      <c r="E1" s="75" t="s">
        <v>97</v>
      </c>
      <c r="F1" s="76" t="s">
        <v>57</v>
      </c>
      <c r="G1" s="75" t="s">
        <v>46</v>
      </c>
      <c r="H1" s="77" t="s">
        <v>58</v>
      </c>
      <c r="I1" s="75" t="s">
        <v>47</v>
      </c>
      <c r="J1" s="84" t="s">
        <v>51</v>
      </c>
      <c r="K1" s="78" t="s">
        <v>54</v>
      </c>
      <c r="L1" s="78" t="s">
        <v>98</v>
      </c>
      <c r="M1" s="76" t="s">
        <v>55</v>
      </c>
      <c r="N1" s="78" t="s">
        <v>48</v>
      </c>
      <c r="O1" s="77" t="s">
        <v>53</v>
      </c>
      <c r="P1" s="78" t="s">
        <v>49</v>
      </c>
      <c r="Q1" s="84" t="s">
        <v>85</v>
      </c>
      <c r="R1" s="84" t="s">
        <v>86</v>
      </c>
      <c r="S1" s="79" t="s">
        <v>52</v>
      </c>
      <c r="T1" s="78" t="s">
        <v>99</v>
      </c>
      <c r="U1" s="76" t="s">
        <v>88</v>
      </c>
      <c r="V1" s="76" t="s">
        <v>87</v>
      </c>
      <c r="W1" s="80" t="s">
        <v>94</v>
      </c>
      <c r="X1" s="80" t="s">
        <v>93</v>
      </c>
      <c r="Y1" s="77" t="s">
        <v>89</v>
      </c>
      <c r="Z1" s="77" t="s">
        <v>90</v>
      </c>
      <c r="AA1" s="81" t="s">
        <v>91</v>
      </c>
      <c r="AB1" s="81" t="s">
        <v>92</v>
      </c>
      <c r="AC1" s="82" t="s">
        <v>84</v>
      </c>
    </row>
    <row r="2" spans="1:29" x14ac:dyDescent="0.25">
      <c r="A2" s="85">
        <v>174</v>
      </c>
      <c r="B2" s="86" t="s">
        <v>66</v>
      </c>
      <c r="C2" s="63">
        <v>6876.5</v>
      </c>
      <c r="D2" s="63">
        <v>5954.7</v>
      </c>
      <c r="E2" s="62">
        <f>D2/C2</f>
        <v>0.86594924743692281</v>
      </c>
      <c r="F2" s="63">
        <v>81.811993540000003</v>
      </c>
      <c r="G2" s="64">
        <f t="shared" ref="G2:G33" si="0">F2/C2</f>
        <v>1.189733055187959E-2</v>
      </c>
      <c r="H2" s="65">
        <v>0</v>
      </c>
      <c r="I2" s="64">
        <f t="shared" ref="I2:I27" si="1">H2/C2</f>
        <v>0</v>
      </c>
      <c r="J2" s="63">
        <v>6471.4</v>
      </c>
      <c r="K2" s="63">
        <v>6138.5</v>
      </c>
      <c r="L2" s="87">
        <f>K2/J2</f>
        <v>0.94855827178044938</v>
      </c>
      <c r="M2" s="63">
        <v>4923.6000000000004</v>
      </c>
      <c r="N2" s="64">
        <f t="shared" ref="N2:N33" si="2">M2/J2</f>
        <v>0.76082455110177094</v>
      </c>
      <c r="O2" s="63">
        <v>0</v>
      </c>
      <c r="P2" s="64">
        <f t="shared" ref="P2:P27" si="3">O2/J2</f>
        <v>0</v>
      </c>
      <c r="Q2" s="63">
        <v>11431.5</v>
      </c>
      <c r="R2" s="63"/>
      <c r="S2" s="63">
        <v>10414.700000000001</v>
      </c>
      <c r="T2" s="87">
        <f>S2/Q2</f>
        <v>0.91105279272186512</v>
      </c>
      <c r="U2" s="63">
        <v>8969.2999999999993</v>
      </c>
      <c r="V2" s="63"/>
      <c r="W2" s="64">
        <f t="shared" ref="W2:W7" si="4">U2/Q2</f>
        <v>0.78461269299741931</v>
      </c>
      <c r="X2" s="64"/>
      <c r="Y2" s="63">
        <v>0</v>
      </c>
      <c r="Z2" s="63"/>
      <c r="AA2" s="64">
        <f t="shared" ref="AA2:AA8" si="5">Y2/Q2</f>
        <v>0</v>
      </c>
      <c r="AB2" s="64"/>
      <c r="AC2" s="66">
        <v>1</v>
      </c>
    </row>
    <row r="3" spans="1:29" x14ac:dyDescent="0.25">
      <c r="A3" s="85">
        <v>174</v>
      </c>
      <c r="B3" s="86" t="s">
        <v>65</v>
      </c>
      <c r="C3" s="63">
        <v>6895.1</v>
      </c>
      <c r="D3" s="71">
        <v>5973.3</v>
      </c>
      <c r="E3" s="62">
        <f t="shared" ref="E3:E40" si="6">D3/C3</f>
        <v>0.86631085843570066</v>
      </c>
      <c r="F3" s="63">
        <v>5508.6</v>
      </c>
      <c r="G3" s="64">
        <f t="shared" si="0"/>
        <v>0.79891517164363102</v>
      </c>
      <c r="H3" s="63">
        <v>1.6</v>
      </c>
      <c r="I3" s="64">
        <f t="shared" si="1"/>
        <v>2.320488462821424E-4</v>
      </c>
      <c r="J3" s="63">
        <v>6471.4</v>
      </c>
      <c r="K3" s="63">
        <v>6352.5</v>
      </c>
      <c r="L3" s="87">
        <f t="shared" ref="L3:L40" si="7">K3/J3</f>
        <v>0.98162685044967091</v>
      </c>
      <c r="M3" s="63">
        <v>5059.1000000000004</v>
      </c>
      <c r="N3" s="64">
        <f t="shared" si="2"/>
        <v>0.78176283338999297</v>
      </c>
      <c r="O3" s="63">
        <v>2.2999999999999998</v>
      </c>
      <c r="P3" s="64">
        <f t="shared" si="3"/>
        <v>3.5540995765985723E-4</v>
      </c>
      <c r="Q3" s="63">
        <v>11431.5</v>
      </c>
      <c r="R3" s="63"/>
      <c r="S3" s="63">
        <v>10521.5</v>
      </c>
      <c r="T3" s="87">
        <f t="shared" ref="T3:T7" si="8">S3/Q3</f>
        <v>0.92039539867908848</v>
      </c>
      <c r="U3" s="63">
        <v>8969.2999999999993</v>
      </c>
      <c r="V3" s="63"/>
      <c r="W3" s="64">
        <f t="shared" si="4"/>
        <v>0.78461269299741931</v>
      </c>
      <c r="X3" s="64"/>
      <c r="Y3" s="63">
        <v>647</v>
      </c>
      <c r="Z3" s="63"/>
      <c r="AA3" s="64">
        <f t="shared" si="5"/>
        <v>5.6597996763329397E-2</v>
      </c>
      <c r="AB3" s="64"/>
      <c r="AC3" s="66">
        <v>2</v>
      </c>
    </row>
    <row r="4" spans="1:29" x14ac:dyDescent="0.25">
      <c r="A4" s="85">
        <v>174</v>
      </c>
      <c r="B4" s="86" t="s">
        <v>67</v>
      </c>
      <c r="C4" s="63">
        <v>6895.1</v>
      </c>
      <c r="D4" s="71">
        <v>6073.3</v>
      </c>
      <c r="E4" s="62">
        <f t="shared" si="6"/>
        <v>0.88081391132833464</v>
      </c>
      <c r="F4" s="63">
        <v>5569.9</v>
      </c>
      <c r="G4" s="64">
        <f t="shared" si="0"/>
        <v>0.80780554306681551</v>
      </c>
      <c r="H4" s="63">
        <v>9.6571999999999996</v>
      </c>
      <c r="I4" s="64">
        <f t="shared" si="1"/>
        <v>1.4005888239474408E-3</v>
      </c>
      <c r="J4" s="63">
        <v>7234.6</v>
      </c>
      <c r="K4" s="63">
        <v>7115.7</v>
      </c>
      <c r="L4" s="87">
        <f t="shared" si="7"/>
        <v>0.9835650899842423</v>
      </c>
      <c r="M4" s="63">
        <v>5167.2</v>
      </c>
      <c r="N4" s="64">
        <f t="shared" si="2"/>
        <v>0.71423437370414389</v>
      </c>
      <c r="O4" s="63">
        <v>379</v>
      </c>
      <c r="P4" s="64">
        <f t="shared" si="3"/>
        <v>5.2387139579244187E-2</v>
      </c>
      <c r="Q4" s="63">
        <v>11523.7</v>
      </c>
      <c r="R4" s="63"/>
      <c r="S4" s="63">
        <v>10613.7</v>
      </c>
      <c r="T4" s="87">
        <f t="shared" si="8"/>
        <v>0.9210323073318466</v>
      </c>
      <c r="U4" s="63">
        <v>10138.799999999999</v>
      </c>
      <c r="V4" s="63"/>
      <c r="W4" s="64">
        <f t="shared" si="4"/>
        <v>0.87982158508118036</v>
      </c>
      <c r="X4" s="64"/>
      <c r="Y4" s="63">
        <v>556.4</v>
      </c>
      <c r="Z4" s="63"/>
      <c r="AA4" s="64">
        <f t="shared" si="5"/>
        <v>4.8283103517099538E-2</v>
      </c>
      <c r="AB4" s="64"/>
      <c r="AC4" s="66">
        <v>3</v>
      </c>
    </row>
    <row r="5" spans="1:29" x14ac:dyDescent="0.25">
      <c r="A5" s="85">
        <v>174</v>
      </c>
      <c r="B5" s="86" t="s">
        <v>68</v>
      </c>
      <c r="C5" s="63">
        <v>6919.2</v>
      </c>
      <c r="D5" s="63">
        <v>6097.4</v>
      </c>
      <c r="E5" s="62">
        <f t="shared" si="6"/>
        <v>0.88122904382009482</v>
      </c>
      <c r="F5" s="63">
        <v>5594.3</v>
      </c>
      <c r="G5" s="64">
        <f t="shared" si="0"/>
        <v>0.80851832581801364</v>
      </c>
      <c r="H5" s="63">
        <v>370.63979999999998</v>
      </c>
      <c r="I5" s="64">
        <f t="shared" si="1"/>
        <v>5.3566857440166489E-2</v>
      </c>
      <c r="J5" s="63">
        <v>7246.7</v>
      </c>
      <c r="K5" s="63">
        <v>7127.7</v>
      </c>
      <c r="L5" s="87">
        <f t="shared" si="7"/>
        <v>0.98357873238853544</v>
      </c>
      <c r="M5" s="63">
        <v>6758.2</v>
      </c>
      <c r="N5" s="64">
        <f t="shared" si="2"/>
        <v>0.93259000648571078</v>
      </c>
      <c r="O5" s="63">
        <v>570.4</v>
      </c>
      <c r="P5" s="64">
        <f t="shared" si="3"/>
        <v>7.8711689458650147E-2</v>
      </c>
      <c r="Q5" s="63">
        <v>13888.8</v>
      </c>
      <c r="R5" s="63"/>
      <c r="S5" s="63">
        <v>12978.8</v>
      </c>
      <c r="T5" s="87">
        <f t="shared" si="8"/>
        <v>0.93447958066931625</v>
      </c>
      <c r="U5" s="63">
        <v>12412.389165000001</v>
      </c>
      <c r="V5" s="63"/>
      <c r="W5" s="64">
        <f t="shared" si="4"/>
        <v>0.89369773954553322</v>
      </c>
      <c r="X5" s="64"/>
      <c r="Y5" s="63">
        <v>1809.7656999999999</v>
      </c>
      <c r="Z5" s="63"/>
      <c r="AA5" s="64">
        <f t="shared" si="5"/>
        <v>0.13030396434537181</v>
      </c>
      <c r="AB5" s="64"/>
      <c r="AC5" s="66">
        <v>4</v>
      </c>
    </row>
    <row r="6" spans="1:29" x14ac:dyDescent="0.25">
      <c r="A6" s="85">
        <v>174</v>
      </c>
      <c r="B6" s="86" t="s">
        <v>69</v>
      </c>
      <c r="C6" s="63">
        <v>6919.2</v>
      </c>
      <c r="D6" s="63">
        <v>6347.4</v>
      </c>
      <c r="E6" s="62">
        <f t="shared" si="6"/>
        <v>0.91736038848421775</v>
      </c>
      <c r="F6" s="63">
        <v>5873.7</v>
      </c>
      <c r="G6" s="64">
        <f t="shared" si="0"/>
        <v>0.84889871661463756</v>
      </c>
      <c r="H6" s="63">
        <v>391.06439999999998</v>
      </c>
      <c r="I6" s="64">
        <f t="shared" si="1"/>
        <v>5.6518730489073882E-2</v>
      </c>
      <c r="J6" s="63">
        <v>7238.5</v>
      </c>
      <c r="K6" s="63">
        <v>7119.6</v>
      </c>
      <c r="L6" s="87">
        <f t="shared" si="7"/>
        <v>0.98357394487808247</v>
      </c>
      <c r="M6" s="63">
        <v>6604.1</v>
      </c>
      <c r="N6" s="64">
        <f t="shared" si="2"/>
        <v>0.91235753263797759</v>
      </c>
      <c r="O6" s="63">
        <v>832</v>
      </c>
      <c r="P6" s="64">
        <f t="shared" si="3"/>
        <v>0.11494094080265248</v>
      </c>
      <c r="Q6" s="63">
        <v>19899.400000000001</v>
      </c>
      <c r="R6" s="63"/>
      <c r="S6" s="63">
        <v>18989.400000000001</v>
      </c>
      <c r="T6" s="87">
        <f t="shared" si="8"/>
        <v>0.95426997798928614</v>
      </c>
      <c r="U6" s="63">
        <v>17414.3</v>
      </c>
      <c r="V6" s="63"/>
      <c r="W6" s="64">
        <f t="shared" si="4"/>
        <v>0.87511683769359871</v>
      </c>
      <c r="X6" s="64"/>
      <c r="Y6" s="63">
        <v>4212.3</v>
      </c>
      <c r="Z6" s="63"/>
      <c r="AA6" s="64">
        <f t="shared" si="5"/>
        <v>0.21167974913816495</v>
      </c>
      <c r="AB6" s="64"/>
      <c r="AC6" s="66">
        <v>5</v>
      </c>
    </row>
    <row r="7" spans="1:29" x14ac:dyDescent="0.25">
      <c r="A7" s="85">
        <v>174</v>
      </c>
      <c r="B7" s="86" t="s">
        <v>43</v>
      </c>
      <c r="C7" s="63">
        <v>6921.1</v>
      </c>
      <c r="D7" s="63">
        <v>6920.6</v>
      </c>
      <c r="E7" s="62">
        <f t="shared" si="6"/>
        <v>0.99992775714843019</v>
      </c>
      <c r="F7" s="63">
        <v>6115.4</v>
      </c>
      <c r="G7" s="64">
        <f t="shared" si="0"/>
        <v>0.88358786898036434</v>
      </c>
      <c r="H7" s="63">
        <v>691.75250000000005</v>
      </c>
      <c r="I7" s="64">
        <f t="shared" si="1"/>
        <v>9.9948346361127566E-2</v>
      </c>
      <c r="J7" s="63">
        <v>7135</v>
      </c>
      <c r="K7" s="63">
        <v>7018.9</v>
      </c>
      <c r="L7" s="87">
        <f t="shared" si="7"/>
        <v>0.98372810091100205</v>
      </c>
      <c r="M7" s="63">
        <v>6511.7</v>
      </c>
      <c r="N7" s="64">
        <f t="shared" si="2"/>
        <v>0.91264190609670637</v>
      </c>
      <c r="O7" s="63">
        <v>994.1</v>
      </c>
      <c r="P7" s="64">
        <f t="shared" si="3"/>
        <v>0.13932725998598458</v>
      </c>
      <c r="Q7" s="63">
        <v>24899.4</v>
      </c>
      <c r="R7" s="63"/>
      <c r="S7" s="63">
        <v>23989.4</v>
      </c>
      <c r="T7" s="87">
        <f t="shared" si="8"/>
        <v>0.96345293460886605</v>
      </c>
      <c r="U7" s="63">
        <v>22550.2</v>
      </c>
      <c r="V7" s="63"/>
      <c r="W7" s="64">
        <f t="shared" si="4"/>
        <v>0.90565234503642655</v>
      </c>
      <c r="X7" s="64"/>
      <c r="Y7" s="63">
        <v>5793</v>
      </c>
      <c r="Z7" s="63"/>
      <c r="AA7" s="64">
        <f t="shared" si="5"/>
        <v>0.23265620858333935</v>
      </c>
      <c r="AB7" s="64"/>
      <c r="AC7" s="66">
        <v>6</v>
      </c>
    </row>
    <row r="8" spans="1:29" x14ac:dyDescent="0.25">
      <c r="A8" s="85">
        <v>174</v>
      </c>
      <c r="B8" s="86" t="s">
        <v>44</v>
      </c>
      <c r="C8" s="63">
        <v>6921.1</v>
      </c>
      <c r="D8" s="63">
        <v>6920.6</v>
      </c>
      <c r="E8" s="62">
        <f t="shared" si="6"/>
        <v>0.99992775714843019</v>
      </c>
      <c r="F8" s="63">
        <v>6172.7</v>
      </c>
      <c r="G8" s="64">
        <f t="shared" si="0"/>
        <v>0.89186689977026767</v>
      </c>
      <c r="H8" s="63">
        <v>863.92200000000003</v>
      </c>
      <c r="I8" s="64">
        <f t="shared" si="1"/>
        <v>0.12482437762783373</v>
      </c>
      <c r="J8" s="63">
        <v>7776.6</v>
      </c>
      <c r="K8" s="63">
        <v>7650.4</v>
      </c>
      <c r="L8" s="87">
        <f t="shared" si="7"/>
        <v>0.98377182830542897</v>
      </c>
      <c r="M8" s="63">
        <v>7130.9</v>
      </c>
      <c r="N8" s="64">
        <f t="shared" si="2"/>
        <v>0.91696885528380001</v>
      </c>
      <c r="O8" s="63">
        <v>2158.6</v>
      </c>
      <c r="P8" s="64">
        <f t="shared" si="3"/>
        <v>0.2775763186996888</v>
      </c>
      <c r="Q8" s="67">
        <v>26599.4</v>
      </c>
      <c r="R8" s="67">
        <v>26599.4</v>
      </c>
      <c r="S8" s="67">
        <v>26589.4</v>
      </c>
      <c r="T8" s="87">
        <f>S8/R8</f>
        <v>0.99962405167033841</v>
      </c>
      <c r="U8" s="67">
        <v>25589.4</v>
      </c>
      <c r="V8" s="67">
        <v>25589.4</v>
      </c>
      <c r="W8" s="64">
        <f>V8/R8</f>
        <v>0.96202921870418134</v>
      </c>
      <c r="X8" s="64">
        <f t="shared" ref="X8:X14" si="9">V8/R8</f>
        <v>0.96202921870418134</v>
      </c>
      <c r="Y8" s="68">
        <v>9000</v>
      </c>
      <c r="Z8" s="68">
        <v>9000</v>
      </c>
      <c r="AA8" s="64">
        <f t="shared" si="5"/>
        <v>0.33835349669541415</v>
      </c>
      <c r="AB8" s="64">
        <f t="shared" ref="AB8:AB14" si="10">Z8/R8</f>
        <v>0.33835349669541415</v>
      </c>
      <c r="AC8" s="66">
        <v>7</v>
      </c>
    </row>
    <row r="9" spans="1:29" x14ac:dyDescent="0.25">
      <c r="A9" s="85">
        <v>174</v>
      </c>
      <c r="B9" s="86" t="s">
        <v>41</v>
      </c>
      <c r="C9" s="63">
        <v>6910.4</v>
      </c>
      <c r="D9" s="63">
        <v>6909.9</v>
      </c>
      <c r="E9" s="62">
        <f t="shared" si="6"/>
        <v>0.99992764528826117</v>
      </c>
      <c r="F9" s="63">
        <v>6178.7</v>
      </c>
      <c r="G9" s="64">
        <f t="shared" si="0"/>
        <v>0.89411611484139852</v>
      </c>
      <c r="H9" s="63">
        <v>995.2731</v>
      </c>
      <c r="I9" s="64">
        <f t="shared" si="1"/>
        <v>0.14402539650382035</v>
      </c>
      <c r="J9" s="63">
        <v>7988.9</v>
      </c>
      <c r="K9" s="63">
        <v>7860.8</v>
      </c>
      <c r="L9" s="87">
        <f t="shared" si="7"/>
        <v>0.98396525178685434</v>
      </c>
      <c r="M9" s="63">
        <v>7147.7</v>
      </c>
      <c r="N9" s="64">
        <f t="shared" si="2"/>
        <v>0.89470390166355818</v>
      </c>
      <c r="O9" s="63">
        <v>2354.4</v>
      </c>
      <c r="P9" s="64">
        <f t="shared" si="3"/>
        <v>0.29470890861069737</v>
      </c>
      <c r="Q9" s="67"/>
      <c r="R9" s="67">
        <v>27099</v>
      </c>
      <c r="S9" s="67">
        <v>27089</v>
      </c>
      <c r="T9" s="87">
        <f t="shared" ref="T9:T14" si="11">S9/R9</f>
        <v>0.99963098269308825</v>
      </c>
      <c r="U9" s="67"/>
      <c r="V9" s="67">
        <v>26089</v>
      </c>
      <c r="W9" s="64"/>
      <c r="X9" s="64">
        <f t="shared" si="9"/>
        <v>0.96272925200191894</v>
      </c>
      <c r="Y9" s="68"/>
      <c r="Z9" s="68">
        <v>13274.349999999999</v>
      </c>
      <c r="AA9" s="64"/>
      <c r="AB9" s="64">
        <f t="shared" si="10"/>
        <v>0.48984648880032466</v>
      </c>
      <c r="AC9" s="66">
        <v>8</v>
      </c>
    </row>
    <row r="10" spans="1:29" x14ac:dyDescent="0.25">
      <c r="A10" s="85">
        <v>174</v>
      </c>
      <c r="B10" s="86" t="s">
        <v>39</v>
      </c>
      <c r="C10" s="63">
        <v>6910.4</v>
      </c>
      <c r="D10" s="63">
        <v>6909.9</v>
      </c>
      <c r="E10" s="62">
        <f t="shared" si="6"/>
        <v>0.99992764528826117</v>
      </c>
      <c r="F10" s="63">
        <v>6260.7</v>
      </c>
      <c r="G10" s="64">
        <f t="shared" si="0"/>
        <v>0.9059822875665664</v>
      </c>
      <c r="H10" s="63">
        <v>1257.0237999999999</v>
      </c>
      <c r="I10" s="64">
        <f t="shared" si="1"/>
        <v>0.18190318939569344</v>
      </c>
      <c r="J10" s="63">
        <v>23010.5</v>
      </c>
      <c r="K10" s="63">
        <v>22884.3</v>
      </c>
      <c r="L10" s="87">
        <f t="shared" si="7"/>
        <v>0.99451554725016833</v>
      </c>
      <c r="M10" s="63">
        <v>22412.9</v>
      </c>
      <c r="N10" s="64">
        <f t="shared" si="2"/>
        <v>0.9740292475174378</v>
      </c>
      <c r="O10" s="63">
        <v>2733.7</v>
      </c>
      <c r="P10" s="64">
        <f t="shared" si="3"/>
        <v>0.11880228591295278</v>
      </c>
      <c r="Q10" s="67"/>
      <c r="R10" s="67">
        <v>32756.1</v>
      </c>
      <c r="S10" s="67">
        <v>32746.1</v>
      </c>
      <c r="T10" s="87">
        <f t="shared" si="11"/>
        <v>0.99969471335110105</v>
      </c>
      <c r="U10" s="67"/>
      <c r="V10" s="67">
        <v>31746</v>
      </c>
      <c r="W10" s="64"/>
      <c r="X10" s="64">
        <f t="shared" si="9"/>
        <v>0.96916299559471375</v>
      </c>
      <c r="Y10" s="68"/>
      <c r="Z10" s="68">
        <v>17548.699999999997</v>
      </c>
      <c r="AA10" s="64"/>
      <c r="AB10" s="64">
        <f t="shared" si="10"/>
        <v>0.53573838155335951</v>
      </c>
      <c r="AC10" s="66">
        <v>9</v>
      </c>
    </row>
    <row r="11" spans="1:29" x14ac:dyDescent="0.25">
      <c r="A11" s="85">
        <v>174</v>
      </c>
      <c r="B11" s="86" t="s">
        <v>40</v>
      </c>
      <c r="C11" s="63">
        <v>6910.4</v>
      </c>
      <c r="D11" s="63">
        <v>6909.9</v>
      </c>
      <c r="E11" s="62">
        <f t="shared" si="6"/>
        <v>0.99992764528826117</v>
      </c>
      <c r="F11" s="63">
        <v>6510.1</v>
      </c>
      <c r="G11" s="64">
        <f t="shared" si="0"/>
        <v>0.94207281778189411</v>
      </c>
      <c r="H11" s="63">
        <v>2064</v>
      </c>
      <c r="I11" s="64">
        <f t="shared" si="1"/>
        <v>0.29868025005788379</v>
      </c>
      <c r="J11" s="63">
        <v>23864.6</v>
      </c>
      <c r="K11" s="63">
        <v>23854.6</v>
      </c>
      <c r="L11" s="87">
        <f t="shared" si="7"/>
        <v>0.99958096930181106</v>
      </c>
      <c r="M11" s="63">
        <v>21960.1</v>
      </c>
      <c r="N11" s="64">
        <f t="shared" si="2"/>
        <v>0.92019560352991459</v>
      </c>
      <c r="O11" s="63">
        <v>3841</v>
      </c>
      <c r="P11" s="64">
        <f t="shared" si="3"/>
        <v>0.16094969117437544</v>
      </c>
      <c r="Q11" s="67"/>
      <c r="R11" s="67">
        <v>33256</v>
      </c>
      <c r="S11" s="67">
        <v>33246</v>
      </c>
      <c r="T11" s="87">
        <f t="shared" si="11"/>
        <v>0.99969930238152516</v>
      </c>
      <c r="U11" s="67"/>
      <c r="V11" s="67">
        <v>33246</v>
      </c>
      <c r="W11" s="64"/>
      <c r="X11" s="64">
        <f t="shared" si="9"/>
        <v>0.99969930238152516</v>
      </c>
      <c r="Y11" s="68"/>
      <c r="Z11" s="68">
        <v>21823.049999999996</v>
      </c>
      <c r="AA11" s="64"/>
      <c r="AB11" s="64">
        <f t="shared" si="10"/>
        <v>0.65621391628578285</v>
      </c>
      <c r="AC11" s="66">
        <v>10</v>
      </c>
    </row>
    <row r="12" spans="1:29" x14ac:dyDescent="0.25">
      <c r="A12" s="85">
        <v>174</v>
      </c>
      <c r="B12" s="86" t="s">
        <v>70</v>
      </c>
      <c r="C12" s="63">
        <v>6910.4</v>
      </c>
      <c r="D12" s="63">
        <v>6995.6</v>
      </c>
      <c r="E12" s="62">
        <f t="shared" si="6"/>
        <v>1.0123292428802966</v>
      </c>
      <c r="F12" s="63">
        <v>6462.7</v>
      </c>
      <c r="G12" s="64">
        <f t="shared" si="0"/>
        <v>0.935213591109053</v>
      </c>
      <c r="H12" s="63">
        <v>2429.9488000000001</v>
      </c>
      <c r="I12" s="64">
        <f t="shared" si="1"/>
        <v>0.35163648992822416</v>
      </c>
      <c r="J12" s="63">
        <v>23686.2</v>
      </c>
      <c r="K12" s="63">
        <v>23676.2</v>
      </c>
      <c r="L12" s="87">
        <f t="shared" si="7"/>
        <v>0.99957781324146544</v>
      </c>
      <c r="M12" s="63">
        <v>22070.400000000001</v>
      </c>
      <c r="N12" s="64">
        <f t="shared" si="2"/>
        <v>0.93178306355599472</v>
      </c>
      <c r="O12" s="63">
        <v>4154.8999999999996</v>
      </c>
      <c r="P12" s="64">
        <f t="shared" si="3"/>
        <v>0.1754143763035016</v>
      </c>
      <c r="Q12" s="67"/>
      <c r="R12" s="67">
        <v>33756</v>
      </c>
      <c r="S12" s="67">
        <v>33746</v>
      </c>
      <c r="T12" s="87">
        <f t="shared" si="11"/>
        <v>0.99970375636923803</v>
      </c>
      <c r="U12" s="67"/>
      <c r="V12" s="67">
        <v>33746</v>
      </c>
      <c r="W12" s="64"/>
      <c r="X12" s="64">
        <f t="shared" si="9"/>
        <v>0.99970375636923803</v>
      </c>
      <c r="Y12" s="68"/>
      <c r="Z12" s="68">
        <v>26097.399999999994</v>
      </c>
      <c r="AA12" s="64"/>
      <c r="AB12" s="64">
        <f t="shared" si="10"/>
        <v>0.77311885294466154</v>
      </c>
      <c r="AC12" s="66">
        <v>11</v>
      </c>
    </row>
    <row r="13" spans="1:29" x14ac:dyDescent="0.25">
      <c r="A13" s="85">
        <v>174</v>
      </c>
      <c r="B13" s="86" t="s">
        <v>42</v>
      </c>
      <c r="C13" s="63">
        <v>6995.6</v>
      </c>
      <c r="D13" s="63">
        <v>6995.6</v>
      </c>
      <c r="E13" s="62">
        <f t="shared" si="6"/>
        <v>1</v>
      </c>
      <c r="F13" s="63">
        <v>6582.3</v>
      </c>
      <c r="G13" s="64">
        <f t="shared" si="0"/>
        <v>0.94092000686145572</v>
      </c>
      <c r="H13" s="63">
        <v>3288.4331000000002</v>
      </c>
      <c r="I13" s="64">
        <f t="shared" si="1"/>
        <v>0.47007163073932184</v>
      </c>
      <c r="J13" s="63">
        <v>23893.9</v>
      </c>
      <c r="K13" s="63">
        <v>23883.9</v>
      </c>
      <c r="L13" s="87">
        <f t="shared" si="7"/>
        <v>0.99958148314004824</v>
      </c>
      <c r="M13" s="63">
        <v>22303.4</v>
      </c>
      <c r="N13" s="64">
        <f t="shared" si="2"/>
        <v>0.93343489342468167</v>
      </c>
      <c r="O13" s="63">
        <v>5338.3</v>
      </c>
      <c r="P13" s="64">
        <f t="shared" si="3"/>
        <v>0.2234168553480177</v>
      </c>
      <c r="Q13" s="67"/>
      <c r="R13" s="67">
        <v>34256</v>
      </c>
      <c r="S13" s="67">
        <v>34246</v>
      </c>
      <c r="T13" s="87">
        <f t="shared" si="11"/>
        <v>0.99970808033629144</v>
      </c>
      <c r="U13" s="67"/>
      <c r="V13" s="67">
        <v>34246</v>
      </c>
      <c r="W13" s="64"/>
      <c r="X13" s="64">
        <f t="shared" si="9"/>
        <v>0.99970808033629144</v>
      </c>
      <c r="Y13" s="68"/>
      <c r="Z13" s="68">
        <v>30371.749999999993</v>
      </c>
      <c r="AA13" s="64"/>
      <c r="AB13" s="64">
        <f t="shared" si="10"/>
        <v>0.88661110462400727</v>
      </c>
      <c r="AC13" s="66">
        <v>12</v>
      </c>
    </row>
    <row r="14" spans="1:29" x14ac:dyDescent="0.25">
      <c r="A14" s="85">
        <v>174</v>
      </c>
      <c r="B14" s="86" t="s">
        <v>71</v>
      </c>
      <c r="C14" s="63">
        <v>6995.6</v>
      </c>
      <c r="D14" s="63">
        <v>6995.6</v>
      </c>
      <c r="E14" s="62">
        <f t="shared" si="6"/>
        <v>1</v>
      </c>
      <c r="F14" s="63">
        <v>6585.1</v>
      </c>
      <c r="G14" s="64">
        <f t="shared" si="0"/>
        <v>0.94132025844816747</v>
      </c>
      <c r="H14" s="63">
        <v>5727.9583157999996</v>
      </c>
      <c r="I14" s="64">
        <f t="shared" si="1"/>
        <v>0.81879443018468745</v>
      </c>
      <c r="J14" s="63">
        <v>11133.2</v>
      </c>
      <c r="K14" s="63">
        <v>11223.2</v>
      </c>
      <c r="L14" s="87">
        <f t="shared" si="7"/>
        <v>1.0080839291488521</v>
      </c>
      <c r="M14" s="63">
        <v>10844.4</v>
      </c>
      <c r="N14" s="64">
        <f t="shared" si="2"/>
        <v>0.9740595695756834</v>
      </c>
      <c r="O14" s="63">
        <v>9111.9</v>
      </c>
      <c r="P14" s="64">
        <f t="shared" si="3"/>
        <v>0.81844393346028088</v>
      </c>
      <c r="Q14" s="67"/>
      <c r="R14" s="67">
        <v>34656.1</v>
      </c>
      <c r="S14" s="67">
        <v>34646.1</v>
      </c>
      <c r="T14" s="87">
        <f t="shared" si="11"/>
        <v>0.99971145050943411</v>
      </c>
      <c r="U14" s="67"/>
      <c r="V14" s="67">
        <v>34646.1</v>
      </c>
      <c r="W14" s="64"/>
      <c r="X14" s="64">
        <f t="shared" si="9"/>
        <v>0.99971145050943411</v>
      </c>
      <c r="Y14" s="68"/>
      <c r="Z14" s="68">
        <v>34646.099999999991</v>
      </c>
      <c r="AA14" s="64"/>
      <c r="AB14" s="64">
        <f t="shared" si="10"/>
        <v>0.99971145050943389</v>
      </c>
      <c r="AC14" s="66">
        <v>13</v>
      </c>
    </row>
    <row r="15" spans="1:29" x14ac:dyDescent="0.25">
      <c r="A15" s="88">
        <v>777</v>
      </c>
      <c r="B15" s="86" t="s">
        <v>64</v>
      </c>
      <c r="C15" s="63">
        <v>64196.3</v>
      </c>
      <c r="D15" s="63">
        <v>35160</v>
      </c>
      <c r="E15" s="62">
        <f t="shared" si="6"/>
        <v>0.54769511638521218</v>
      </c>
      <c r="F15" s="63">
        <v>26808.9</v>
      </c>
      <c r="G15" s="64">
        <f t="shared" si="0"/>
        <v>0.41760817991068022</v>
      </c>
      <c r="H15" s="63">
        <v>0</v>
      </c>
      <c r="I15" s="64">
        <f t="shared" si="1"/>
        <v>0</v>
      </c>
      <c r="J15" s="63">
        <v>76774</v>
      </c>
      <c r="K15" s="63">
        <v>75960.631999999998</v>
      </c>
      <c r="L15" s="87">
        <f t="shared" si="7"/>
        <v>0.98940568421601061</v>
      </c>
      <c r="M15" s="69">
        <v>67699.462100000004</v>
      </c>
      <c r="N15" s="64">
        <f t="shared" si="2"/>
        <v>0.88180193945867091</v>
      </c>
      <c r="O15" s="63">
        <v>0</v>
      </c>
      <c r="P15" s="64">
        <f t="shared" si="3"/>
        <v>0</v>
      </c>
      <c r="Q15" s="63">
        <v>62726</v>
      </c>
      <c r="R15" s="63"/>
      <c r="S15" s="63">
        <v>60342.972000000002</v>
      </c>
      <c r="T15" s="87">
        <f>S15/Q15</f>
        <v>0.96200892771737401</v>
      </c>
      <c r="U15" s="63">
        <v>46389.527300000002</v>
      </c>
      <c r="V15" s="63"/>
      <c r="W15" s="64">
        <f t="shared" ref="W15:W21" si="12">U15/Q15</f>
        <v>0.73955819436916115</v>
      </c>
      <c r="X15" s="64"/>
      <c r="Y15" s="63">
        <v>0</v>
      </c>
      <c r="Z15" s="63"/>
      <c r="AA15" s="64">
        <f t="shared" ref="AA15:AA21" si="13">Y15/Q15</f>
        <v>0</v>
      </c>
      <c r="AB15" s="64"/>
      <c r="AC15" s="60">
        <v>1</v>
      </c>
    </row>
    <row r="16" spans="1:29" x14ac:dyDescent="0.25">
      <c r="A16" s="88">
        <v>777</v>
      </c>
      <c r="B16" s="86" t="s">
        <v>72</v>
      </c>
      <c r="C16" s="63">
        <v>64196.3</v>
      </c>
      <c r="D16" s="63">
        <v>57245.8</v>
      </c>
      <c r="E16" s="62">
        <f t="shared" si="6"/>
        <v>0.89173052029478339</v>
      </c>
      <c r="F16" s="63">
        <v>41761.818100000004</v>
      </c>
      <c r="G16" s="64">
        <f t="shared" si="0"/>
        <v>0.65053310081733684</v>
      </c>
      <c r="H16" s="63">
        <v>5499.4205999999995</v>
      </c>
      <c r="I16" s="64">
        <f t="shared" si="1"/>
        <v>8.5665694128789341E-2</v>
      </c>
      <c r="J16" s="63">
        <v>76774</v>
      </c>
      <c r="K16" s="63">
        <v>76343.331999999995</v>
      </c>
      <c r="L16" s="87">
        <f t="shared" si="7"/>
        <v>0.99439044468179327</v>
      </c>
      <c r="M16" s="69">
        <v>68619.790000000008</v>
      </c>
      <c r="N16" s="64">
        <f t="shared" si="2"/>
        <v>0.89378943392294274</v>
      </c>
      <c r="O16" s="63">
        <v>6214.7370000000001</v>
      </c>
      <c r="P16" s="64">
        <f t="shared" si="3"/>
        <v>8.0948459113762472E-2</v>
      </c>
      <c r="Q16" s="63">
        <v>62726</v>
      </c>
      <c r="R16" s="63"/>
      <c r="S16" s="63">
        <v>62415.871999999996</v>
      </c>
      <c r="T16" s="87">
        <f t="shared" ref="T16:T20" si="14">S16/Q16</f>
        <v>0.99505583011829224</v>
      </c>
      <c r="U16" s="63">
        <v>55043.398000000001</v>
      </c>
      <c r="V16" s="63"/>
      <c r="W16" s="64">
        <f t="shared" si="12"/>
        <v>0.87752125115582058</v>
      </c>
      <c r="X16" s="64"/>
      <c r="Y16" s="63">
        <v>7036.674</v>
      </c>
      <c r="Z16" s="63"/>
      <c r="AA16" s="64">
        <f t="shared" si="13"/>
        <v>0.11218113700857699</v>
      </c>
      <c r="AB16" s="64"/>
      <c r="AC16" s="60">
        <v>2</v>
      </c>
    </row>
    <row r="17" spans="1:29" x14ac:dyDescent="0.25">
      <c r="A17" s="88">
        <v>777</v>
      </c>
      <c r="B17" s="86" t="s">
        <v>73</v>
      </c>
      <c r="C17" s="63">
        <v>70535.899999999994</v>
      </c>
      <c r="D17" s="63">
        <v>70347.600000000006</v>
      </c>
      <c r="E17" s="62">
        <f t="shared" si="6"/>
        <v>0.99733043740846872</v>
      </c>
      <c r="F17" s="63">
        <v>51627.303700000004</v>
      </c>
      <c r="G17" s="64">
        <f t="shared" si="0"/>
        <v>0.7319294671224158</v>
      </c>
      <c r="H17" s="63">
        <v>6569.9597000000003</v>
      </c>
      <c r="I17" s="64">
        <f t="shared" si="1"/>
        <v>9.3143487217147589E-2</v>
      </c>
      <c r="J17" s="63">
        <v>76894.899999999994</v>
      </c>
      <c r="K17" s="63">
        <v>76464.331999999995</v>
      </c>
      <c r="L17" s="87">
        <f t="shared" si="7"/>
        <v>0.99440056492693274</v>
      </c>
      <c r="M17" s="69">
        <v>69378.243300000002</v>
      </c>
      <c r="N17" s="64">
        <f t="shared" si="2"/>
        <v>0.90224765621647218</v>
      </c>
      <c r="O17" s="63">
        <v>8196.0733</v>
      </c>
      <c r="P17" s="64">
        <f t="shared" si="3"/>
        <v>0.10658799608296519</v>
      </c>
      <c r="Q17" s="63">
        <v>64974.1</v>
      </c>
      <c r="R17" s="63"/>
      <c r="S17" s="63">
        <v>64974.1</v>
      </c>
      <c r="T17" s="87">
        <f t="shared" si="14"/>
        <v>1</v>
      </c>
      <c r="U17" s="63">
        <v>60864.286</v>
      </c>
      <c r="V17" s="63"/>
      <c r="W17" s="64">
        <f t="shared" si="12"/>
        <v>0.936746888375522</v>
      </c>
      <c r="X17" s="64"/>
      <c r="Y17" s="63">
        <v>8503.5614000000005</v>
      </c>
      <c r="Z17" s="63"/>
      <c r="AA17" s="64">
        <f t="shared" si="13"/>
        <v>0.13087617065877019</v>
      </c>
      <c r="AB17" s="64"/>
      <c r="AC17" s="60">
        <v>3</v>
      </c>
    </row>
    <row r="18" spans="1:29" x14ac:dyDescent="0.25">
      <c r="A18" s="88">
        <v>777</v>
      </c>
      <c r="B18" s="86" t="s">
        <v>74</v>
      </c>
      <c r="C18" s="63">
        <v>71614.100000000006</v>
      </c>
      <c r="D18" s="63">
        <v>71456.3</v>
      </c>
      <c r="E18" s="62">
        <f t="shared" si="6"/>
        <v>0.99779652331035362</v>
      </c>
      <c r="F18" s="63">
        <v>59994.078700000005</v>
      </c>
      <c r="G18" s="64">
        <f t="shared" si="0"/>
        <v>0.83774115292938123</v>
      </c>
      <c r="H18" s="63">
        <v>7744.8029999999999</v>
      </c>
      <c r="I18" s="64">
        <f t="shared" si="1"/>
        <v>0.10814634268949828</v>
      </c>
      <c r="J18" s="63">
        <v>83738</v>
      </c>
      <c r="K18" s="63">
        <v>83407.432000000001</v>
      </c>
      <c r="L18" s="87">
        <f t="shared" si="7"/>
        <v>0.99605235377009249</v>
      </c>
      <c r="M18" s="69">
        <v>74516.016600000003</v>
      </c>
      <c r="N18" s="64">
        <f t="shared" si="2"/>
        <v>0.88987098569347256</v>
      </c>
      <c r="O18" s="63">
        <v>10429.9663</v>
      </c>
      <c r="P18" s="64">
        <f t="shared" si="3"/>
        <v>0.12455475769662519</v>
      </c>
      <c r="Q18" s="63">
        <v>67550.2</v>
      </c>
      <c r="R18" s="63"/>
      <c r="S18" s="63">
        <v>67550.2</v>
      </c>
      <c r="T18" s="87">
        <f t="shared" si="14"/>
        <v>1</v>
      </c>
      <c r="U18" s="63">
        <v>63631.289499999999</v>
      </c>
      <c r="V18" s="63"/>
      <c r="W18" s="64">
        <f t="shared" si="12"/>
        <v>0.94198521247901568</v>
      </c>
      <c r="X18" s="64"/>
      <c r="Y18" s="63">
        <v>10165.2395</v>
      </c>
      <c r="Z18" s="63"/>
      <c r="AA18" s="64">
        <f t="shared" si="13"/>
        <v>0.15048422506521075</v>
      </c>
      <c r="AB18" s="64"/>
      <c r="AC18" s="60">
        <v>4</v>
      </c>
    </row>
    <row r="19" spans="1:29" x14ac:dyDescent="0.25">
      <c r="A19" s="88">
        <v>777</v>
      </c>
      <c r="B19" s="86" t="s">
        <v>75</v>
      </c>
      <c r="C19" s="63">
        <v>71614.100000000006</v>
      </c>
      <c r="D19" s="63">
        <v>71611.5</v>
      </c>
      <c r="E19" s="62">
        <f t="shared" si="6"/>
        <v>0.99996369430042398</v>
      </c>
      <c r="F19" s="63">
        <v>66947.123900000006</v>
      </c>
      <c r="G19" s="64">
        <f t="shared" si="0"/>
        <v>0.93483160299438239</v>
      </c>
      <c r="H19" s="63">
        <v>16463.427299999999</v>
      </c>
      <c r="I19" s="64">
        <f t="shared" si="1"/>
        <v>0.22989086367070169</v>
      </c>
      <c r="J19" s="63">
        <v>84306.3</v>
      </c>
      <c r="K19" s="63">
        <v>84104.432000000001</v>
      </c>
      <c r="L19" s="87">
        <f t="shared" si="7"/>
        <v>0.99760554074843755</v>
      </c>
      <c r="M19" s="69">
        <v>71644.116000000009</v>
      </c>
      <c r="N19" s="64">
        <f t="shared" si="2"/>
        <v>0.8498073809430613</v>
      </c>
      <c r="O19" s="63">
        <v>18796.613000000001</v>
      </c>
      <c r="P19" s="64">
        <f t="shared" si="3"/>
        <v>0.2229562084921293</v>
      </c>
      <c r="Q19" s="63">
        <v>67651.8</v>
      </c>
      <c r="R19" s="63"/>
      <c r="S19" s="63">
        <v>67651.8</v>
      </c>
      <c r="T19" s="87">
        <f t="shared" si="14"/>
        <v>1</v>
      </c>
      <c r="U19" s="63">
        <v>64376.371500000001</v>
      </c>
      <c r="V19" s="63"/>
      <c r="W19" s="64">
        <f t="shared" si="12"/>
        <v>0.95158401550291338</v>
      </c>
      <c r="X19" s="64"/>
      <c r="Y19" s="63">
        <v>19789.2137</v>
      </c>
      <c r="Z19" s="63"/>
      <c r="AA19" s="64">
        <f t="shared" si="13"/>
        <v>0.29251570098652213</v>
      </c>
      <c r="AB19" s="64"/>
      <c r="AC19" s="60">
        <v>5</v>
      </c>
    </row>
    <row r="20" spans="1:29" x14ac:dyDescent="0.25">
      <c r="A20" s="88">
        <v>777</v>
      </c>
      <c r="B20" s="86" t="s">
        <v>76</v>
      </c>
      <c r="C20" s="63">
        <v>72097.8</v>
      </c>
      <c r="D20" s="63">
        <v>71031.550900000002</v>
      </c>
      <c r="E20" s="62">
        <f t="shared" si="6"/>
        <v>0.98521107301471056</v>
      </c>
      <c r="F20" s="63">
        <v>74013.7</v>
      </c>
      <c r="G20" s="64">
        <f t="shared" si="0"/>
        <v>1.0265736263797229</v>
      </c>
      <c r="H20" s="63">
        <v>19393.627</v>
      </c>
      <c r="I20" s="64">
        <f t="shared" si="1"/>
        <v>0.26899055172279873</v>
      </c>
      <c r="J20" s="63">
        <v>80375.100000000006</v>
      </c>
      <c r="K20" s="63">
        <v>80173.232000000004</v>
      </c>
      <c r="L20" s="87">
        <f t="shared" si="7"/>
        <v>0.99748842614192701</v>
      </c>
      <c r="M20" s="63">
        <v>74044.51890000001</v>
      </c>
      <c r="N20" s="64">
        <f t="shared" si="2"/>
        <v>0.92123703609700025</v>
      </c>
      <c r="O20" s="63">
        <v>21627.5092</v>
      </c>
      <c r="P20" s="64">
        <f t="shared" si="3"/>
        <v>0.26908220580751996</v>
      </c>
      <c r="Q20" s="63">
        <v>71075.100000000006</v>
      </c>
      <c r="R20" s="63"/>
      <c r="S20" s="63">
        <v>71075.100000000006</v>
      </c>
      <c r="T20" s="87">
        <f t="shared" si="14"/>
        <v>1</v>
      </c>
      <c r="U20" s="63">
        <v>67408.760999999999</v>
      </c>
      <c r="V20" s="63"/>
      <c r="W20" s="64">
        <f t="shared" si="12"/>
        <v>0.94841598534507854</v>
      </c>
      <c r="X20" s="64"/>
      <c r="Y20" s="63">
        <v>21832.585600000002</v>
      </c>
      <c r="Z20" s="63"/>
      <c r="AA20" s="64">
        <f t="shared" si="13"/>
        <v>0.30717629099361099</v>
      </c>
      <c r="AB20" s="64"/>
      <c r="AC20" s="60">
        <v>6</v>
      </c>
    </row>
    <row r="21" spans="1:29" x14ac:dyDescent="0.25">
      <c r="A21" s="88">
        <v>777</v>
      </c>
      <c r="B21" s="86" t="s">
        <v>77</v>
      </c>
      <c r="C21" s="63">
        <v>73548.7</v>
      </c>
      <c r="D21" s="63">
        <v>73546.100000000006</v>
      </c>
      <c r="E21" s="62">
        <f t="shared" si="6"/>
        <v>0.99996464927320272</v>
      </c>
      <c r="F21" s="63">
        <v>68506.544600000008</v>
      </c>
      <c r="G21" s="64">
        <f t="shared" si="0"/>
        <v>0.93144466999416731</v>
      </c>
      <c r="H21" s="63">
        <v>22274.650799999999</v>
      </c>
      <c r="I21" s="64">
        <f t="shared" si="1"/>
        <v>0.30285580574503695</v>
      </c>
      <c r="J21" s="63">
        <v>78925.600000000006</v>
      </c>
      <c r="K21" s="63">
        <v>78723.600000000006</v>
      </c>
      <c r="L21" s="87">
        <f t="shared" si="7"/>
        <v>0.99744062762905827</v>
      </c>
      <c r="M21" s="63">
        <v>73134.733000000007</v>
      </c>
      <c r="N21" s="64">
        <f t="shared" si="2"/>
        <v>0.92662878711089935</v>
      </c>
      <c r="O21" s="63">
        <v>24842.300899999998</v>
      </c>
      <c r="P21" s="64">
        <f t="shared" si="3"/>
        <v>0.31475593343604608</v>
      </c>
      <c r="Q21" s="63">
        <v>74500.5</v>
      </c>
      <c r="R21" s="63">
        <v>74500.5</v>
      </c>
      <c r="S21" s="63">
        <v>74500.5</v>
      </c>
      <c r="T21" s="87">
        <f>S21/R21</f>
        <v>1</v>
      </c>
      <c r="U21" s="63">
        <v>72886</v>
      </c>
      <c r="V21" s="63">
        <v>72886</v>
      </c>
      <c r="W21" s="64">
        <f t="shared" si="12"/>
        <v>0.97832900450332549</v>
      </c>
      <c r="X21" s="64">
        <f t="shared" ref="X21:X27" si="15">V21/R21</f>
        <v>0.97832900450332549</v>
      </c>
      <c r="Y21" s="63">
        <v>28832.6</v>
      </c>
      <c r="Z21" s="63">
        <v>28832.6</v>
      </c>
      <c r="AA21" s="64">
        <f t="shared" si="13"/>
        <v>0.38701216770357244</v>
      </c>
      <c r="AB21" s="64">
        <f t="shared" ref="AB21:AB27" si="16">Z21/R21</f>
        <v>0.38701216770357244</v>
      </c>
      <c r="AC21" s="60">
        <v>7</v>
      </c>
    </row>
    <row r="22" spans="1:29" x14ac:dyDescent="0.25">
      <c r="A22" s="88">
        <v>777</v>
      </c>
      <c r="B22" s="86" t="s">
        <v>78</v>
      </c>
      <c r="C22" s="63">
        <v>89788.5</v>
      </c>
      <c r="D22" s="63">
        <v>89696.6</v>
      </c>
      <c r="E22" s="62">
        <f t="shared" si="6"/>
        <v>0.9989764836254087</v>
      </c>
      <c r="F22" s="63">
        <v>71706.694099999993</v>
      </c>
      <c r="G22" s="64">
        <f t="shared" si="0"/>
        <v>0.79861779737939709</v>
      </c>
      <c r="H22" s="63">
        <v>29702.094699999998</v>
      </c>
      <c r="I22" s="64">
        <f t="shared" si="1"/>
        <v>0.33080065598601155</v>
      </c>
      <c r="J22" s="63">
        <v>79061.600000000006</v>
      </c>
      <c r="K22" s="63">
        <v>78723.600000000006</v>
      </c>
      <c r="L22" s="87">
        <f t="shared" si="7"/>
        <v>0.99572485252006027</v>
      </c>
      <c r="M22" s="63">
        <v>73178.286600000007</v>
      </c>
      <c r="N22" s="64">
        <f t="shared" si="2"/>
        <v>0.92558570279377095</v>
      </c>
      <c r="O22" s="63">
        <v>33477.480499999998</v>
      </c>
      <c r="P22" s="64">
        <f t="shared" si="3"/>
        <v>0.42343540353344727</v>
      </c>
      <c r="Q22" s="63"/>
      <c r="R22" s="63">
        <v>74500.5</v>
      </c>
      <c r="S22" s="63">
        <v>74500.5</v>
      </c>
      <c r="T22" s="87">
        <f t="shared" ref="T22:T27" si="17">S22/R22</f>
        <v>1</v>
      </c>
      <c r="U22" s="63"/>
      <c r="V22" s="63">
        <v>73474</v>
      </c>
      <c r="W22" s="64"/>
      <c r="X22" s="64">
        <f t="shared" si="15"/>
        <v>0.98622156898275848</v>
      </c>
      <c r="Y22" s="63"/>
      <c r="Z22" s="63">
        <v>43438</v>
      </c>
      <c r="AA22" s="64"/>
      <c r="AB22" s="64">
        <f t="shared" si="16"/>
        <v>0.58305648955376144</v>
      </c>
      <c r="AC22" s="60">
        <v>8</v>
      </c>
    </row>
    <row r="23" spans="1:29" x14ac:dyDescent="0.25">
      <c r="A23" s="88">
        <v>777</v>
      </c>
      <c r="B23" s="86" t="s">
        <v>83</v>
      </c>
      <c r="C23" s="63">
        <v>89788.5</v>
      </c>
      <c r="D23" s="63">
        <v>89785.9</v>
      </c>
      <c r="E23" s="62">
        <f t="shared" si="6"/>
        <v>0.99997104306230744</v>
      </c>
      <c r="F23" s="63">
        <v>86586.916200000007</v>
      </c>
      <c r="G23" s="64">
        <f t="shared" si="0"/>
        <v>0.96434305284084276</v>
      </c>
      <c r="H23" s="63">
        <v>33651.639600000002</v>
      </c>
      <c r="I23" s="64">
        <f t="shared" si="1"/>
        <v>0.37478785813327992</v>
      </c>
      <c r="J23" s="63">
        <v>79061.600000000006</v>
      </c>
      <c r="K23" s="63">
        <v>78859.7</v>
      </c>
      <c r="L23" s="87">
        <f t="shared" si="7"/>
        <v>0.99744629504082882</v>
      </c>
      <c r="M23" s="63">
        <v>73486.6679</v>
      </c>
      <c r="N23" s="64">
        <f t="shared" si="2"/>
        <v>0.92948622213565113</v>
      </c>
      <c r="O23" s="63">
        <v>37822.161999999997</v>
      </c>
      <c r="P23" s="64">
        <f t="shared" si="3"/>
        <v>0.47838852236736917</v>
      </c>
      <c r="Q23" s="63"/>
      <c r="R23" s="63">
        <v>74500.5</v>
      </c>
      <c r="S23" s="63">
        <v>74500.5</v>
      </c>
      <c r="T23" s="87">
        <f t="shared" si="17"/>
        <v>1</v>
      </c>
      <c r="U23" s="63"/>
      <c r="V23" s="63">
        <v>73714.399999999994</v>
      </c>
      <c r="W23" s="64"/>
      <c r="X23" s="64">
        <f t="shared" si="15"/>
        <v>0.98944839296380549</v>
      </c>
      <c r="Y23" s="63"/>
      <c r="Z23" s="63">
        <v>49438</v>
      </c>
      <c r="AA23" s="64"/>
      <c r="AB23" s="64">
        <f t="shared" si="16"/>
        <v>0.66359286179287391</v>
      </c>
      <c r="AC23" s="60">
        <v>9</v>
      </c>
    </row>
    <row r="24" spans="1:29" x14ac:dyDescent="0.25">
      <c r="A24" s="88">
        <v>777</v>
      </c>
      <c r="B24" s="86" t="s">
        <v>79</v>
      </c>
      <c r="C24" s="63">
        <v>91941.7</v>
      </c>
      <c r="D24" s="63">
        <v>91939.1</v>
      </c>
      <c r="E24" s="62">
        <f t="shared" si="6"/>
        <v>0.99997172121028877</v>
      </c>
      <c r="F24" s="63">
        <v>86108.554000000004</v>
      </c>
      <c r="G24" s="64">
        <f t="shared" si="0"/>
        <v>0.93655603496563589</v>
      </c>
      <c r="H24" s="63">
        <v>40053.065000000002</v>
      </c>
      <c r="I24" s="64">
        <f t="shared" si="1"/>
        <v>0.43563546247241464</v>
      </c>
      <c r="J24" s="63">
        <v>78998.5</v>
      </c>
      <c r="K24" s="63">
        <v>78998.5</v>
      </c>
      <c r="L24" s="87">
        <f t="shared" si="7"/>
        <v>1</v>
      </c>
      <c r="M24" s="63">
        <v>74080.551000000007</v>
      </c>
      <c r="N24" s="64">
        <f t="shared" si="2"/>
        <v>0.93774629898036044</v>
      </c>
      <c r="O24" s="63">
        <v>42928.599499999997</v>
      </c>
      <c r="P24" s="64">
        <f t="shared" si="3"/>
        <v>0.54341031158819464</v>
      </c>
      <c r="Q24" s="63"/>
      <c r="R24" s="63">
        <v>74500.5</v>
      </c>
      <c r="S24" s="63">
        <v>74500.5</v>
      </c>
      <c r="T24" s="87">
        <f t="shared" si="17"/>
        <v>1</v>
      </c>
      <c r="U24" s="63"/>
      <c r="V24" s="63">
        <v>73985.600000000006</v>
      </c>
      <c r="W24" s="64"/>
      <c r="X24" s="64">
        <f t="shared" si="15"/>
        <v>0.99308863698901362</v>
      </c>
      <c r="Y24" s="63"/>
      <c r="Z24" s="63">
        <v>54438</v>
      </c>
      <c r="AA24" s="64"/>
      <c r="AB24" s="64">
        <f t="shared" si="16"/>
        <v>0.73070650532546766</v>
      </c>
      <c r="AC24" s="60">
        <v>10</v>
      </c>
    </row>
    <row r="25" spans="1:29" x14ac:dyDescent="0.25">
      <c r="A25" s="88">
        <v>777</v>
      </c>
      <c r="B25" s="86" t="s">
        <v>80</v>
      </c>
      <c r="C25" s="63">
        <v>91903.5</v>
      </c>
      <c r="D25" s="63">
        <v>91903.5</v>
      </c>
      <c r="E25" s="62">
        <f t="shared" si="6"/>
        <v>1</v>
      </c>
      <c r="F25" s="63">
        <v>87638.723099999988</v>
      </c>
      <c r="G25" s="64">
        <f t="shared" si="0"/>
        <v>0.95359505459530913</v>
      </c>
      <c r="H25" s="63">
        <v>57369.776399999995</v>
      </c>
      <c r="I25" s="64">
        <f t="shared" si="1"/>
        <v>0.62423929882975071</v>
      </c>
      <c r="J25" s="63">
        <v>78800.2</v>
      </c>
      <c r="K25" s="63">
        <v>78800.2</v>
      </c>
      <c r="L25" s="87">
        <f t="shared" si="7"/>
        <v>1</v>
      </c>
      <c r="M25" s="63">
        <v>74377.290999999997</v>
      </c>
      <c r="N25" s="64">
        <f t="shared" si="2"/>
        <v>0.94387185565518872</v>
      </c>
      <c r="O25" s="63">
        <v>50435.279299999995</v>
      </c>
      <c r="P25" s="64">
        <f t="shared" si="3"/>
        <v>0.64003999101525122</v>
      </c>
      <c r="Q25" s="63"/>
      <c r="R25" s="63">
        <v>74500.5</v>
      </c>
      <c r="S25" s="63">
        <v>74500.5</v>
      </c>
      <c r="T25" s="87">
        <f t="shared" si="17"/>
        <v>1</v>
      </c>
      <c r="U25" s="63"/>
      <c r="V25" s="63">
        <v>74226.399999999994</v>
      </c>
      <c r="W25" s="64"/>
      <c r="X25" s="64">
        <f t="shared" si="15"/>
        <v>0.99632083006154315</v>
      </c>
      <c r="Y25" s="63"/>
      <c r="Z25" s="63">
        <v>68438</v>
      </c>
      <c r="AA25" s="64"/>
      <c r="AB25" s="64">
        <f t="shared" si="16"/>
        <v>0.91862470721673006</v>
      </c>
      <c r="AC25" s="60">
        <v>11</v>
      </c>
    </row>
    <row r="26" spans="1:29" x14ac:dyDescent="0.25">
      <c r="A26" s="88">
        <v>777</v>
      </c>
      <c r="B26" s="86" t="s">
        <v>81</v>
      </c>
      <c r="C26" s="63">
        <v>91903.6</v>
      </c>
      <c r="D26" s="63">
        <v>91903.6</v>
      </c>
      <c r="E26" s="62">
        <f t="shared" si="6"/>
        <v>1</v>
      </c>
      <c r="F26" s="63">
        <v>87661.858400000012</v>
      </c>
      <c r="G26" s="64">
        <f t="shared" si="0"/>
        <v>0.95384575141779004</v>
      </c>
      <c r="H26" s="63">
        <v>64923.547500000001</v>
      </c>
      <c r="I26" s="64">
        <f t="shared" si="1"/>
        <v>0.70643095047419247</v>
      </c>
      <c r="J26" s="63">
        <v>75359</v>
      </c>
      <c r="K26" s="63">
        <v>75359</v>
      </c>
      <c r="L26" s="87">
        <f t="shared" si="7"/>
        <v>1</v>
      </c>
      <c r="M26" s="63">
        <v>70929.06</v>
      </c>
      <c r="N26" s="64">
        <f t="shared" si="2"/>
        <v>0.94121551506787504</v>
      </c>
      <c r="O26" s="63">
        <v>54569.246799999994</v>
      </c>
      <c r="P26" s="64">
        <f t="shared" si="3"/>
        <v>0.72412381799121528</v>
      </c>
      <c r="Q26" s="63"/>
      <c r="R26" s="63">
        <v>74500.5</v>
      </c>
      <c r="S26" s="63">
        <v>74500.5</v>
      </c>
      <c r="T26" s="87">
        <f t="shared" si="17"/>
        <v>1</v>
      </c>
      <c r="U26" s="63"/>
      <c r="V26" s="63">
        <v>74484.399999999994</v>
      </c>
      <c r="W26" s="64"/>
      <c r="X26" s="64">
        <f t="shared" si="15"/>
        <v>0.99978389406782497</v>
      </c>
      <c r="Y26" s="63"/>
      <c r="Z26" s="63">
        <v>70438</v>
      </c>
      <c r="AA26" s="64"/>
      <c r="AB26" s="64">
        <f t="shared" si="16"/>
        <v>0.94547016462976763</v>
      </c>
      <c r="AC26" s="60">
        <v>12</v>
      </c>
    </row>
    <row r="27" spans="1:29" x14ac:dyDescent="0.25">
      <c r="A27" s="88">
        <v>777</v>
      </c>
      <c r="B27" s="86" t="s">
        <v>82</v>
      </c>
      <c r="C27" s="63">
        <v>92124.7</v>
      </c>
      <c r="D27" s="63">
        <v>92124.7</v>
      </c>
      <c r="E27" s="62">
        <f t="shared" si="6"/>
        <v>1</v>
      </c>
      <c r="F27" s="63">
        <v>90693.479099999997</v>
      </c>
      <c r="G27" s="64">
        <f t="shared" si="0"/>
        <v>0.98446430870331192</v>
      </c>
      <c r="H27" s="63">
        <v>84401.70259999999</v>
      </c>
      <c r="I27" s="64">
        <f t="shared" si="1"/>
        <v>0.91616800488902539</v>
      </c>
      <c r="J27" s="63">
        <v>75530.399999999994</v>
      </c>
      <c r="K27" s="63">
        <v>75530.399999999994</v>
      </c>
      <c r="L27" s="87">
        <f t="shared" si="7"/>
        <v>1</v>
      </c>
      <c r="M27" s="63">
        <v>74465.145000000004</v>
      </c>
      <c r="N27" s="64">
        <f t="shared" si="2"/>
        <v>0.98589634107591129</v>
      </c>
      <c r="O27" s="63">
        <v>71293.1446</v>
      </c>
      <c r="P27" s="64">
        <f t="shared" si="3"/>
        <v>0.94390000052958811</v>
      </c>
      <c r="Q27" s="63"/>
      <c r="R27" s="63">
        <v>74500.5</v>
      </c>
      <c r="S27" s="63">
        <v>74500.5</v>
      </c>
      <c r="T27" s="87">
        <f t="shared" si="17"/>
        <v>1</v>
      </c>
      <c r="U27" s="63"/>
      <c r="V27" s="63">
        <v>74500.5</v>
      </c>
      <c r="W27" s="64"/>
      <c r="X27" s="64">
        <f t="shared" si="15"/>
        <v>1</v>
      </c>
      <c r="Y27" s="63"/>
      <c r="Z27" s="63">
        <v>74500.5</v>
      </c>
      <c r="AA27" s="64"/>
      <c r="AB27" s="64">
        <f t="shared" si="16"/>
        <v>1</v>
      </c>
      <c r="AC27" s="60">
        <v>13</v>
      </c>
    </row>
    <row r="28" spans="1:29" x14ac:dyDescent="0.25">
      <c r="A28" s="88">
        <v>380</v>
      </c>
      <c r="B28" s="86" t="s">
        <v>66</v>
      </c>
      <c r="C28" s="63">
        <v>1943.8</v>
      </c>
      <c r="D28" s="63">
        <v>1910.4</v>
      </c>
      <c r="E28" s="62">
        <f t="shared" si="6"/>
        <v>0.98281716225949178</v>
      </c>
      <c r="F28" s="63">
        <v>54</v>
      </c>
      <c r="G28" s="64">
        <f t="shared" si="0"/>
        <v>2.7780635867887645E-2</v>
      </c>
      <c r="H28" s="63">
        <v>0</v>
      </c>
      <c r="I28" s="64">
        <v>0</v>
      </c>
      <c r="J28" s="63">
        <v>2736.9</v>
      </c>
      <c r="K28" s="63">
        <v>2636.2</v>
      </c>
      <c r="L28" s="87">
        <f t="shared" si="7"/>
        <v>0.96320654755380164</v>
      </c>
      <c r="M28" s="63">
        <v>1244.8</v>
      </c>
      <c r="N28" s="64">
        <f t="shared" si="2"/>
        <v>0.45482114801417661</v>
      </c>
      <c r="O28" s="89">
        <v>0</v>
      </c>
      <c r="P28" s="64">
        <v>0</v>
      </c>
      <c r="Q28" s="63">
        <v>2539.5</v>
      </c>
      <c r="R28" s="63"/>
      <c r="S28" s="63">
        <v>2539.5</v>
      </c>
      <c r="T28" s="87">
        <f>S28/Q28</f>
        <v>1</v>
      </c>
      <c r="U28" s="63">
        <v>59.7</v>
      </c>
      <c r="V28" s="63"/>
      <c r="W28" s="64">
        <f t="shared" ref="W28:W34" si="18">U28/Q28</f>
        <v>2.3508564678086239E-2</v>
      </c>
      <c r="X28" s="64"/>
      <c r="Y28" s="63"/>
      <c r="Z28" s="63"/>
      <c r="AA28" s="64">
        <f t="shared" ref="AA28:AA34" si="19">Y28/Q28</f>
        <v>0</v>
      </c>
      <c r="AB28" s="64"/>
      <c r="AC28" s="66">
        <v>1</v>
      </c>
    </row>
    <row r="29" spans="1:29" x14ac:dyDescent="0.25">
      <c r="A29" s="88">
        <v>380</v>
      </c>
      <c r="B29" s="86" t="s">
        <v>65</v>
      </c>
      <c r="C29" s="63">
        <v>1943.8</v>
      </c>
      <c r="D29" s="63">
        <v>1910.4</v>
      </c>
      <c r="E29" s="62">
        <f t="shared" si="6"/>
        <v>0.98281716225949178</v>
      </c>
      <c r="F29" s="63">
        <v>87.2</v>
      </c>
      <c r="G29" s="64">
        <f t="shared" si="0"/>
        <v>4.4860582364440786E-2</v>
      </c>
      <c r="H29" s="63">
        <v>2.5</v>
      </c>
      <c r="I29" s="64">
        <f t="shared" ref="I29:I66" si="20">H29/C29</f>
        <v>1.2861405494392427E-3</v>
      </c>
      <c r="J29" s="63">
        <v>2736.9</v>
      </c>
      <c r="K29" s="63">
        <v>2736.2</v>
      </c>
      <c r="L29" s="87">
        <f t="shared" si="7"/>
        <v>0.99974423617961916</v>
      </c>
      <c r="M29" s="63">
        <v>1748.5</v>
      </c>
      <c r="N29" s="64">
        <f t="shared" si="2"/>
        <v>0.63886148562241951</v>
      </c>
      <c r="O29" s="63">
        <v>9.3000000000000007</v>
      </c>
      <c r="P29" s="64">
        <f t="shared" ref="P29:P66" si="21">O29/J29</f>
        <v>3.3980050422010304E-3</v>
      </c>
      <c r="Q29" s="63">
        <v>2539.5</v>
      </c>
      <c r="R29" s="63"/>
      <c r="S29" s="63">
        <v>2539.5</v>
      </c>
      <c r="T29" s="87">
        <f t="shared" ref="T29:T33" si="22">S29/Q29</f>
        <v>1</v>
      </c>
      <c r="U29" s="63">
        <v>1804.8</v>
      </c>
      <c r="V29" s="63"/>
      <c r="W29" s="64">
        <f t="shared" si="18"/>
        <v>0.71069108092144118</v>
      </c>
      <c r="X29" s="64"/>
      <c r="Y29" s="63">
        <v>17.899999999999999</v>
      </c>
      <c r="Z29" s="63"/>
      <c r="AA29" s="64">
        <f t="shared" si="19"/>
        <v>7.0486316203977155E-3</v>
      </c>
      <c r="AB29" s="64"/>
      <c r="AC29" s="66">
        <v>2</v>
      </c>
    </row>
    <row r="30" spans="1:29" x14ac:dyDescent="0.25">
      <c r="A30" s="88">
        <v>380</v>
      </c>
      <c r="B30" s="86" t="s">
        <v>67</v>
      </c>
      <c r="C30" s="63">
        <v>2777.9</v>
      </c>
      <c r="D30" s="63">
        <v>2744.5</v>
      </c>
      <c r="E30" s="62">
        <f t="shared" si="6"/>
        <v>0.98797652903272248</v>
      </c>
      <c r="F30" s="63">
        <v>1440.9</v>
      </c>
      <c r="G30" s="64">
        <f t="shared" si="0"/>
        <v>0.51870117714820552</v>
      </c>
      <c r="H30" s="63">
        <v>11.8</v>
      </c>
      <c r="I30" s="64">
        <f t="shared" si="20"/>
        <v>4.2478130962237664E-3</v>
      </c>
      <c r="J30" s="63">
        <v>3273.6</v>
      </c>
      <c r="K30" s="63">
        <v>3273</v>
      </c>
      <c r="L30" s="87">
        <f t="shared" si="7"/>
        <v>0.99981671554252205</v>
      </c>
      <c r="M30" s="63">
        <v>1934.8</v>
      </c>
      <c r="N30" s="64">
        <f t="shared" si="2"/>
        <v>0.59103128054740961</v>
      </c>
      <c r="O30" s="63">
        <v>64</v>
      </c>
      <c r="P30" s="64">
        <f t="shared" si="21"/>
        <v>1.9550342130987292E-2</v>
      </c>
      <c r="Q30" s="63">
        <v>2737.8</v>
      </c>
      <c r="R30" s="63"/>
      <c r="S30" s="63">
        <v>2737.8</v>
      </c>
      <c r="T30" s="87">
        <f t="shared" si="22"/>
        <v>1</v>
      </c>
      <c r="U30" s="63">
        <v>1894.8</v>
      </c>
      <c r="V30" s="63"/>
      <c r="W30" s="64">
        <f t="shared" si="18"/>
        <v>0.69208853824238437</v>
      </c>
      <c r="X30" s="64"/>
      <c r="Y30" s="63">
        <v>41.5</v>
      </c>
      <c r="Z30" s="63"/>
      <c r="AA30" s="64">
        <f t="shared" si="19"/>
        <v>1.5158156183797209E-2</v>
      </c>
      <c r="AB30" s="64"/>
      <c r="AC30" s="66">
        <v>3</v>
      </c>
    </row>
    <row r="31" spans="1:29" x14ac:dyDescent="0.25">
      <c r="A31" s="88">
        <v>380</v>
      </c>
      <c r="B31" s="86" t="s">
        <v>68</v>
      </c>
      <c r="C31" s="63">
        <v>2815.2</v>
      </c>
      <c r="D31" s="63">
        <v>2781.8</v>
      </c>
      <c r="E31" s="62">
        <f t="shared" si="6"/>
        <v>0.9881358340437626</v>
      </c>
      <c r="F31" s="63">
        <v>1477.3</v>
      </c>
      <c r="G31" s="64">
        <f t="shared" si="0"/>
        <v>0.52475845410628019</v>
      </c>
      <c r="H31" s="63">
        <v>40.4</v>
      </c>
      <c r="I31" s="64">
        <f t="shared" si="20"/>
        <v>1.4350667803353225E-2</v>
      </c>
      <c r="J31" s="63">
        <v>3422</v>
      </c>
      <c r="K31" s="63">
        <v>3421.3</v>
      </c>
      <c r="L31" s="87">
        <f t="shared" si="7"/>
        <v>0.9997954412624197</v>
      </c>
      <c r="M31" s="63">
        <v>1967.7</v>
      </c>
      <c r="N31" s="64">
        <f t="shared" si="2"/>
        <v>0.5750146113383986</v>
      </c>
      <c r="O31" s="63">
        <v>155.30000000000001</v>
      </c>
      <c r="P31" s="64">
        <f t="shared" si="21"/>
        <v>4.5382817066043253E-2</v>
      </c>
      <c r="Q31" s="63">
        <v>2903.1</v>
      </c>
      <c r="R31" s="63"/>
      <c r="S31" s="63">
        <v>2903.1</v>
      </c>
      <c r="T31" s="87">
        <f t="shared" si="22"/>
        <v>1</v>
      </c>
      <c r="U31" s="63">
        <v>1920.1</v>
      </c>
      <c r="V31" s="63"/>
      <c r="W31" s="64">
        <f t="shared" si="18"/>
        <v>0.66139643829010364</v>
      </c>
      <c r="X31" s="64"/>
      <c r="Y31" s="63">
        <v>85.1</v>
      </c>
      <c r="Z31" s="63"/>
      <c r="AA31" s="64">
        <f t="shared" si="19"/>
        <v>2.9313492473562741E-2</v>
      </c>
      <c r="AB31" s="64"/>
      <c r="AC31" s="66">
        <v>4</v>
      </c>
    </row>
    <row r="32" spans="1:29" x14ac:dyDescent="0.25">
      <c r="A32" s="88">
        <v>380</v>
      </c>
      <c r="B32" s="86" t="s">
        <v>69</v>
      </c>
      <c r="C32" s="63">
        <v>2810.7</v>
      </c>
      <c r="D32" s="63">
        <v>2777.4</v>
      </c>
      <c r="E32" s="62">
        <f t="shared" si="6"/>
        <v>0.98815241754723038</v>
      </c>
      <c r="F32" s="63">
        <v>1538.8</v>
      </c>
      <c r="G32" s="64">
        <f t="shared" si="0"/>
        <v>0.54747927562528909</v>
      </c>
      <c r="H32" s="63">
        <v>139.4</v>
      </c>
      <c r="I32" s="64">
        <f t="shared" si="20"/>
        <v>4.9596186003486684E-2</v>
      </c>
      <c r="J32" s="63">
        <v>3422</v>
      </c>
      <c r="K32" s="63">
        <v>3421.3</v>
      </c>
      <c r="L32" s="87">
        <f t="shared" si="7"/>
        <v>0.9997954412624197</v>
      </c>
      <c r="M32" s="63">
        <v>1960.5</v>
      </c>
      <c r="N32" s="64">
        <f t="shared" si="2"/>
        <v>0.57291057860900063</v>
      </c>
      <c r="O32" s="63">
        <v>274</v>
      </c>
      <c r="P32" s="64">
        <f t="shared" si="21"/>
        <v>8.0070134424313266E-2</v>
      </c>
      <c r="Q32" s="63">
        <v>3023.2</v>
      </c>
      <c r="R32" s="63"/>
      <c r="S32" s="63">
        <v>3023.2</v>
      </c>
      <c r="T32" s="87">
        <f t="shared" si="22"/>
        <v>1</v>
      </c>
      <c r="U32" s="63">
        <v>2042.6</v>
      </c>
      <c r="V32" s="63"/>
      <c r="W32" s="64">
        <f t="shared" si="18"/>
        <v>0.67564170415453828</v>
      </c>
      <c r="X32" s="64"/>
      <c r="Y32" s="63">
        <v>252.9</v>
      </c>
      <c r="Z32" s="63"/>
      <c r="AA32" s="64">
        <f t="shared" si="19"/>
        <v>8.365308282614449E-2</v>
      </c>
      <c r="AB32" s="64"/>
      <c r="AC32" s="66">
        <v>5</v>
      </c>
    </row>
    <row r="33" spans="1:29" x14ac:dyDescent="0.25">
      <c r="A33" s="88">
        <v>380</v>
      </c>
      <c r="B33" s="86" t="s">
        <v>43</v>
      </c>
      <c r="C33" s="63">
        <v>2810.8</v>
      </c>
      <c r="D33" s="63">
        <v>2809.5</v>
      </c>
      <c r="E33" s="62">
        <f t="shared" si="6"/>
        <v>0.9995374982211469</v>
      </c>
      <c r="F33" s="63">
        <v>1575</v>
      </c>
      <c r="G33" s="64">
        <f t="shared" si="0"/>
        <v>0.56033869361036004</v>
      </c>
      <c r="H33" s="63">
        <v>246.8</v>
      </c>
      <c r="I33" s="64">
        <f t="shared" si="20"/>
        <v>8.7804183862245616E-2</v>
      </c>
      <c r="J33" s="63">
        <v>3120.9</v>
      </c>
      <c r="K33" s="63">
        <v>3120.2</v>
      </c>
      <c r="L33" s="87">
        <f t="shared" si="7"/>
        <v>0.99977570572591234</v>
      </c>
      <c r="M33" s="63">
        <v>1957.1</v>
      </c>
      <c r="N33" s="64">
        <f t="shared" si="2"/>
        <v>0.6270947483097824</v>
      </c>
      <c r="O33" s="63">
        <v>412.2</v>
      </c>
      <c r="P33" s="64">
        <f t="shared" si="21"/>
        <v>0.13207728539844274</v>
      </c>
      <c r="Q33" s="63">
        <v>3023.2</v>
      </c>
      <c r="R33" s="63"/>
      <c r="S33" s="63">
        <v>3023.2</v>
      </c>
      <c r="T33" s="87">
        <f t="shared" si="22"/>
        <v>1</v>
      </c>
      <c r="U33" s="63">
        <v>2113.8000000000002</v>
      </c>
      <c r="V33" s="63"/>
      <c r="W33" s="64">
        <f t="shared" si="18"/>
        <v>0.69919290817676649</v>
      </c>
      <c r="X33" s="64"/>
      <c r="Y33" s="63">
        <v>332.2</v>
      </c>
      <c r="Z33" s="63"/>
      <c r="AA33" s="64">
        <f t="shared" si="19"/>
        <v>0.10988356708123842</v>
      </c>
      <c r="AB33" s="64"/>
      <c r="AC33" s="66">
        <v>6</v>
      </c>
    </row>
    <row r="34" spans="1:29" x14ac:dyDescent="0.25">
      <c r="A34" s="88">
        <v>380</v>
      </c>
      <c r="B34" s="86" t="s">
        <v>44</v>
      </c>
      <c r="C34" s="63">
        <v>2821.7</v>
      </c>
      <c r="D34" s="63">
        <v>2820.4</v>
      </c>
      <c r="E34" s="62">
        <f t="shared" si="6"/>
        <v>0.99953928482829513</v>
      </c>
      <c r="F34" s="63">
        <v>1959.7</v>
      </c>
      <c r="G34" s="64">
        <f t="shared" ref="G34:G65" si="23">F34/C34</f>
        <v>0.69451040153099197</v>
      </c>
      <c r="H34" s="63">
        <v>411</v>
      </c>
      <c r="I34" s="64">
        <f t="shared" si="20"/>
        <v>0.14565687351596557</v>
      </c>
      <c r="J34" s="63">
        <v>3128.2</v>
      </c>
      <c r="K34" s="63">
        <v>3127.6</v>
      </c>
      <c r="L34" s="87">
        <f t="shared" si="7"/>
        <v>0.99980819640687935</v>
      </c>
      <c r="M34" s="63">
        <v>2122.3000000000002</v>
      </c>
      <c r="N34" s="64">
        <f t="shared" ref="N34:N65" si="24">M34/J34</f>
        <v>0.67844127613323968</v>
      </c>
      <c r="O34" s="63">
        <v>609</v>
      </c>
      <c r="P34" s="64">
        <f t="shared" si="21"/>
        <v>0.19468064701745413</v>
      </c>
      <c r="Q34" s="67">
        <v>3023.2</v>
      </c>
      <c r="R34" s="67">
        <v>3023.2</v>
      </c>
      <c r="S34" s="67">
        <v>3023.2</v>
      </c>
      <c r="T34" s="87">
        <f>S34/R34</f>
        <v>1</v>
      </c>
      <c r="U34" s="67">
        <v>2941.5</v>
      </c>
      <c r="V34" s="67">
        <v>2941.5</v>
      </c>
      <c r="W34" s="64">
        <f t="shared" si="18"/>
        <v>0.97297565493516813</v>
      </c>
      <c r="X34" s="64">
        <f t="shared" ref="X34:X40" si="25">V34/R34</f>
        <v>0.97297565493516813</v>
      </c>
      <c r="Y34" s="67">
        <v>500</v>
      </c>
      <c r="Z34" s="67">
        <v>500</v>
      </c>
      <c r="AA34" s="64">
        <f t="shared" si="19"/>
        <v>0.16538766869542207</v>
      </c>
      <c r="AB34" s="64">
        <f t="shared" ref="AB34:AB40" si="26">Z34/R34</f>
        <v>0.16538766869542207</v>
      </c>
      <c r="AC34" s="66">
        <v>7</v>
      </c>
    </row>
    <row r="35" spans="1:29" x14ac:dyDescent="0.25">
      <c r="A35" s="88">
        <v>380</v>
      </c>
      <c r="B35" s="86" t="s">
        <v>41</v>
      </c>
      <c r="C35" s="63">
        <v>2833.3</v>
      </c>
      <c r="D35" s="63">
        <v>2820.4</v>
      </c>
      <c r="E35" s="62">
        <f t="shared" si="6"/>
        <v>0.99544700525888541</v>
      </c>
      <c r="F35" s="63">
        <v>2670</v>
      </c>
      <c r="G35" s="64">
        <f t="shared" si="23"/>
        <v>0.94236402781209183</v>
      </c>
      <c r="H35" s="63">
        <v>557.5</v>
      </c>
      <c r="I35" s="64">
        <f t="shared" si="20"/>
        <v>0.19676702078847985</v>
      </c>
      <c r="J35" s="63">
        <v>3152.9</v>
      </c>
      <c r="K35" s="63">
        <v>3152.3</v>
      </c>
      <c r="L35" s="87">
        <f t="shared" si="7"/>
        <v>0.99980969900726313</v>
      </c>
      <c r="M35" s="63">
        <v>2372.9</v>
      </c>
      <c r="N35" s="64">
        <f t="shared" si="24"/>
        <v>0.7526087094421009</v>
      </c>
      <c r="O35" s="63">
        <v>720.5</v>
      </c>
      <c r="P35" s="64">
        <f t="shared" si="21"/>
        <v>0.22851977544482857</v>
      </c>
      <c r="Q35" s="67"/>
      <c r="R35" s="67">
        <v>3023.2</v>
      </c>
      <c r="S35" s="67">
        <v>3023.2</v>
      </c>
      <c r="T35" s="87">
        <f t="shared" ref="T35:T40" si="27">S35/R35</f>
        <v>1</v>
      </c>
      <c r="U35" s="67"/>
      <c r="V35" s="67">
        <v>2941.5</v>
      </c>
      <c r="W35" s="64"/>
      <c r="X35" s="64">
        <f t="shared" si="25"/>
        <v>0.97297565493516813</v>
      </c>
      <c r="Y35" s="67"/>
      <c r="Z35" s="67">
        <v>1078.9000000000001</v>
      </c>
      <c r="AA35" s="64"/>
      <c r="AB35" s="64">
        <f t="shared" si="26"/>
        <v>0.35687351151098179</v>
      </c>
      <c r="AC35" s="66">
        <v>8</v>
      </c>
    </row>
    <row r="36" spans="1:29" x14ac:dyDescent="0.25">
      <c r="A36" s="88">
        <v>380</v>
      </c>
      <c r="B36" s="86" t="s">
        <v>39</v>
      </c>
      <c r="C36" s="63">
        <v>2833.3</v>
      </c>
      <c r="D36" s="63">
        <v>2820.4</v>
      </c>
      <c r="E36" s="62">
        <f t="shared" si="6"/>
        <v>0.99544700525888541</v>
      </c>
      <c r="F36" s="63">
        <v>2712</v>
      </c>
      <c r="G36" s="64">
        <f t="shared" si="23"/>
        <v>0.95718773162037196</v>
      </c>
      <c r="H36" s="63">
        <v>801.7</v>
      </c>
      <c r="I36" s="64">
        <f t="shared" si="20"/>
        <v>0.28295627007376556</v>
      </c>
      <c r="J36" s="63">
        <v>3165.1</v>
      </c>
      <c r="K36" s="63">
        <v>3164.5</v>
      </c>
      <c r="L36" s="87">
        <f t="shared" si="7"/>
        <v>0.99981043252977797</v>
      </c>
      <c r="M36" s="63">
        <v>3089.5</v>
      </c>
      <c r="N36" s="64">
        <f t="shared" si="24"/>
        <v>0.97611449875201417</v>
      </c>
      <c r="O36" s="63">
        <v>942.4</v>
      </c>
      <c r="P36" s="64">
        <f t="shared" si="21"/>
        <v>0.29774730656219395</v>
      </c>
      <c r="Q36" s="67"/>
      <c r="R36" s="67">
        <v>3023.2</v>
      </c>
      <c r="S36" s="67">
        <v>3023.2</v>
      </c>
      <c r="T36" s="87">
        <f t="shared" si="27"/>
        <v>1</v>
      </c>
      <c r="U36" s="67"/>
      <c r="V36" s="67">
        <v>2941.5</v>
      </c>
      <c r="W36" s="64"/>
      <c r="X36" s="64">
        <f t="shared" si="25"/>
        <v>0.97297565493516813</v>
      </c>
      <c r="Y36" s="67"/>
      <c r="Z36" s="67">
        <v>1527.6</v>
      </c>
      <c r="AA36" s="64"/>
      <c r="AB36" s="64">
        <f t="shared" si="26"/>
        <v>0.50529240539825349</v>
      </c>
      <c r="AC36" s="66">
        <v>9</v>
      </c>
    </row>
    <row r="37" spans="1:29" x14ac:dyDescent="0.25">
      <c r="A37" s="88">
        <v>380</v>
      </c>
      <c r="B37" s="86" t="s">
        <v>40</v>
      </c>
      <c r="C37" s="63">
        <v>2833.3</v>
      </c>
      <c r="D37" s="63">
        <v>2827.9</v>
      </c>
      <c r="E37" s="62">
        <f t="shared" si="6"/>
        <v>0.99809409522464965</v>
      </c>
      <c r="F37" s="63">
        <v>2757.2</v>
      </c>
      <c r="G37" s="64">
        <f t="shared" si="23"/>
        <v>0.97314086048071136</v>
      </c>
      <c r="H37" s="63">
        <v>988.4</v>
      </c>
      <c r="I37" s="64">
        <f t="shared" si="20"/>
        <v>0.34885116295485824</v>
      </c>
      <c r="J37" s="63">
        <v>3165.1</v>
      </c>
      <c r="K37" s="63">
        <v>3165.1</v>
      </c>
      <c r="L37" s="87">
        <f t="shared" si="7"/>
        <v>1</v>
      </c>
      <c r="M37" s="63">
        <v>3148.6</v>
      </c>
      <c r="N37" s="64">
        <f t="shared" si="24"/>
        <v>0.99478689456889202</v>
      </c>
      <c r="O37" s="63">
        <v>1201.5999999999999</v>
      </c>
      <c r="P37" s="64">
        <f t="shared" si="21"/>
        <v>0.37964045369814536</v>
      </c>
      <c r="Q37" s="67"/>
      <c r="R37" s="67">
        <v>3023.2</v>
      </c>
      <c r="S37" s="67">
        <v>3023.2</v>
      </c>
      <c r="T37" s="87">
        <f t="shared" si="27"/>
        <v>1</v>
      </c>
      <c r="U37" s="67"/>
      <c r="V37" s="67">
        <v>3023.2</v>
      </c>
      <c r="W37" s="64"/>
      <c r="X37" s="64">
        <f t="shared" si="25"/>
        <v>1</v>
      </c>
      <c r="Y37" s="67"/>
      <c r="Z37" s="67">
        <v>2003.6</v>
      </c>
      <c r="AA37" s="64"/>
      <c r="AB37" s="64">
        <f t="shared" si="26"/>
        <v>0.66274146599629535</v>
      </c>
      <c r="AC37" s="66">
        <v>10</v>
      </c>
    </row>
    <row r="38" spans="1:29" x14ac:dyDescent="0.25">
      <c r="A38" s="88">
        <v>380</v>
      </c>
      <c r="B38" s="86" t="s">
        <v>70</v>
      </c>
      <c r="C38" s="63">
        <v>2833.3</v>
      </c>
      <c r="D38" s="63">
        <v>2828.4</v>
      </c>
      <c r="E38" s="62">
        <f t="shared" si="6"/>
        <v>0.99827056788903401</v>
      </c>
      <c r="F38" s="63">
        <v>2760.2</v>
      </c>
      <c r="G38" s="64">
        <f t="shared" si="23"/>
        <v>0.9741996964670171</v>
      </c>
      <c r="H38" s="63">
        <v>1203.4000000000001</v>
      </c>
      <c r="I38" s="64">
        <f t="shared" si="20"/>
        <v>0.42473440864010165</v>
      </c>
      <c r="J38" s="63">
        <v>3165.1</v>
      </c>
      <c r="K38" s="63">
        <v>3165.1</v>
      </c>
      <c r="L38" s="87">
        <f t="shared" si="7"/>
        <v>1</v>
      </c>
      <c r="M38" s="63">
        <v>3139.7</v>
      </c>
      <c r="N38" s="64">
        <f t="shared" si="24"/>
        <v>0.99197497709393068</v>
      </c>
      <c r="O38" s="63">
        <v>1458.2</v>
      </c>
      <c r="P38" s="64">
        <f t="shared" si="21"/>
        <v>0.46071214179646774</v>
      </c>
      <c r="Q38" s="67"/>
      <c r="R38" s="67">
        <v>3023.2</v>
      </c>
      <c r="S38" s="67">
        <v>3023.2</v>
      </c>
      <c r="T38" s="87">
        <f t="shared" si="27"/>
        <v>1</v>
      </c>
      <c r="U38" s="67"/>
      <c r="V38" s="67">
        <v>3023.2</v>
      </c>
      <c r="W38" s="64"/>
      <c r="X38" s="64">
        <f t="shared" si="25"/>
        <v>1</v>
      </c>
      <c r="Y38" s="67"/>
      <c r="Z38" s="67">
        <v>2372</v>
      </c>
      <c r="AA38" s="64"/>
      <c r="AB38" s="64">
        <f t="shared" si="26"/>
        <v>0.78459910029108237</v>
      </c>
      <c r="AC38" s="66">
        <v>11</v>
      </c>
    </row>
    <row r="39" spans="1:29" x14ac:dyDescent="0.25">
      <c r="A39" s="88">
        <v>380</v>
      </c>
      <c r="B39" s="86" t="s">
        <v>42</v>
      </c>
      <c r="C39" s="63">
        <v>2837.5</v>
      </c>
      <c r="D39" s="63">
        <v>2832.6</v>
      </c>
      <c r="E39" s="62">
        <f t="shared" si="6"/>
        <v>0.9982731277533039</v>
      </c>
      <c r="F39" s="63">
        <v>2763.4</v>
      </c>
      <c r="G39" s="64">
        <f t="shared" si="23"/>
        <v>0.97388546255506614</v>
      </c>
      <c r="H39" s="63">
        <v>1501.2</v>
      </c>
      <c r="I39" s="64">
        <f t="shared" si="20"/>
        <v>0.52905726872246694</v>
      </c>
      <c r="J39" s="63">
        <v>3158</v>
      </c>
      <c r="K39" s="63">
        <v>3158</v>
      </c>
      <c r="L39" s="87">
        <f t="shared" si="7"/>
        <v>1</v>
      </c>
      <c r="M39" s="63">
        <v>3141.4</v>
      </c>
      <c r="N39" s="64">
        <f t="shared" si="24"/>
        <v>0.99474350854971505</v>
      </c>
      <c r="O39" s="63">
        <v>1685.6</v>
      </c>
      <c r="P39" s="64">
        <f t="shared" si="21"/>
        <v>0.53375554148195059</v>
      </c>
      <c r="Q39" s="67"/>
      <c r="R39" s="67">
        <v>3023.2</v>
      </c>
      <c r="S39" s="67">
        <v>3023.2</v>
      </c>
      <c r="T39" s="87">
        <f t="shared" si="27"/>
        <v>1</v>
      </c>
      <c r="U39" s="67"/>
      <c r="V39" s="67">
        <v>3023.2</v>
      </c>
      <c r="W39" s="64"/>
      <c r="X39" s="64">
        <f t="shared" si="25"/>
        <v>1</v>
      </c>
      <c r="Y39" s="67"/>
      <c r="Z39" s="67">
        <v>2733.7</v>
      </c>
      <c r="AA39" s="64"/>
      <c r="AB39" s="64">
        <f t="shared" si="26"/>
        <v>0.90424053982535058</v>
      </c>
      <c r="AC39" s="66">
        <v>12</v>
      </c>
    </row>
    <row r="40" spans="1:29" x14ac:dyDescent="0.25">
      <c r="A40" s="88">
        <v>380</v>
      </c>
      <c r="B40" s="86" t="s">
        <v>71</v>
      </c>
      <c r="C40" s="63">
        <v>2812.9</v>
      </c>
      <c r="D40" s="63">
        <v>2812.9</v>
      </c>
      <c r="E40" s="62">
        <f t="shared" si="6"/>
        <v>1</v>
      </c>
      <c r="F40" s="63">
        <v>2808.8</v>
      </c>
      <c r="G40" s="64">
        <f t="shared" si="23"/>
        <v>0.99854242952113481</v>
      </c>
      <c r="H40" s="63">
        <v>2136.5</v>
      </c>
      <c r="I40" s="64">
        <f t="shared" si="20"/>
        <v>0.75953642148672185</v>
      </c>
      <c r="J40" s="63">
        <v>3150</v>
      </c>
      <c r="K40" s="63">
        <v>3150</v>
      </c>
      <c r="L40" s="87">
        <f t="shared" si="7"/>
        <v>1</v>
      </c>
      <c r="M40" s="63">
        <v>3145.8</v>
      </c>
      <c r="N40" s="64">
        <f t="shared" si="24"/>
        <v>0.9986666666666667</v>
      </c>
      <c r="O40" s="63">
        <v>2774</v>
      </c>
      <c r="P40" s="64">
        <f t="shared" si="21"/>
        <v>0.88063492063492066</v>
      </c>
      <c r="Q40" s="67"/>
      <c r="R40" s="67">
        <v>3023.2</v>
      </c>
      <c r="S40" s="67">
        <v>3023.2</v>
      </c>
      <c r="T40" s="87">
        <f t="shared" si="27"/>
        <v>1</v>
      </c>
      <c r="U40" s="67"/>
      <c r="V40" s="67">
        <v>3023.2</v>
      </c>
      <c r="W40" s="64"/>
      <c r="X40" s="64">
        <f t="shared" si="25"/>
        <v>1</v>
      </c>
      <c r="Y40" s="67"/>
      <c r="Z40" s="67">
        <v>3023.2</v>
      </c>
      <c r="AA40" s="64"/>
      <c r="AB40" s="64">
        <f t="shared" si="26"/>
        <v>1</v>
      </c>
      <c r="AC40" s="66">
        <v>13</v>
      </c>
    </row>
    <row r="41" spans="1:29" x14ac:dyDescent="0.25">
      <c r="A41" s="88">
        <v>71</v>
      </c>
      <c r="B41" s="86" t="s">
        <v>64</v>
      </c>
      <c r="C41" s="63">
        <v>85357.2</v>
      </c>
      <c r="D41" s="63">
        <v>17291.900000000001</v>
      </c>
      <c r="E41" s="70">
        <f t="shared" ref="E41:E66" si="28">D41/C41</f>
        <v>0.20258279325001291</v>
      </c>
      <c r="F41" s="63">
        <v>0</v>
      </c>
      <c r="G41" s="64">
        <f t="shared" si="23"/>
        <v>0</v>
      </c>
      <c r="H41" s="63">
        <v>0</v>
      </c>
      <c r="I41" s="64">
        <f t="shared" si="20"/>
        <v>0</v>
      </c>
      <c r="J41" s="63">
        <v>89049</v>
      </c>
      <c r="K41" s="63">
        <v>8684.1</v>
      </c>
      <c r="L41" s="70">
        <f t="shared" ref="L41:L66" si="29">K41/J41</f>
        <v>9.7520466260148916E-2</v>
      </c>
      <c r="M41" s="63">
        <v>0.2</v>
      </c>
      <c r="N41" s="64">
        <f t="shared" si="24"/>
        <v>2.2459544745028021E-6</v>
      </c>
      <c r="O41" s="63">
        <v>0</v>
      </c>
      <c r="P41" s="64">
        <f t="shared" si="21"/>
        <v>0</v>
      </c>
      <c r="Q41" s="63">
        <v>103529.3</v>
      </c>
      <c r="R41" s="63"/>
      <c r="S41" s="63">
        <v>70261.3</v>
      </c>
      <c r="T41" s="70">
        <f t="shared" ref="T41:T46" si="30">S41/Q41</f>
        <v>0.67866101673632484</v>
      </c>
      <c r="U41" s="63">
        <v>43887.1</v>
      </c>
      <c r="V41" s="63"/>
      <c r="W41" s="64">
        <f t="shared" ref="W41:W46" si="31">U41/Q41</f>
        <v>0.42390994626641926</v>
      </c>
      <c r="X41" s="64"/>
      <c r="Y41" s="63">
        <v>0</v>
      </c>
      <c r="Z41" s="63"/>
      <c r="AA41" s="64">
        <f t="shared" ref="AA41:AA46" si="32">Y41/Q41</f>
        <v>0</v>
      </c>
      <c r="AB41" s="64"/>
      <c r="AC41" s="60">
        <v>1</v>
      </c>
    </row>
    <row r="42" spans="1:29" x14ac:dyDescent="0.25">
      <c r="A42" s="88">
        <v>71</v>
      </c>
      <c r="B42" s="86" t="s">
        <v>72</v>
      </c>
      <c r="C42" s="63">
        <v>85357.2</v>
      </c>
      <c r="D42" s="71">
        <v>17291.900000000001</v>
      </c>
      <c r="E42" s="70">
        <f t="shared" si="28"/>
        <v>0.20258279325001291</v>
      </c>
      <c r="F42" s="63">
        <v>0</v>
      </c>
      <c r="G42" s="64">
        <f t="shared" si="23"/>
        <v>0</v>
      </c>
      <c r="H42" s="63">
        <v>234</v>
      </c>
      <c r="I42" s="64">
        <f t="shared" si="20"/>
        <v>2.7414207588815002E-3</v>
      </c>
      <c r="J42" s="63">
        <v>89049</v>
      </c>
      <c r="K42" s="63">
        <v>85552.6</v>
      </c>
      <c r="L42" s="70">
        <f t="shared" si="29"/>
        <v>0.96073622387674207</v>
      </c>
      <c r="M42" s="63">
        <v>64693.2</v>
      </c>
      <c r="N42" s="64">
        <f t="shared" si="24"/>
        <v>0.72648991004952324</v>
      </c>
      <c r="O42" s="63">
        <v>2456</v>
      </c>
      <c r="P42" s="64">
        <f t="shared" si="21"/>
        <v>2.7580320946894405E-2</v>
      </c>
      <c r="Q42" s="63">
        <v>103555.4</v>
      </c>
      <c r="R42" s="63"/>
      <c r="S42" s="63">
        <v>101169.4</v>
      </c>
      <c r="T42" s="70">
        <f t="shared" si="30"/>
        <v>0.9769591928571566</v>
      </c>
      <c r="U42" s="63">
        <v>54157.4</v>
      </c>
      <c r="V42" s="63"/>
      <c r="W42" s="64">
        <f t="shared" si="31"/>
        <v>0.52297997014158615</v>
      </c>
      <c r="X42" s="64"/>
      <c r="Y42" s="63">
        <v>88.3</v>
      </c>
      <c r="Z42" s="63"/>
      <c r="AA42" s="64">
        <f t="shared" si="32"/>
        <v>8.5268368428879611E-4</v>
      </c>
      <c r="AB42" s="64"/>
      <c r="AC42" s="60">
        <v>2</v>
      </c>
    </row>
    <row r="43" spans="1:29" x14ac:dyDescent="0.25">
      <c r="A43" s="88">
        <v>71</v>
      </c>
      <c r="B43" s="86" t="s">
        <v>73</v>
      </c>
      <c r="C43" s="63">
        <v>85386.6</v>
      </c>
      <c r="D43" s="63">
        <v>18108.2</v>
      </c>
      <c r="E43" s="70">
        <f t="shared" si="28"/>
        <v>0.21207308875163081</v>
      </c>
      <c r="F43" s="63">
        <v>0</v>
      </c>
      <c r="G43" s="64">
        <f t="shared" si="23"/>
        <v>0</v>
      </c>
      <c r="H43" s="63">
        <v>932.1</v>
      </c>
      <c r="I43" s="64">
        <f t="shared" si="20"/>
        <v>1.0916232757833195E-2</v>
      </c>
      <c r="J43" s="63">
        <v>89049</v>
      </c>
      <c r="K43" s="63">
        <v>85556.6</v>
      </c>
      <c r="L43" s="70">
        <f t="shared" si="29"/>
        <v>0.96078114296623218</v>
      </c>
      <c r="M43" s="63">
        <v>65624.399999999994</v>
      </c>
      <c r="N43" s="64">
        <f t="shared" si="24"/>
        <v>0.73694707408280824</v>
      </c>
      <c r="O43" s="63">
        <v>3768.9</v>
      </c>
      <c r="P43" s="64">
        <f t="shared" si="21"/>
        <v>4.2323889094768051E-2</v>
      </c>
      <c r="Q43" s="63">
        <v>195500.79999999999</v>
      </c>
      <c r="R43" s="63"/>
      <c r="S43" s="63">
        <v>192364.7</v>
      </c>
      <c r="T43" s="70">
        <f t="shared" si="30"/>
        <v>0.98395863341735701</v>
      </c>
      <c r="U43" s="63">
        <v>62265.4</v>
      </c>
      <c r="V43" s="63"/>
      <c r="W43" s="64">
        <f t="shared" si="31"/>
        <v>0.31849179133793831</v>
      </c>
      <c r="X43" s="64"/>
      <c r="Y43" s="63">
        <v>3116.8</v>
      </c>
      <c r="Z43" s="63"/>
      <c r="AA43" s="64">
        <f t="shared" si="32"/>
        <v>1.5942645758994338E-2</v>
      </c>
      <c r="AB43" s="64"/>
      <c r="AC43" s="60">
        <v>3</v>
      </c>
    </row>
    <row r="44" spans="1:29" x14ac:dyDescent="0.25">
      <c r="A44" s="88">
        <v>71</v>
      </c>
      <c r="B44" s="86" t="s">
        <v>74</v>
      </c>
      <c r="C44" s="63">
        <v>85548</v>
      </c>
      <c r="D44" s="63">
        <v>45085.7</v>
      </c>
      <c r="E44" s="70">
        <f t="shared" si="28"/>
        <v>0.52702225651096457</v>
      </c>
      <c r="F44" s="63">
        <v>6203.9</v>
      </c>
      <c r="G44" s="64">
        <f t="shared" si="23"/>
        <v>7.251952120447E-2</v>
      </c>
      <c r="H44" s="63">
        <v>1418.8</v>
      </c>
      <c r="I44" s="64">
        <f t="shared" si="20"/>
        <v>1.6584841258708561E-2</v>
      </c>
      <c r="J44" s="63">
        <v>106104.2</v>
      </c>
      <c r="K44" s="63">
        <v>104573.5</v>
      </c>
      <c r="L44" s="70">
        <f t="shared" si="29"/>
        <v>0.98557361537055088</v>
      </c>
      <c r="M44" s="63">
        <v>12489.5</v>
      </c>
      <c r="N44" s="64">
        <f t="shared" si="24"/>
        <v>0.1177097607823253</v>
      </c>
      <c r="O44" s="63">
        <v>3896.4</v>
      </c>
      <c r="P44" s="64">
        <f t="shared" si="21"/>
        <v>3.6722391762060318E-2</v>
      </c>
      <c r="Q44" s="63">
        <v>211766.6</v>
      </c>
      <c r="R44" s="63"/>
      <c r="S44" s="63">
        <v>209380.6</v>
      </c>
      <c r="T44" s="70">
        <f t="shared" si="30"/>
        <v>0.98873287855591963</v>
      </c>
      <c r="U44" s="63">
        <v>117943.9</v>
      </c>
      <c r="V44" s="63"/>
      <c r="W44" s="64">
        <f t="shared" si="31"/>
        <v>0.5569523239264359</v>
      </c>
      <c r="X44" s="64"/>
      <c r="Y44" s="63">
        <v>12721.3</v>
      </c>
      <c r="Z44" s="63"/>
      <c r="AA44" s="64">
        <f t="shared" si="32"/>
        <v>6.0072268242489603E-2</v>
      </c>
      <c r="AB44" s="64"/>
      <c r="AC44" s="60">
        <v>4</v>
      </c>
    </row>
    <row r="45" spans="1:29" x14ac:dyDescent="0.25">
      <c r="A45" s="88">
        <v>71</v>
      </c>
      <c r="B45" s="86" t="s">
        <v>75</v>
      </c>
      <c r="C45" s="63">
        <v>85772.6</v>
      </c>
      <c r="D45" s="63">
        <v>46884.3</v>
      </c>
      <c r="E45" s="70">
        <f t="shared" si="28"/>
        <v>0.54661162189323864</v>
      </c>
      <c r="F45" s="63">
        <v>14596.8</v>
      </c>
      <c r="G45" s="64">
        <f t="shared" si="23"/>
        <v>0.17018022072316799</v>
      </c>
      <c r="H45" s="63">
        <v>2375.8000000000002</v>
      </c>
      <c r="I45" s="64">
        <f t="shared" si="20"/>
        <v>2.7698822234606391E-2</v>
      </c>
      <c r="J45" s="63">
        <v>105992.5</v>
      </c>
      <c r="K45" s="63">
        <v>104535.9</v>
      </c>
      <c r="L45" s="70">
        <f t="shared" si="29"/>
        <v>0.98625751822062879</v>
      </c>
      <c r="M45" s="63">
        <v>61952</v>
      </c>
      <c r="N45" s="64">
        <f t="shared" si="24"/>
        <v>0.5844941859093804</v>
      </c>
      <c r="O45" s="63">
        <v>5029.3</v>
      </c>
      <c r="P45" s="64">
        <f t="shared" si="21"/>
        <v>4.7449583696959695E-2</v>
      </c>
      <c r="Q45" s="63">
        <v>213610.6</v>
      </c>
      <c r="R45" s="63"/>
      <c r="S45" s="63">
        <v>211224.6</v>
      </c>
      <c r="T45" s="70">
        <f t="shared" si="30"/>
        <v>0.98883014232439781</v>
      </c>
      <c r="U45" s="63">
        <v>147749.79999999999</v>
      </c>
      <c r="V45" s="63"/>
      <c r="W45" s="64">
        <f t="shared" si="31"/>
        <v>0.69167822196089512</v>
      </c>
      <c r="X45" s="64"/>
      <c r="Y45" s="63">
        <v>23799.200000000001</v>
      </c>
      <c r="Z45" s="63"/>
      <c r="AA45" s="64">
        <f t="shared" si="32"/>
        <v>0.11141394668616632</v>
      </c>
      <c r="AB45" s="64"/>
      <c r="AC45" s="60">
        <v>5</v>
      </c>
    </row>
    <row r="46" spans="1:29" x14ac:dyDescent="0.25">
      <c r="A46" s="88">
        <v>71</v>
      </c>
      <c r="B46" s="86" t="s">
        <v>76</v>
      </c>
      <c r="C46" s="63">
        <v>85772.6</v>
      </c>
      <c r="D46" s="63">
        <v>52083.3</v>
      </c>
      <c r="E46" s="70">
        <f t="shared" si="28"/>
        <v>0.60722538433019402</v>
      </c>
      <c r="F46" s="63">
        <v>16819.099999999999</v>
      </c>
      <c r="G46" s="64">
        <f t="shared" si="23"/>
        <v>0.1960894271597223</v>
      </c>
      <c r="H46" s="63">
        <v>9009.2999999999993</v>
      </c>
      <c r="I46" s="64">
        <f t="shared" si="20"/>
        <v>0.10503703980058898</v>
      </c>
      <c r="J46" s="63">
        <v>91657.4</v>
      </c>
      <c r="K46" s="63">
        <v>90717</v>
      </c>
      <c r="L46" s="70">
        <f t="shared" si="29"/>
        <v>0.98974005372179452</v>
      </c>
      <c r="M46" s="63">
        <v>61709.7</v>
      </c>
      <c r="N46" s="64">
        <f t="shared" si="24"/>
        <v>0.67326478822222757</v>
      </c>
      <c r="O46" s="63">
        <v>7973.7</v>
      </c>
      <c r="P46" s="64">
        <f t="shared" si="21"/>
        <v>8.6994612546286501E-2</v>
      </c>
      <c r="Q46" s="63">
        <v>214416.3</v>
      </c>
      <c r="R46" s="63"/>
      <c r="S46" s="63">
        <v>211944</v>
      </c>
      <c r="T46" s="70">
        <f t="shared" si="30"/>
        <v>0.98846962660954418</v>
      </c>
      <c r="U46" s="63">
        <v>177478.7</v>
      </c>
      <c r="V46" s="63"/>
      <c r="W46" s="64">
        <f t="shared" si="31"/>
        <v>0.82772951496691261</v>
      </c>
      <c r="X46" s="64"/>
      <c r="Y46" s="63">
        <v>38380</v>
      </c>
      <c r="Z46" s="63"/>
      <c r="AA46" s="64">
        <f t="shared" si="32"/>
        <v>0.17899758553803979</v>
      </c>
      <c r="AB46" s="64"/>
      <c r="AC46" s="60">
        <v>6</v>
      </c>
    </row>
    <row r="47" spans="1:29" x14ac:dyDescent="0.25">
      <c r="A47" s="88">
        <v>71</v>
      </c>
      <c r="B47" s="86" t="s">
        <v>77</v>
      </c>
      <c r="C47" s="63">
        <v>85772.6</v>
      </c>
      <c r="D47" s="63">
        <v>52837.8</v>
      </c>
      <c r="E47" s="70">
        <f t="shared" si="28"/>
        <v>0.61602189976752486</v>
      </c>
      <c r="F47" s="63">
        <v>17268.099999999999</v>
      </c>
      <c r="G47" s="64">
        <f t="shared" si="23"/>
        <v>0.20132419910321009</v>
      </c>
      <c r="H47" s="63">
        <v>9640.2000000000007</v>
      </c>
      <c r="I47" s="64">
        <f t="shared" si="20"/>
        <v>0.11239253561160557</v>
      </c>
      <c r="J47" s="63">
        <v>91657.4</v>
      </c>
      <c r="K47" s="63">
        <v>90717</v>
      </c>
      <c r="L47" s="70">
        <f t="shared" si="29"/>
        <v>0.98974005372179452</v>
      </c>
      <c r="M47" s="63">
        <v>64563.7</v>
      </c>
      <c r="N47" s="64">
        <f t="shared" si="24"/>
        <v>0.7044024814144848</v>
      </c>
      <c r="O47" s="63">
        <v>9513.2999999999993</v>
      </c>
      <c r="P47" s="64">
        <f t="shared" si="21"/>
        <v>0.10379194696772982</v>
      </c>
      <c r="Q47" s="67">
        <v>223325</v>
      </c>
      <c r="R47" s="67">
        <v>223325.10089996998</v>
      </c>
      <c r="S47" s="67">
        <v>223325.10089996998</v>
      </c>
      <c r="T47" s="70">
        <f t="shared" ref="T47:T53" si="33">S47/R47</f>
        <v>1</v>
      </c>
      <c r="U47" s="67">
        <v>184747.08995403</v>
      </c>
      <c r="V47" s="67">
        <v>184747.08995403</v>
      </c>
      <c r="W47" s="72">
        <f>U47/R47</f>
        <v>0.82725626993797019</v>
      </c>
      <c r="X47" s="72">
        <f>V47/S47</f>
        <v>0.82725626993797019</v>
      </c>
      <c r="Y47" s="67">
        <v>49565.427850449996</v>
      </c>
      <c r="Z47" s="67">
        <v>49565.427850449996</v>
      </c>
      <c r="AA47" s="64">
        <f>Y47/R47</f>
        <v>0.221942932750094</v>
      </c>
      <c r="AB47" s="64">
        <f>Z47/S47</f>
        <v>0.221942932750094</v>
      </c>
      <c r="AC47" s="60">
        <v>7</v>
      </c>
    </row>
    <row r="48" spans="1:29" x14ac:dyDescent="0.25">
      <c r="A48" s="88">
        <v>71</v>
      </c>
      <c r="B48" s="86" t="s">
        <v>78</v>
      </c>
      <c r="C48" s="63">
        <v>85917.2</v>
      </c>
      <c r="D48" s="63">
        <v>53316.7</v>
      </c>
      <c r="E48" s="70">
        <f t="shared" si="28"/>
        <v>0.62055909643237905</v>
      </c>
      <c r="F48" s="63">
        <v>17965.7</v>
      </c>
      <c r="G48" s="64">
        <f t="shared" si="23"/>
        <v>0.20910481254044594</v>
      </c>
      <c r="H48" s="63">
        <v>10515.2</v>
      </c>
      <c r="I48" s="64">
        <f t="shared" si="20"/>
        <v>0.12238760108569648</v>
      </c>
      <c r="J48" s="63">
        <v>86619.7</v>
      </c>
      <c r="K48" s="63">
        <v>85796.1</v>
      </c>
      <c r="L48" s="70">
        <f t="shared" si="29"/>
        <v>0.99049177034785396</v>
      </c>
      <c r="M48" s="63">
        <v>64486.6</v>
      </c>
      <c r="N48" s="64">
        <f t="shared" si="24"/>
        <v>0.74447960452414408</v>
      </c>
      <c r="O48" s="63">
        <v>10635.4</v>
      </c>
      <c r="P48" s="64">
        <f t="shared" si="21"/>
        <v>0.12278269262073177</v>
      </c>
      <c r="Q48" s="67"/>
      <c r="R48" s="67">
        <v>223325.10089996998</v>
      </c>
      <c r="S48" s="67">
        <v>223325.10089996998</v>
      </c>
      <c r="T48" s="70">
        <f t="shared" si="33"/>
        <v>1</v>
      </c>
      <c r="U48" s="67"/>
      <c r="V48" s="67">
        <v>185564.58178815001</v>
      </c>
      <c r="W48" s="72"/>
      <c r="X48" s="72">
        <f t="shared" ref="X48:X53" si="34">V48/R48</f>
        <v>0.83091681606926326</v>
      </c>
      <c r="Y48" s="67"/>
      <c r="Z48" s="67">
        <v>56889.632922270001</v>
      </c>
      <c r="AA48" s="64"/>
      <c r="AB48" s="64">
        <f t="shared" ref="AB48:AB53" si="35">Z48/R48</f>
        <v>0.25473908975306614</v>
      </c>
      <c r="AC48" s="60">
        <v>8</v>
      </c>
    </row>
    <row r="49" spans="1:29" x14ac:dyDescent="0.25">
      <c r="A49" s="88">
        <v>71</v>
      </c>
      <c r="B49" s="86" t="s">
        <v>83</v>
      </c>
      <c r="C49" s="63">
        <v>84321.4</v>
      </c>
      <c r="D49" s="63">
        <v>63807.199999999997</v>
      </c>
      <c r="E49" s="70">
        <f t="shared" si="28"/>
        <v>0.75671419117804029</v>
      </c>
      <c r="F49" s="63">
        <v>31371.599999999999</v>
      </c>
      <c r="G49" s="64">
        <f t="shared" si="23"/>
        <v>0.37204790243046248</v>
      </c>
      <c r="H49" s="63">
        <v>13346.1</v>
      </c>
      <c r="I49" s="64">
        <f t="shared" si="20"/>
        <v>0.15827654664177779</v>
      </c>
      <c r="J49" s="63">
        <v>74707.5</v>
      </c>
      <c r="K49" s="63">
        <v>74634.5</v>
      </c>
      <c r="L49" s="70">
        <f t="shared" si="29"/>
        <v>0.9990228558043035</v>
      </c>
      <c r="M49" s="63">
        <v>55539.3</v>
      </c>
      <c r="N49" s="64">
        <f t="shared" si="24"/>
        <v>0.74342335106916979</v>
      </c>
      <c r="O49" s="63">
        <v>12345</v>
      </c>
      <c r="P49" s="64">
        <f t="shared" si="21"/>
        <v>0.16524445336813573</v>
      </c>
      <c r="Q49" s="67"/>
      <c r="R49" s="67">
        <v>223325.10089996998</v>
      </c>
      <c r="S49" s="67">
        <v>223325.10089996998</v>
      </c>
      <c r="T49" s="70">
        <f t="shared" si="33"/>
        <v>1</v>
      </c>
      <c r="U49" s="67"/>
      <c r="V49" s="67">
        <v>206712.19533934002</v>
      </c>
      <c r="W49" s="72"/>
      <c r="X49" s="72">
        <f t="shared" si="34"/>
        <v>0.92561111360217818</v>
      </c>
      <c r="Y49" s="67"/>
      <c r="Z49" s="67">
        <v>71809.689765910007</v>
      </c>
      <c r="AA49" s="64"/>
      <c r="AB49" s="64">
        <f t="shared" si="35"/>
        <v>0.32154777710399168</v>
      </c>
      <c r="AC49" s="60">
        <v>9</v>
      </c>
    </row>
    <row r="50" spans="1:29" x14ac:dyDescent="0.25">
      <c r="A50" s="88">
        <v>71</v>
      </c>
      <c r="B50" s="86" t="s">
        <v>79</v>
      </c>
      <c r="C50" s="63">
        <v>84454.1</v>
      </c>
      <c r="D50" s="63">
        <v>70538.2</v>
      </c>
      <c r="E50" s="70">
        <f t="shared" si="28"/>
        <v>0.83522528805587881</v>
      </c>
      <c r="F50" s="63">
        <v>37439.300000000003</v>
      </c>
      <c r="G50" s="64">
        <f t="shared" si="23"/>
        <v>0.44330944264399241</v>
      </c>
      <c r="H50" s="63">
        <v>13604.1</v>
      </c>
      <c r="I50" s="64">
        <f t="shared" si="20"/>
        <v>0.16108276566797822</v>
      </c>
      <c r="J50" s="63">
        <v>73598.7</v>
      </c>
      <c r="K50" s="63">
        <v>73576.3</v>
      </c>
      <c r="L50" s="70">
        <f t="shared" si="29"/>
        <v>0.99969564679810929</v>
      </c>
      <c r="M50" s="63">
        <v>57156.3</v>
      </c>
      <c r="N50" s="64">
        <f t="shared" si="24"/>
        <v>0.77659388005494667</v>
      </c>
      <c r="O50" s="63">
        <v>15201</v>
      </c>
      <c r="P50" s="64">
        <f t="shared" si="21"/>
        <v>0.20653897419383768</v>
      </c>
      <c r="Q50" s="67"/>
      <c r="R50" s="67">
        <v>223325.10089996998</v>
      </c>
      <c r="S50" s="67">
        <v>223325.10089996998</v>
      </c>
      <c r="T50" s="70">
        <f t="shared" si="33"/>
        <v>1</v>
      </c>
      <c r="U50" s="67"/>
      <c r="V50" s="67">
        <v>216899.21299543002</v>
      </c>
      <c r="W50" s="72"/>
      <c r="X50" s="72">
        <f t="shared" si="34"/>
        <v>0.97122630694604184</v>
      </c>
      <c r="Y50" s="67"/>
      <c r="Z50" s="67">
        <v>85143.064548160008</v>
      </c>
      <c r="AA50" s="64"/>
      <c r="AB50" s="64">
        <f t="shared" si="35"/>
        <v>0.38125165601647537</v>
      </c>
      <c r="AC50" s="60">
        <v>10</v>
      </c>
    </row>
    <row r="51" spans="1:29" x14ac:dyDescent="0.25">
      <c r="A51" s="88">
        <v>71</v>
      </c>
      <c r="B51" s="86" t="s">
        <v>80</v>
      </c>
      <c r="C51" s="63">
        <v>84439.3</v>
      </c>
      <c r="D51" s="63">
        <v>73544.899999999994</v>
      </c>
      <c r="E51" s="70">
        <f t="shared" si="28"/>
        <v>0.87097950835689064</v>
      </c>
      <c r="F51" s="63">
        <v>43329.9</v>
      </c>
      <c r="G51" s="64">
        <f t="shared" si="23"/>
        <v>0.5131484983887834</v>
      </c>
      <c r="H51" s="63">
        <v>14566.7</v>
      </c>
      <c r="I51" s="64">
        <f t="shared" si="20"/>
        <v>0.17251090428272145</v>
      </c>
      <c r="J51" s="63">
        <v>69554.5</v>
      </c>
      <c r="K51" s="63">
        <v>69554.5</v>
      </c>
      <c r="L51" s="70">
        <f t="shared" si="29"/>
        <v>1</v>
      </c>
      <c r="M51" s="63">
        <v>57696</v>
      </c>
      <c r="N51" s="64">
        <f t="shared" si="24"/>
        <v>0.82950779604482816</v>
      </c>
      <c r="O51" s="63">
        <v>28092</v>
      </c>
      <c r="P51" s="64">
        <f t="shared" si="21"/>
        <v>0.4038847234902127</v>
      </c>
      <c r="Q51" s="67"/>
      <c r="R51" s="67">
        <v>223325.10089996998</v>
      </c>
      <c r="S51" s="67">
        <v>223325.10089996998</v>
      </c>
      <c r="T51" s="70">
        <f t="shared" si="33"/>
        <v>1</v>
      </c>
      <c r="U51" s="67"/>
      <c r="V51" s="67">
        <v>218270.90890958719</v>
      </c>
      <c r="W51" s="72"/>
      <c r="X51" s="72">
        <f t="shared" si="34"/>
        <v>0.9773684553594062</v>
      </c>
      <c r="Y51" s="67"/>
      <c r="Z51" s="67">
        <v>126869.8204709143</v>
      </c>
      <c r="AA51" s="64"/>
      <c r="AB51" s="64">
        <f t="shared" si="35"/>
        <v>0.56809476390986091</v>
      </c>
      <c r="AC51" s="60">
        <v>11</v>
      </c>
    </row>
    <row r="52" spans="1:29" x14ac:dyDescent="0.25">
      <c r="A52" s="88">
        <v>71</v>
      </c>
      <c r="B52" s="86" t="s">
        <v>81</v>
      </c>
      <c r="C52" s="63">
        <v>80474.899999999994</v>
      </c>
      <c r="D52" s="63">
        <v>73428.5</v>
      </c>
      <c r="E52" s="70">
        <f t="shared" si="28"/>
        <v>0.9124397793597756</v>
      </c>
      <c r="F52" s="63">
        <v>50841.3</v>
      </c>
      <c r="G52" s="64">
        <f t="shared" si="23"/>
        <v>0.63176592950099975</v>
      </c>
      <c r="H52" s="63">
        <v>20696.5</v>
      </c>
      <c r="I52" s="64">
        <f t="shared" si="20"/>
        <v>0.25717956779070245</v>
      </c>
      <c r="J52" s="63">
        <v>68956.800000000003</v>
      </c>
      <c r="K52" s="63">
        <v>68956.800000000003</v>
      </c>
      <c r="L52" s="70">
        <f t="shared" si="29"/>
        <v>1</v>
      </c>
      <c r="M52" s="63">
        <v>56623.9</v>
      </c>
      <c r="N52" s="64">
        <f t="shared" si="24"/>
        <v>0.8211503434034062</v>
      </c>
      <c r="O52" s="63">
        <v>32298.2</v>
      </c>
      <c r="P52" s="64">
        <f t="shared" si="21"/>
        <v>0.46838310362429808</v>
      </c>
      <c r="Q52" s="67"/>
      <c r="R52" s="67">
        <v>223325.10089996998</v>
      </c>
      <c r="S52" s="67">
        <v>223325.10089996998</v>
      </c>
      <c r="T52" s="70">
        <f t="shared" si="33"/>
        <v>1</v>
      </c>
      <c r="U52" s="67"/>
      <c r="V52" s="67">
        <v>222619.16741308718</v>
      </c>
      <c r="W52" s="72"/>
      <c r="X52" s="72">
        <f t="shared" si="34"/>
        <v>0.99683898726995768</v>
      </c>
      <c r="Y52" s="67"/>
      <c r="Z52" s="67">
        <v>179755.8021604488</v>
      </c>
      <c r="AA52" s="64"/>
      <c r="AB52" s="64">
        <f t="shared" si="35"/>
        <v>0.80490639626292437</v>
      </c>
      <c r="AC52" s="60">
        <v>12</v>
      </c>
    </row>
    <row r="53" spans="1:29" x14ac:dyDescent="0.25">
      <c r="A53" s="88">
        <v>71</v>
      </c>
      <c r="B53" s="86" t="s">
        <v>82</v>
      </c>
      <c r="C53" s="63">
        <v>74761.3</v>
      </c>
      <c r="D53" s="63">
        <v>73333.8</v>
      </c>
      <c r="E53" s="70">
        <f t="shared" si="28"/>
        <v>0.9809058964999271</v>
      </c>
      <c r="F53" s="63">
        <v>70033.899999999994</v>
      </c>
      <c r="G53" s="64">
        <f t="shared" si="23"/>
        <v>0.93676674964186002</v>
      </c>
      <c r="H53" s="63">
        <v>51557</v>
      </c>
      <c r="I53" s="64">
        <f t="shared" si="20"/>
        <v>0.68962150203380623</v>
      </c>
      <c r="J53" s="63">
        <v>68074.5</v>
      </c>
      <c r="K53" s="63">
        <v>68074.5</v>
      </c>
      <c r="L53" s="70">
        <f t="shared" si="29"/>
        <v>1</v>
      </c>
      <c r="M53" s="63">
        <v>67932.100000000006</v>
      </c>
      <c r="N53" s="64">
        <f t="shared" si="24"/>
        <v>0.99790817413275168</v>
      </c>
      <c r="O53" s="63">
        <v>57432.7</v>
      </c>
      <c r="P53" s="64">
        <f t="shared" si="21"/>
        <v>0.84367420987300679</v>
      </c>
      <c r="Q53" s="67"/>
      <c r="R53" s="67">
        <v>223325.10089996998</v>
      </c>
      <c r="S53" s="67">
        <v>223325.10089996998</v>
      </c>
      <c r="T53" s="70">
        <f t="shared" si="33"/>
        <v>1</v>
      </c>
      <c r="U53" s="67"/>
      <c r="V53" s="67">
        <v>223324.31638084716</v>
      </c>
      <c r="W53" s="72"/>
      <c r="X53" s="72">
        <f t="shared" si="34"/>
        <v>0.9999964870983169</v>
      </c>
      <c r="Y53" s="67"/>
      <c r="Z53" s="67">
        <v>223324.3</v>
      </c>
      <c r="AA53" s="64"/>
      <c r="AB53" s="64">
        <f t="shared" si="35"/>
        <v>0.99999641374853621</v>
      </c>
      <c r="AC53" s="60">
        <v>13</v>
      </c>
    </row>
    <row r="54" spans="1:29" x14ac:dyDescent="0.25">
      <c r="A54" s="88">
        <v>75</v>
      </c>
      <c r="B54" s="86" t="s">
        <v>66</v>
      </c>
      <c r="C54" s="63">
        <v>519692.79999999999</v>
      </c>
      <c r="D54" s="63">
        <v>454240.7</v>
      </c>
      <c r="E54" s="90">
        <f t="shared" si="28"/>
        <v>0.87405617318538953</v>
      </c>
      <c r="F54" s="63">
        <v>360097.75379894994</v>
      </c>
      <c r="G54" s="64">
        <f t="shared" si="23"/>
        <v>0.69290502735260129</v>
      </c>
      <c r="H54" s="63">
        <v>0</v>
      </c>
      <c r="I54" s="64">
        <f t="shared" si="20"/>
        <v>0</v>
      </c>
      <c r="J54" s="63">
        <v>574884.19999999995</v>
      </c>
      <c r="K54" s="63">
        <v>544563.9</v>
      </c>
      <c r="L54" s="90">
        <f t="shared" si="29"/>
        <v>0.94725842178303055</v>
      </c>
      <c r="M54" s="63">
        <v>402415.5</v>
      </c>
      <c r="N54" s="64">
        <f t="shared" si="24"/>
        <v>0.69999401618621637</v>
      </c>
      <c r="O54" s="63">
        <v>0</v>
      </c>
      <c r="P54" s="64">
        <f t="shared" si="21"/>
        <v>0</v>
      </c>
      <c r="Q54" s="63">
        <v>546350.30000000005</v>
      </c>
      <c r="R54" s="63"/>
      <c r="S54" s="63">
        <v>478840</v>
      </c>
      <c r="T54" s="90">
        <f t="shared" ref="T54:T59" si="36">S54/Q54</f>
        <v>0.8764340387476679</v>
      </c>
      <c r="U54" s="63">
        <v>398054.6</v>
      </c>
      <c r="V54" s="63"/>
      <c r="W54" s="64">
        <f t="shared" ref="W54:W60" si="37">U54/Q54</f>
        <v>0.728570296383108</v>
      </c>
      <c r="X54" s="64"/>
      <c r="Y54" s="63">
        <v>0</v>
      </c>
      <c r="Z54" s="63"/>
      <c r="AA54" s="64">
        <f t="shared" ref="AA54:AA60" si="38">Y54/Q54</f>
        <v>0</v>
      </c>
      <c r="AB54" s="64"/>
      <c r="AC54" s="66">
        <v>1</v>
      </c>
    </row>
    <row r="55" spans="1:29" x14ac:dyDescent="0.25">
      <c r="A55" s="88">
        <v>75</v>
      </c>
      <c r="B55" s="86" t="s">
        <v>65</v>
      </c>
      <c r="C55" s="63">
        <v>519692.79999999999</v>
      </c>
      <c r="D55" s="71">
        <v>456895.6</v>
      </c>
      <c r="E55" s="90">
        <f t="shared" si="28"/>
        <v>0.87916476810915989</v>
      </c>
      <c r="F55" s="63">
        <v>360146.59511709999</v>
      </c>
      <c r="G55" s="64">
        <f t="shared" si="23"/>
        <v>0.69299900848558993</v>
      </c>
      <c r="H55" s="63">
        <v>97475.149018180004</v>
      </c>
      <c r="I55" s="64">
        <f t="shared" si="20"/>
        <v>0.18756301610909368</v>
      </c>
      <c r="J55" s="63">
        <v>574884.19999999995</v>
      </c>
      <c r="K55" s="63">
        <v>557273.1</v>
      </c>
      <c r="L55" s="90">
        <f t="shared" si="29"/>
        <v>0.96936583054465586</v>
      </c>
      <c r="M55" s="63">
        <v>421900.2</v>
      </c>
      <c r="N55" s="64">
        <f t="shared" si="24"/>
        <v>0.733887276776784</v>
      </c>
      <c r="O55" s="63">
        <v>105398.39999999999</v>
      </c>
      <c r="P55" s="64">
        <f t="shared" si="21"/>
        <v>0.18333848799462571</v>
      </c>
      <c r="Q55" s="63">
        <v>568054.6</v>
      </c>
      <c r="R55" s="63"/>
      <c r="S55" s="63">
        <v>503867.9</v>
      </c>
      <c r="T55" s="90">
        <f t="shared" si="36"/>
        <v>0.88700610821565395</v>
      </c>
      <c r="U55" s="63">
        <v>429329.9</v>
      </c>
      <c r="V55" s="63"/>
      <c r="W55" s="64">
        <f t="shared" si="37"/>
        <v>0.75578984837020957</v>
      </c>
      <c r="X55" s="64"/>
      <c r="Y55" s="63">
        <v>117847</v>
      </c>
      <c r="Z55" s="63"/>
      <c r="AA55" s="64">
        <f t="shared" si="38"/>
        <v>0.20745717049030146</v>
      </c>
      <c r="AB55" s="64"/>
      <c r="AC55" s="66">
        <v>2</v>
      </c>
    </row>
    <row r="56" spans="1:29" x14ac:dyDescent="0.25">
      <c r="A56" s="88">
        <v>75</v>
      </c>
      <c r="B56" s="86" t="s">
        <v>67</v>
      </c>
      <c r="C56" s="63">
        <v>522331.9</v>
      </c>
      <c r="D56" s="71">
        <v>484716.7</v>
      </c>
      <c r="E56" s="90">
        <f t="shared" si="28"/>
        <v>0.92798601808543568</v>
      </c>
      <c r="F56" s="63">
        <v>368595.41035894997</v>
      </c>
      <c r="G56" s="64">
        <f t="shared" si="23"/>
        <v>0.70567279225900226</v>
      </c>
      <c r="H56" s="63">
        <v>110319</v>
      </c>
      <c r="I56" s="64">
        <f t="shared" si="20"/>
        <v>0.21120479143624962</v>
      </c>
      <c r="J56" s="63">
        <v>575452.19999999995</v>
      </c>
      <c r="K56" s="63">
        <v>561935.30000000005</v>
      </c>
      <c r="L56" s="90">
        <f t="shared" si="29"/>
        <v>0.9765108205338342</v>
      </c>
      <c r="M56" s="63">
        <v>441081.2</v>
      </c>
      <c r="N56" s="64">
        <f t="shared" si="24"/>
        <v>0.7664949408482582</v>
      </c>
      <c r="O56" s="63">
        <v>132086.1</v>
      </c>
      <c r="P56" s="64">
        <f t="shared" si="21"/>
        <v>0.22953444265223075</v>
      </c>
      <c r="Q56" s="63">
        <v>568295.4</v>
      </c>
      <c r="R56" s="63"/>
      <c r="S56" s="63">
        <v>515416.5</v>
      </c>
      <c r="T56" s="90">
        <f t="shared" si="36"/>
        <v>0.90695173672002272</v>
      </c>
      <c r="U56" s="63">
        <v>435697.5</v>
      </c>
      <c r="V56" s="63"/>
      <c r="W56" s="64">
        <f t="shared" si="37"/>
        <v>0.76667433873298985</v>
      </c>
      <c r="X56" s="64"/>
      <c r="Y56" s="63">
        <v>130855.8</v>
      </c>
      <c r="Z56" s="63"/>
      <c r="AA56" s="64">
        <f t="shared" si="38"/>
        <v>0.23026017806936322</v>
      </c>
      <c r="AB56" s="64"/>
      <c r="AC56" s="66">
        <v>3</v>
      </c>
    </row>
    <row r="57" spans="1:29" x14ac:dyDescent="0.25">
      <c r="A57" s="88">
        <v>75</v>
      </c>
      <c r="B57" s="86" t="s">
        <v>68</v>
      </c>
      <c r="C57" s="63">
        <v>525385.1</v>
      </c>
      <c r="D57" s="63">
        <v>510725.8</v>
      </c>
      <c r="E57" s="90">
        <f t="shared" si="28"/>
        <v>0.97209799059775392</v>
      </c>
      <c r="F57" s="63">
        <v>373048.10415239999</v>
      </c>
      <c r="G57" s="64">
        <f t="shared" si="23"/>
        <v>0.71004698106664998</v>
      </c>
      <c r="H57" s="63">
        <v>126938.9</v>
      </c>
      <c r="I57" s="64">
        <f t="shared" si="20"/>
        <v>0.24161115341870182</v>
      </c>
      <c r="J57" s="63">
        <v>588281.1</v>
      </c>
      <c r="K57" s="63">
        <v>573480.80000000005</v>
      </c>
      <c r="L57" s="90">
        <f t="shared" si="29"/>
        <v>0.97484144909635895</v>
      </c>
      <c r="M57" s="63">
        <v>470215.6</v>
      </c>
      <c r="N57" s="64">
        <f t="shared" si="24"/>
        <v>0.79930427817585847</v>
      </c>
      <c r="O57" s="63">
        <v>146137.4</v>
      </c>
      <c r="P57" s="64">
        <f t="shared" si="21"/>
        <v>0.24841423598344398</v>
      </c>
      <c r="Q57" s="63">
        <v>568929.30000000005</v>
      </c>
      <c r="R57" s="63"/>
      <c r="S57" s="63">
        <v>525808.4</v>
      </c>
      <c r="T57" s="90">
        <f t="shared" si="36"/>
        <v>0.92420692694153739</v>
      </c>
      <c r="U57" s="63">
        <v>456866.6</v>
      </c>
      <c r="V57" s="63"/>
      <c r="W57" s="64">
        <f t="shared" si="37"/>
        <v>0.80302877703784981</v>
      </c>
      <c r="X57" s="64"/>
      <c r="Y57" s="63">
        <v>156688.6</v>
      </c>
      <c r="Z57" s="63"/>
      <c r="AA57" s="64">
        <f t="shared" si="38"/>
        <v>0.27540961592240021</v>
      </c>
      <c r="AB57" s="64"/>
      <c r="AC57" s="66">
        <v>4</v>
      </c>
    </row>
    <row r="58" spans="1:29" x14ac:dyDescent="0.25">
      <c r="A58" s="88">
        <v>75</v>
      </c>
      <c r="B58" s="86" t="s">
        <v>69</v>
      </c>
      <c r="C58" s="63">
        <v>535898.6</v>
      </c>
      <c r="D58" s="63">
        <v>523176.2</v>
      </c>
      <c r="E58" s="90">
        <f t="shared" si="28"/>
        <v>0.97625968793350093</v>
      </c>
      <c r="F58" s="63">
        <v>385197.79574774991</v>
      </c>
      <c r="G58" s="64">
        <f t="shared" si="23"/>
        <v>0.71878858378758581</v>
      </c>
      <c r="H58" s="63">
        <v>253031.8</v>
      </c>
      <c r="I58" s="64">
        <f t="shared" si="20"/>
        <v>0.47216357721404756</v>
      </c>
      <c r="J58" s="63">
        <v>588385.4</v>
      </c>
      <c r="K58" s="63">
        <v>573938.6</v>
      </c>
      <c r="L58" s="90">
        <f t="shared" si="29"/>
        <v>0.97544670550968793</v>
      </c>
      <c r="M58" s="63">
        <v>486360.6</v>
      </c>
      <c r="N58" s="64">
        <f t="shared" si="24"/>
        <v>0.82660208767926591</v>
      </c>
      <c r="O58" s="63">
        <v>287722.59999999998</v>
      </c>
      <c r="P58" s="64">
        <f t="shared" si="21"/>
        <v>0.48900363605215214</v>
      </c>
      <c r="Q58" s="63">
        <v>569775</v>
      </c>
      <c r="R58" s="63"/>
      <c r="S58" s="63">
        <v>535084.1</v>
      </c>
      <c r="T58" s="90">
        <f t="shared" si="36"/>
        <v>0.93911473827388003</v>
      </c>
      <c r="U58" s="63">
        <v>474637.1</v>
      </c>
      <c r="V58" s="63"/>
      <c r="W58" s="64">
        <f t="shared" si="37"/>
        <v>0.83302549251897673</v>
      </c>
      <c r="X58" s="64"/>
      <c r="Y58" s="63">
        <v>285436</v>
      </c>
      <c r="Z58" s="63"/>
      <c r="AA58" s="64">
        <f t="shared" si="38"/>
        <v>0.50096266069939888</v>
      </c>
      <c r="AB58" s="64"/>
      <c r="AC58" s="66">
        <v>5</v>
      </c>
    </row>
    <row r="59" spans="1:29" x14ac:dyDescent="0.25">
      <c r="A59" s="88">
        <v>75</v>
      </c>
      <c r="B59" s="86" t="s">
        <v>43</v>
      </c>
      <c r="C59" s="63">
        <v>538409.1</v>
      </c>
      <c r="D59" s="63">
        <v>535645.9</v>
      </c>
      <c r="E59" s="90">
        <f t="shared" si="28"/>
        <v>0.99486784305837339</v>
      </c>
      <c r="F59" s="63">
        <v>394380.04776783998</v>
      </c>
      <c r="G59" s="64">
        <f t="shared" si="23"/>
        <v>0.73249142291213132</v>
      </c>
      <c r="H59" s="63">
        <v>266732.09999999998</v>
      </c>
      <c r="I59" s="64">
        <f t="shared" si="20"/>
        <v>0.4954078599340167</v>
      </c>
      <c r="J59" s="63">
        <v>564972.6</v>
      </c>
      <c r="K59" s="63">
        <v>558915.1</v>
      </c>
      <c r="L59" s="90">
        <f t="shared" si="29"/>
        <v>0.98927824110408191</v>
      </c>
      <c r="M59" s="63">
        <v>490990.1</v>
      </c>
      <c r="N59" s="64">
        <f t="shared" si="24"/>
        <v>0.86905117168514012</v>
      </c>
      <c r="O59" s="63">
        <v>293660.09999999998</v>
      </c>
      <c r="P59" s="64">
        <f t="shared" si="21"/>
        <v>0.51977759629405029</v>
      </c>
      <c r="Q59" s="63">
        <v>571221.69999999995</v>
      </c>
      <c r="R59" s="63"/>
      <c r="S59" s="63">
        <v>566500.19999999995</v>
      </c>
      <c r="T59" s="90">
        <f t="shared" si="36"/>
        <v>0.99173438263987523</v>
      </c>
      <c r="U59" s="63">
        <v>482470.9</v>
      </c>
      <c r="V59" s="63"/>
      <c r="W59" s="64">
        <f t="shared" si="37"/>
        <v>0.84462985212221464</v>
      </c>
      <c r="X59" s="64"/>
      <c r="Y59" s="63">
        <v>295485.7</v>
      </c>
      <c r="Z59" s="63"/>
      <c r="AA59" s="64">
        <f t="shared" si="38"/>
        <v>0.51728724591520248</v>
      </c>
      <c r="AB59" s="64"/>
      <c r="AC59" s="66">
        <v>6</v>
      </c>
    </row>
    <row r="60" spans="1:29" x14ac:dyDescent="0.25">
      <c r="A60" s="88">
        <v>75</v>
      </c>
      <c r="B60" s="86" t="s">
        <v>44</v>
      </c>
      <c r="C60" s="63">
        <v>537085.69999999995</v>
      </c>
      <c r="D60" s="63">
        <v>534272.4</v>
      </c>
      <c r="E60" s="90">
        <f t="shared" si="28"/>
        <v>0.99476191602196828</v>
      </c>
      <c r="F60" s="63">
        <v>468864.3</v>
      </c>
      <c r="G60" s="64">
        <f t="shared" si="23"/>
        <v>0.87297855817051173</v>
      </c>
      <c r="H60" s="63">
        <v>289782.09999999998</v>
      </c>
      <c r="I60" s="64">
        <f t="shared" si="20"/>
        <v>0.53954536492034699</v>
      </c>
      <c r="J60" s="63">
        <v>542938.5</v>
      </c>
      <c r="K60" s="63">
        <v>536575.80000000005</v>
      </c>
      <c r="L60" s="90">
        <f t="shared" si="29"/>
        <v>0.98828099315115814</v>
      </c>
      <c r="M60" s="63">
        <v>503713.1</v>
      </c>
      <c r="N60" s="64">
        <f t="shared" si="24"/>
        <v>0.92775351167765774</v>
      </c>
      <c r="O60" s="63">
        <v>314371.59999999998</v>
      </c>
      <c r="P60" s="64">
        <f t="shared" si="21"/>
        <v>0.57901880231370584</v>
      </c>
      <c r="Q60" s="67">
        <v>571904.28410000005</v>
      </c>
      <c r="R60" s="67">
        <v>571904.28410000005</v>
      </c>
      <c r="S60" s="67">
        <v>567755.58350000007</v>
      </c>
      <c r="T60" s="73">
        <f t="shared" ref="T60:T66" si="39">S60/R60</f>
        <v>0.99274581304015108</v>
      </c>
      <c r="U60" s="67">
        <v>491141.30000000005</v>
      </c>
      <c r="V60" s="67">
        <v>491141.30000000005</v>
      </c>
      <c r="W60" s="64">
        <f t="shared" si="37"/>
        <v>0.85878234112707186</v>
      </c>
      <c r="X60" s="64">
        <f t="shared" ref="X60:X66" si="40">V60/R60</f>
        <v>0.85878234112707186</v>
      </c>
      <c r="Y60" s="68">
        <v>314130.40000000002</v>
      </c>
      <c r="Z60" s="68">
        <v>314130.40000000002</v>
      </c>
      <c r="AA60" s="64">
        <f t="shared" si="38"/>
        <v>0.54927093349955203</v>
      </c>
      <c r="AB60" s="64">
        <f t="shared" ref="AB60:AB66" si="41">Z60/R60</f>
        <v>0.54927093349955203</v>
      </c>
      <c r="AC60" s="66">
        <v>7</v>
      </c>
    </row>
    <row r="61" spans="1:29" x14ac:dyDescent="0.25">
      <c r="A61" s="88">
        <v>75</v>
      </c>
      <c r="B61" s="86" t="s">
        <v>41</v>
      </c>
      <c r="C61" s="63">
        <v>538194</v>
      </c>
      <c r="D61" s="63">
        <v>535380.80000000005</v>
      </c>
      <c r="E61" s="90">
        <f t="shared" si="28"/>
        <v>0.99477288858664359</v>
      </c>
      <c r="F61" s="63">
        <v>478354</v>
      </c>
      <c r="G61" s="64">
        <f t="shared" si="23"/>
        <v>0.88881332753616726</v>
      </c>
      <c r="H61" s="63">
        <v>359334.8</v>
      </c>
      <c r="I61" s="64">
        <f t="shared" si="20"/>
        <v>0.66766779265469323</v>
      </c>
      <c r="J61" s="63">
        <v>549131.9</v>
      </c>
      <c r="K61" s="63">
        <v>544683.4</v>
      </c>
      <c r="L61" s="90">
        <f t="shared" si="29"/>
        <v>0.99189903190836304</v>
      </c>
      <c r="M61" s="63">
        <v>497992.8</v>
      </c>
      <c r="N61" s="64">
        <f t="shared" si="24"/>
        <v>0.90687282964256855</v>
      </c>
      <c r="O61" s="63">
        <v>376047.6</v>
      </c>
      <c r="P61" s="64">
        <f t="shared" si="21"/>
        <v>0.68480377847289509</v>
      </c>
      <c r="Q61" s="67"/>
      <c r="R61" s="67">
        <v>570904.28410000005</v>
      </c>
      <c r="S61" s="67">
        <v>570590.01250000007</v>
      </c>
      <c r="T61" s="73">
        <f t="shared" si="39"/>
        <v>0.99944951963270789</v>
      </c>
      <c r="U61" s="67"/>
      <c r="V61" s="67">
        <v>503248.30000000005</v>
      </c>
      <c r="W61" s="64"/>
      <c r="X61" s="64">
        <f t="shared" si="40"/>
        <v>0.88149329759075812</v>
      </c>
      <c r="Y61" s="68"/>
      <c r="Z61" s="68">
        <v>389668.2</v>
      </c>
      <c r="AA61" s="64"/>
      <c r="AB61" s="64">
        <f t="shared" si="41"/>
        <v>0.68254558750472683</v>
      </c>
      <c r="AC61" s="66">
        <v>8</v>
      </c>
    </row>
    <row r="62" spans="1:29" x14ac:dyDescent="0.25">
      <c r="A62" s="88">
        <v>75</v>
      </c>
      <c r="B62" s="86" t="s">
        <v>39</v>
      </c>
      <c r="C62" s="63">
        <v>538194</v>
      </c>
      <c r="D62" s="63">
        <v>535997.69999999995</v>
      </c>
      <c r="E62" s="90">
        <f t="shared" si="28"/>
        <v>0.9959191295332166</v>
      </c>
      <c r="F62" s="63">
        <v>483336</v>
      </c>
      <c r="G62" s="64">
        <f t="shared" si="23"/>
        <v>0.89807021259991748</v>
      </c>
      <c r="H62" s="63">
        <v>369826.9</v>
      </c>
      <c r="I62" s="64">
        <f t="shared" si="20"/>
        <v>0.6871628074634798</v>
      </c>
      <c r="J62" s="63">
        <v>550829.80000000005</v>
      </c>
      <c r="K62" s="63">
        <v>545400.30000000005</v>
      </c>
      <c r="L62" s="90">
        <f t="shared" si="29"/>
        <v>0.99014305326255048</v>
      </c>
      <c r="M62" s="63">
        <v>503587.3</v>
      </c>
      <c r="N62" s="64">
        <f t="shared" si="24"/>
        <v>0.9142339430437495</v>
      </c>
      <c r="O62" s="63">
        <v>383934.1</v>
      </c>
      <c r="P62" s="64">
        <f t="shared" si="21"/>
        <v>0.69701040139803605</v>
      </c>
      <c r="Q62" s="67"/>
      <c r="R62" s="67">
        <v>573074.60479999997</v>
      </c>
      <c r="S62" s="67">
        <v>572760.33319999999</v>
      </c>
      <c r="T62" s="73">
        <f t="shared" si="39"/>
        <v>0.99945160438559366</v>
      </c>
      <c r="U62" s="67"/>
      <c r="V62" s="67">
        <v>509758.7</v>
      </c>
      <c r="W62" s="64"/>
      <c r="X62" s="64">
        <f t="shared" si="40"/>
        <v>0.88951542387383076</v>
      </c>
      <c r="Y62" s="68"/>
      <c r="Z62" s="68">
        <v>398368.7</v>
      </c>
      <c r="AA62" s="64"/>
      <c r="AB62" s="64">
        <f t="shared" si="41"/>
        <v>0.6951428254948212</v>
      </c>
      <c r="AC62" s="66">
        <v>9</v>
      </c>
    </row>
    <row r="63" spans="1:29" x14ac:dyDescent="0.25">
      <c r="A63" s="88">
        <v>75</v>
      </c>
      <c r="B63" s="86" t="s">
        <v>40</v>
      </c>
      <c r="C63" s="63">
        <v>539227.9</v>
      </c>
      <c r="D63" s="63">
        <v>537453.80000000005</v>
      </c>
      <c r="E63" s="90">
        <f t="shared" si="28"/>
        <v>0.99670992543227088</v>
      </c>
      <c r="F63" s="63">
        <v>495878.3</v>
      </c>
      <c r="G63" s="64">
        <f t="shared" si="23"/>
        <v>0.91960801731512776</v>
      </c>
      <c r="H63" s="63">
        <v>380825.9</v>
      </c>
      <c r="I63" s="64">
        <f t="shared" si="20"/>
        <v>0.70624294477344363</v>
      </c>
      <c r="J63" s="63">
        <v>553396</v>
      </c>
      <c r="K63" s="63">
        <v>549311.1</v>
      </c>
      <c r="L63" s="90">
        <f t="shared" si="29"/>
        <v>0.9926184865810378</v>
      </c>
      <c r="M63" s="63">
        <v>509003.7</v>
      </c>
      <c r="N63" s="64">
        <f t="shared" si="24"/>
        <v>0.91978203673318926</v>
      </c>
      <c r="O63" s="63">
        <v>394337.4</v>
      </c>
      <c r="P63" s="64">
        <f t="shared" si="21"/>
        <v>0.71257725028731689</v>
      </c>
      <c r="Q63" s="67"/>
      <c r="R63" s="67">
        <v>573074.60479999997</v>
      </c>
      <c r="S63" s="67">
        <v>572760.33319999999</v>
      </c>
      <c r="T63" s="73">
        <f t="shared" si="39"/>
        <v>0.99945160438559366</v>
      </c>
      <c r="U63" s="67"/>
      <c r="V63" s="67">
        <v>515635.20000000001</v>
      </c>
      <c r="W63" s="64"/>
      <c r="X63" s="64">
        <f t="shared" si="40"/>
        <v>0.89976976065787106</v>
      </c>
      <c r="Y63" s="68"/>
      <c r="Z63" s="68">
        <v>415821</v>
      </c>
      <c r="AA63" s="64"/>
      <c r="AB63" s="64">
        <f t="shared" si="41"/>
        <v>0.72559662654240165</v>
      </c>
      <c r="AC63" s="66">
        <v>10</v>
      </c>
    </row>
    <row r="64" spans="1:29" x14ac:dyDescent="0.25">
      <c r="A64" s="88">
        <v>75</v>
      </c>
      <c r="B64" s="86" t="s">
        <v>70</v>
      </c>
      <c r="C64" s="63">
        <v>539573.69999999995</v>
      </c>
      <c r="D64" s="63">
        <v>538637</v>
      </c>
      <c r="E64" s="90">
        <f t="shared" si="28"/>
        <v>0.9982639998947318</v>
      </c>
      <c r="F64" s="63">
        <v>501399.7</v>
      </c>
      <c r="G64" s="64">
        <f t="shared" si="23"/>
        <v>0.92925155544089721</v>
      </c>
      <c r="H64" s="63">
        <v>426712.5</v>
      </c>
      <c r="I64" s="64">
        <f t="shared" si="20"/>
        <v>0.79083265177676387</v>
      </c>
      <c r="J64" s="63">
        <v>550799.19999999995</v>
      </c>
      <c r="K64" s="63">
        <v>548346.4</v>
      </c>
      <c r="L64" s="90">
        <f t="shared" si="29"/>
        <v>0.99554683449068204</v>
      </c>
      <c r="M64" s="63">
        <v>517997.1</v>
      </c>
      <c r="N64" s="64">
        <f t="shared" si="24"/>
        <v>0.9404463550419101</v>
      </c>
      <c r="O64" s="63">
        <v>447395.4</v>
      </c>
      <c r="P64" s="64">
        <f t="shared" si="21"/>
        <v>0.81226588564398794</v>
      </c>
      <c r="Q64" s="67"/>
      <c r="R64" s="67">
        <v>573074.60479999997</v>
      </c>
      <c r="S64" s="67">
        <v>572760.33319999999</v>
      </c>
      <c r="T64" s="73">
        <f t="shared" si="39"/>
        <v>0.99945160438559366</v>
      </c>
      <c r="U64" s="67"/>
      <c r="V64" s="67">
        <v>522824.7</v>
      </c>
      <c r="W64" s="64"/>
      <c r="X64" s="64">
        <f t="shared" si="40"/>
        <v>0.91231524764993399</v>
      </c>
      <c r="Y64" s="68"/>
      <c r="Z64" s="68">
        <v>455042.9</v>
      </c>
      <c r="AA64" s="64"/>
      <c r="AB64" s="64">
        <f t="shared" si="41"/>
        <v>0.79403780273740732</v>
      </c>
      <c r="AC64" s="66">
        <v>11</v>
      </c>
    </row>
    <row r="65" spans="1:29" x14ac:dyDescent="0.25">
      <c r="A65" s="88">
        <v>75</v>
      </c>
      <c r="B65" s="86" t="s">
        <v>42</v>
      </c>
      <c r="C65" s="63">
        <v>540170.1</v>
      </c>
      <c r="D65" s="63">
        <v>539789.5</v>
      </c>
      <c r="E65" s="90">
        <f t="shared" si="28"/>
        <v>0.99929540713193865</v>
      </c>
      <c r="F65" s="63">
        <v>508521.1</v>
      </c>
      <c r="G65" s="64">
        <f t="shared" si="23"/>
        <v>0.94140919684373492</v>
      </c>
      <c r="H65" s="63">
        <v>489636.4</v>
      </c>
      <c r="I65" s="64">
        <f t="shared" si="20"/>
        <v>0.9064485427830975</v>
      </c>
      <c r="J65" s="63">
        <v>544724.30000000005</v>
      </c>
      <c r="K65" s="63">
        <v>544724.30000000005</v>
      </c>
      <c r="L65" s="90">
        <f t="shared" si="29"/>
        <v>1</v>
      </c>
      <c r="M65" s="63">
        <v>529821.1</v>
      </c>
      <c r="N65" s="64">
        <f t="shared" si="24"/>
        <v>0.97264083867747397</v>
      </c>
      <c r="O65" s="63">
        <v>514754.7</v>
      </c>
      <c r="P65" s="64">
        <f t="shared" si="21"/>
        <v>0.94498207625398756</v>
      </c>
      <c r="Q65" s="67"/>
      <c r="R65" s="67">
        <v>573074.60479999997</v>
      </c>
      <c r="S65" s="67">
        <v>572760.33319999999</v>
      </c>
      <c r="T65" s="73">
        <f t="shared" si="39"/>
        <v>0.99945160438559366</v>
      </c>
      <c r="U65" s="67"/>
      <c r="V65" s="67">
        <v>558801.80000000005</v>
      </c>
      <c r="W65" s="64"/>
      <c r="X65" s="64">
        <f t="shared" si="40"/>
        <v>0.97509433382590549</v>
      </c>
      <c r="Y65" s="68"/>
      <c r="Z65" s="68">
        <v>531292.1</v>
      </c>
      <c r="AA65" s="64"/>
      <c r="AB65" s="64">
        <f t="shared" si="41"/>
        <v>0.92709063628010202</v>
      </c>
      <c r="AC65" s="66">
        <v>12</v>
      </c>
    </row>
    <row r="66" spans="1:29" x14ac:dyDescent="0.25">
      <c r="A66" s="88">
        <v>75</v>
      </c>
      <c r="B66" s="86" t="s">
        <v>71</v>
      </c>
      <c r="C66" s="63">
        <v>547774.69999999995</v>
      </c>
      <c r="D66" s="63">
        <v>547127.6</v>
      </c>
      <c r="E66" s="90">
        <f t="shared" si="28"/>
        <v>0.99881867490411669</v>
      </c>
      <c r="F66" s="63">
        <v>545724.69999999995</v>
      </c>
      <c r="G66" s="64">
        <f t="shared" ref="G66" si="42">F66/C66</f>
        <v>0.99625758546351262</v>
      </c>
      <c r="H66" s="63">
        <v>534786.30000000005</v>
      </c>
      <c r="I66" s="64">
        <f t="shared" si="20"/>
        <v>0.97628879172404293</v>
      </c>
      <c r="J66" s="63">
        <v>546350.30000000005</v>
      </c>
      <c r="K66" s="63">
        <v>546063.19999999995</v>
      </c>
      <c r="L66" s="90">
        <f t="shared" si="29"/>
        <v>0.99947451296356915</v>
      </c>
      <c r="M66" s="63">
        <v>550763.69999999995</v>
      </c>
      <c r="N66" s="64">
        <f t="shared" ref="N66" si="43">M66/J66</f>
        <v>1.0080779675603728</v>
      </c>
      <c r="O66" s="63">
        <v>544249.4</v>
      </c>
      <c r="P66" s="64">
        <f t="shared" si="21"/>
        <v>0.99615466487343374</v>
      </c>
      <c r="Q66" s="67"/>
      <c r="R66" s="67">
        <v>573074.60479999997</v>
      </c>
      <c r="S66" s="67">
        <v>572760.33319999999</v>
      </c>
      <c r="T66" s="73">
        <f t="shared" si="39"/>
        <v>0.99945160438559366</v>
      </c>
      <c r="U66" s="67"/>
      <c r="V66" s="67">
        <v>572855.5</v>
      </c>
      <c r="W66" s="64"/>
      <c r="X66" s="64">
        <f t="shared" si="40"/>
        <v>0.99961766792985629</v>
      </c>
      <c r="Y66" s="68"/>
      <c r="Z66" s="68">
        <v>572855.5</v>
      </c>
      <c r="AA66" s="64"/>
      <c r="AB66" s="64">
        <f t="shared" si="41"/>
        <v>0.99961766792985629</v>
      </c>
      <c r="AC66" s="66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"/>
  <sheetViews>
    <sheetView zoomScale="85" zoomScaleNormal="85" workbookViewId="0">
      <selection activeCell="D12" sqref="D12"/>
    </sheetView>
  </sheetViews>
  <sheetFormatPr defaultRowHeight="15" x14ac:dyDescent="0.25"/>
  <cols>
    <col min="1" max="1" width="14.85546875" customWidth="1"/>
    <col min="3" max="4" width="11.28515625" customWidth="1"/>
    <col min="5" max="5" width="16.5703125" customWidth="1"/>
    <col min="6" max="6" width="14.85546875" customWidth="1"/>
    <col min="7" max="8" width="20.5703125" customWidth="1"/>
    <col min="9" max="10" width="14.5703125" customWidth="1"/>
    <col min="14" max="14" width="12.85546875" customWidth="1"/>
  </cols>
  <sheetData>
    <row r="1" spans="1:16" ht="67.5" x14ac:dyDescent="0.25">
      <c r="A1" s="9" t="s">
        <v>13</v>
      </c>
      <c r="B1" s="3" t="s">
        <v>4</v>
      </c>
      <c r="C1" s="3" t="s">
        <v>34</v>
      </c>
      <c r="D1" s="3" t="s">
        <v>1</v>
      </c>
      <c r="E1" s="3" t="s">
        <v>36</v>
      </c>
      <c r="F1" s="4" t="s">
        <v>19</v>
      </c>
      <c r="G1" s="4" t="s">
        <v>37</v>
      </c>
      <c r="H1" s="2" t="s">
        <v>20</v>
      </c>
      <c r="I1" s="2" t="s">
        <v>38</v>
      </c>
      <c r="J1" s="3" t="s">
        <v>21</v>
      </c>
      <c r="K1" s="3" t="s">
        <v>35</v>
      </c>
      <c r="L1" s="3" t="s">
        <v>0</v>
      </c>
      <c r="M1" s="3" t="s">
        <v>59</v>
      </c>
      <c r="N1" s="3" t="s">
        <v>61</v>
      </c>
    </row>
    <row r="2" spans="1:16" ht="16.5" x14ac:dyDescent="0.3">
      <c r="A2" s="14" t="s">
        <v>11</v>
      </c>
      <c r="B2" s="19">
        <v>10193.744868850001</v>
      </c>
      <c r="C2" s="46">
        <f>B2/L2</f>
        <v>6.4831141030984224E-2</v>
      </c>
      <c r="D2" s="19">
        <v>78165.461850649997</v>
      </c>
      <c r="E2" s="46">
        <f>D2/L2</f>
        <v>0.49712408405245867</v>
      </c>
      <c r="F2" s="40">
        <v>0</v>
      </c>
      <c r="G2" s="46">
        <f>F2/L2</f>
        <v>0</v>
      </c>
      <c r="H2" s="40">
        <v>0</v>
      </c>
      <c r="I2" s="46">
        <f>H2/L2</f>
        <v>0</v>
      </c>
      <c r="J2" s="20">
        <v>0</v>
      </c>
      <c r="K2" s="46">
        <f>J2/L2</f>
        <v>0</v>
      </c>
      <c r="L2" s="22">
        <v>157235.31479999999</v>
      </c>
      <c r="M2" s="21">
        <v>68875.854409849999</v>
      </c>
      <c r="N2" s="46">
        <f>M2/L2</f>
        <v>0.43804316159800766</v>
      </c>
      <c r="O2" s="5"/>
      <c r="P2" s="5"/>
    </row>
    <row r="3" spans="1:16" ht="16.5" x14ac:dyDescent="0.3">
      <c r="A3" s="14" t="s">
        <v>12</v>
      </c>
      <c r="B3" s="19">
        <v>13718.855636100001</v>
      </c>
      <c r="C3" s="46">
        <f>B3/L3</f>
        <v>8.7250473302070183E-2</v>
      </c>
      <c r="D3" s="19">
        <v>77124.535038500006</v>
      </c>
      <c r="E3" s="46">
        <f>D3/L3</f>
        <v>0.4905038994363371</v>
      </c>
      <c r="F3" s="41">
        <v>32215.754409850004</v>
      </c>
      <c r="G3" s="46">
        <f>F3/L3</f>
        <v>0.2048887964566215</v>
      </c>
      <c r="H3" s="42">
        <v>36660.1</v>
      </c>
      <c r="I3" s="46">
        <f>H3/L3</f>
        <v>0.23315436514138616</v>
      </c>
      <c r="J3" s="19">
        <v>0</v>
      </c>
      <c r="K3" s="46">
        <f>J3/L3</f>
        <v>0</v>
      </c>
      <c r="L3" s="22">
        <v>157235.31479999999</v>
      </c>
      <c r="M3" s="21">
        <v>66391.744597089972</v>
      </c>
      <c r="N3" s="46">
        <f>M3/L3</f>
        <v>0.42224448548049698</v>
      </c>
      <c r="O3" s="5"/>
      <c r="P3" s="5"/>
    </row>
    <row r="4" spans="1:16" ht="16.5" x14ac:dyDescent="0.3">
      <c r="A4" s="14" t="s">
        <v>62</v>
      </c>
      <c r="B4" s="19">
        <v>15398.299413359999</v>
      </c>
      <c r="C4" s="46">
        <f>B4/L4</f>
        <v>9.7931558396701854E-2</v>
      </c>
      <c r="D4" s="19">
        <f>97813.4-B4</f>
        <v>82415.100586639994</v>
      </c>
      <c r="E4" s="46">
        <f>D4/L4</f>
        <v>0.52415133770343048</v>
      </c>
      <c r="F4" s="41">
        <v>34357.798100549975</v>
      </c>
      <c r="G4" s="46">
        <f>F4/L4</f>
        <v>0.21851196815583299</v>
      </c>
      <c r="H4" s="42">
        <v>32033.94649654</v>
      </c>
      <c r="I4" s="46">
        <f>H4/L4</f>
        <v>0.20373251732466402</v>
      </c>
      <c r="J4" s="19">
        <v>14076.9167</v>
      </c>
      <c r="K4" s="46">
        <f>J4/L4</f>
        <v>8.9527703861600944E-2</v>
      </c>
      <c r="L4" s="22">
        <v>157235.31479999999</v>
      </c>
      <c r="M4" s="21">
        <v>45344.998100000012</v>
      </c>
      <c r="N4" s="46">
        <f>M4/L4</f>
        <v>0.2883894000382668</v>
      </c>
      <c r="O4" s="5"/>
      <c r="P4" s="5"/>
    </row>
    <row r="5" spans="1:16" ht="16.5" x14ac:dyDescent="0.3">
      <c r="A5" s="13">
        <v>44372</v>
      </c>
      <c r="B5" s="19">
        <v>20528.224717499997</v>
      </c>
      <c r="C5" s="46">
        <f>B5/L5</f>
        <v>0.13044972540449901</v>
      </c>
      <c r="D5" s="19">
        <f>'НП_Диаграмма 1'!C8-B5</f>
        <v>80609.870383200017</v>
      </c>
      <c r="E5" s="46">
        <f>D5/L5</f>
        <v>0.51224767855431586</v>
      </c>
      <c r="F5" s="41">
        <v>6284.1155170599995</v>
      </c>
      <c r="G5" s="46">
        <f>F5/L5</f>
        <v>3.9933367589833249E-2</v>
      </c>
      <c r="H5" s="42">
        <v>39503.453030440003</v>
      </c>
      <c r="I5" s="46">
        <f>H5/L5</f>
        <v>0.25103069901399638</v>
      </c>
      <c r="J5" s="19">
        <v>10523.547999999999</v>
      </c>
      <c r="K5" s="46">
        <f>J5/L5</f>
        <v>6.6873485933285737E-2</v>
      </c>
      <c r="L5" s="22">
        <v>157365.02820412998</v>
      </c>
      <c r="M5" s="21">
        <v>45703.5524993</v>
      </c>
      <c r="N5" s="46">
        <f>M5/L5</f>
        <v>0.29043017385040909</v>
      </c>
      <c r="O5" s="5"/>
      <c r="P5" s="5"/>
    </row>
    <row r="6" spans="1:16" x14ac:dyDescent="0.25">
      <c r="K6" s="1"/>
      <c r="L6" s="1"/>
      <c r="M6" s="1"/>
      <c r="N6" s="5"/>
      <c r="O6" s="5"/>
      <c r="P6" s="5"/>
    </row>
    <row r="7" spans="1:16" x14ac:dyDescent="0.25">
      <c r="K7" s="1"/>
      <c r="L7" s="1"/>
      <c r="M7" s="1"/>
      <c r="N7" s="5"/>
      <c r="O7" s="5"/>
      <c r="P7" s="5"/>
    </row>
    <row r="8" spans="1:16" x14ac:dyDescent="0.25">
      <c r="C8">
        <v>101138.09510070001</v>
      </c>
      <c r="K8" s="1"/>
      <c r="L8" s="1"/>
      <c r="M8" s="1"/>
      <c r="N8" s="5"/>
      <c r="O8" s="5"/>
      <c r="P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zoomScale="115" zoomScaleNormal="115" workbookViewId="0">
      <selection activeCell="D13" sqref="D13"/>
    </sheetView>
  </sheetViews>
  <sheetFormatPr defaultRowHeight="15" x14ac:dyDescent="0.25"/>
  <cols>
    <col min="1" max="1" width="12.7109375" customWidth="1"/>
    <col min="2" max="2" width="9.42578125" bestFit="1" customWidth="1"/>
    <col min="3" max="4" width="11" bestFit="1" customWidth="1"/>
    <col min="5" max="5" width="14.28515625" customWidth="1"/>
    <col min="6" max="6" width="11" bestFit="1" customWidth="1"/>
    <col min="7" max="7" width="16.28515625" customWidth="1"/>
    <col min="8" max="8" width="10" bestFit="1" customWidth="1"/>
  </cols>
  <sheetData>
    <row r="1" spans="1:14" ht="38.25" x14ac:dyDescent="0.25">
      <c r="A1" s="6"/>
      <c r="B1" s="6" t="s">
        <v>95</v>
      </c>
      <c r="C1" s="6" t="s">
        <v>31</v>
      </c>
      <c r="D1" s="6" t="s">
        <v>29</v>
      </c>
      <c r="E1" s="6" t="s">
        <v>32</v>
      </c>
      <c r="F1" s="6" t="s">
        <v>30</v>
      </c>
      <c r="G1" s="6" t="s">
        <v>33</v>
      </c>
      <c r="H1" s="6" t="s">
        <v>4</v>
      </c>
      <c r="I1" s="6" t="s">
        <v>34</v>
      </c>
      <c r="J1" s="6" t="s">
        <v>21</v>
      </c>
      <c r="K1" s="6" t="s">
        <v>35</v>
      </c>
      <c r="L1" s="11" t="s">
        <v>0</v>
      </c>
      <c r="M1" s="11" t="s">
        <v>3</v>
      </c>
      <c r="N1" s="11" t="s">
        <v>63</v>
      </c>
    </row>
    <row r="2" spans="1:14" x14ac:dyDescent="0.25">
      <c r="A2" s="7" t="s">
        <v>22</v>
      </c>
      <c r="B2" s="10">
        <v>106.6339</v>
      </c>
      <c r="C2" s="47">
        <f>B2/L2</f>
        <v>0.87401683873696356</v>
      </c>
      <c r="D2" s="8">
        <v>0</v>
      </c>
      <c r="E2" s="47">
        <f>D2/L2</f>
        <v>0</v>
      </c>
      <c r="F2" s="8">
        <v>8.7385000000000002</v>
      </c>
      <c r="G2" s="47">
        <f>F2/L2</f>
        <v>7.1624466002865469E-2</v>
      </c>
      <c r="H2" s="10">
        <v>6.6319999999999997</v>
      </c>
      <c r="I2" s="47">
        <f>H2/L2</f>
        <v>5.4358695260170939E-2</v>
      </c>
      <c r="J2" s="10">
        <v>0</v>
      </c>
      <c r="K2" s="47">
        <f>J2/L2</f>
        <v>0</v>
      </c>
      <c r="L2" s="8">
        <v>122.0044</v>
      </c>
      <c r="M2" s="43">
        <v>8.7385000000000019</v>
      </c>
      <c r="N2" s="44">
        <f t="shared" ref="N2:N8" si="0">M2/L2</f>
        <v>7.1624466002865483E-2</v>
      </c>
    </row>
    <row r="3" spans="1:14" x14ac:dyDescent="0.25">
      <c r="A3" s="7" t="s">
        <v>23</v>
      </c>
      <c r="B3" s="10">
        <v>33320.388859580009</v>
      </c>
      <c r="C3" s="47">
        <f t="shared" ref="C3:C8" si="1">B3/L3</f>
        <v>0.65955804789098038</v>
      </c>
      <c r="D3" s="8">
        <v>1170.4397303899998</v>
      </c>
      <c r="E3" s="47">
        <f t="shared" ref="E3:E8" si="2">D3/L3</f>
        <v>2.3168185311502519E-2</v>
      </c>
      <c r="F3" s="8">
        <v>10104.416462779998</v>
      </c>
      <c r="G3" s="47">
        <f t="shared" ref="G3:G8" si="3">F3/L3</f>
        <v>0.20001114708937595</v>
      </c>
      <c r="H3" s="10">
        <v>4643.0348201600009</v>
      </c>
      <c r="I3" s="47">
        <f t="shared" ref="I3:I8" si="4">H3/L3</f>
        <v>9.1906219797735555E-2</v>
      </c>
      <c r="J3" s="10">
        <v>0</v>
      </c>
      <c r="K3" s="47">
        <f t="shared" ref="K3:K8" si="5">J3/L3</f>
        <v>0</v>
      </c>
      <c r="L3" s="8">
        <v>50519.266600000003</v>
      </c>
      <c r="M3" s="43">
        <v>12555.842920259995</v>
      </c>
      <c r="N3" s="44">
        <f t="shared" si="0"/>
        <v>0.24853573231128406</v>
      </c>
    </row>
    <row r="4" spans="1:14" x14ac:dyDescent="0.25">
      <c r="A4" s="7" t="s">
        <v>24</v>
      </c>
      <c r="B4" s="10">
        <v>4464.7916439799992</v>
      </c>
      <c r="C4" s="47">
        <f t="shared" si="1"/>
        <v>0.32937972247935898</v>
      </c>
      <c r="D4" s="8">
        <v>0</v>
      </c>
      <c r="E4" s="47">
        <f t="shared" si="2"/>
        <v>0</v>
      </c>
      <c r="F4" s="8">
        <v>6833.0457999999999</v>
      </c>
      <c r="G4" s="47">
        <f t="shared" si="3"/>
        <v>0.50409221947173832</v>
      </c>
      <c r="H4" s="10">
        <v>717.90105601999994</v>
      </c>
      <c r="I4" s="47">
        <f t="shared" si="4"/>
        <v>5.2961497300402491E-2</v>
      </c>
      <c r="J4" s="10">
        <v>1539.4118000000001</v>
      </c>
      <c r="K4" s="47">
        <f t="shared" si="5"/>
        <v>0.11356656074850016</v>
      </c>
      <c r="L4" s="8">
        <v>13555.150299999999</v>
      </c>
      <c r="M4" s="43">
        <v>6833.0457999999999</v>
      </c>
      <c r="N4" s="44">
        <f t="shared" si="0"/>
        <v>0.50409221947173832</v>
      </c>
    </row>
    <row r="5" spans="1:14" x14ac:dyDescent="0.25">
      <c r="A5" s="7" t="s">
        <v>25</v>
      </c>
      <c r="B5" s="10">
        <v>1362.8107080299997</v>
      </c>
      <c r="C5" s="47">
        <f t="shared" si="1"/>
        <v>0.34893808692535566</v>
      </c>
      <c r="D5" s="8">
        <v>461.21858768999999</v>
      </c>
      <c r="E5" s="47">
        <f t="shared" si="2"/>
        <v>0.11809177216959486</v>
      </c>
      <c r="F5" s="8">
        <v>953.20005820000006</v>
      </c>
      <c r="G5" s="47">
        <f t="shared" si="3"/>
        <v>0.24406016389924343</v>
      </c>
      <c r="H5" s="10">
        <v>1053.9380531500001</v>
      </c>
      <c r="I5" s="47">
        <f t="shared" si="4"/>
        <v>0.26985341826056397</v>
      </c>
      <c r="J5" s="10">
        <v>134.38</v>
      </c>
      <c r="K5" s="47">
        <f t="shared" si="5"/>
        <v>3.4407052897912141E-2</v>
      </c>
      <c r="L5" s="8">
        <v>3905.5945999999999</v>
      </c>
      <c r="M5" s="43">
        <v>1354.46583882</v>
      </c>
      <c r="N5" s="44">
        <f t="shared" si="0"/>
        <v>0.34680144191616818</v>
      </c>
    </row>
    <row r="6" spans="1:14" x14ac:dyDescent="0.25">
      <c r="A6" s="7" t="s">
        <v>26</v>
      </c>
      <c r="B6" s="10">
        <v>9778.1972941000004</v>
      </c>
      <c r="C6" s="47">
        <f t="shared" si="1"/>
        <v>0.49329874362704984</v>
      </c>
      <c r="D6" s="8">
        <v>0</v>
      </c>
      <c r="E6" s="47">
        <f t="shared" si="2"/>
        <v>0</v>
      </c>
      <c r="F6" s="8">
        <v>1991.8808599500001</v>
      </c>
      <c r="G6" s="47">
        <f t="shared" si="3"/>
        <v>0.10048808549414137</v>
      </c>
      <c r="H6" s="10">
        <v>2264.0049462399998</v>
      </c>
      <c r="I6" s="47">
        <f t="shared" si="4"/>
        <v>0.11421643089769679</v>
      </c>
      <c r="J6" s="10">
        <v>5628.16</v>
      </c>
      <c r="K6" s="47">
        <f t="shared" si="5"/>
        <v>0.28393416224146228</v>
      </c>
      <c r="L6" s="8">
        <v>19822.060000000001</v>
      </c>
      <c r="M6" s="43">
        <v>2151.6977596600009</v>
      </c>
      <c r="N6" s="44">
        <f t="shared" si="0"/>
        <v>0.10855066323379108</v>
      </c>
    </row>
    <row r="7" spans="1:14" x14ac:dyDescent="0.25">
      <c r="A7" s="7" t="s">
        <v>27</v>
      </c>
      <c r="B7" s="10">
        <v>30789.378188019997</v>
      </c>
      <c r="C7" s="47">
        <f t="shared" si="1"/>
        <v>0.48711324642867659</v>
      </c>
      <c r="D7" s="8">
        <v>3171.2029844799999</v>
      </c>
      <c r="E7" s="47">
        <f t="shared" si="2"/>
        <v>5.017103532982066E-2</v>
      </c>
      <c r="F7" s="8">
        <v>18953.341249509995</v>
      </c>
      <c r="G7" s="47">
        <f t="shared" si="3"/>
        <v>0.29985742259360265</v>
      </c>
      <c r="H7" s="10">
        <v>11079.38864592</v>
      </c>
      <c r="I7" s="47">
        <f t="shared" si="4"/>
        <v>0.17528502650498559</v>
      </c>
      <c r="J7" s="10">
        <v>650</v>
      </c>
      <c r="K7" s="47">
        <f t="shared" si="5"/>
        <v>1.0283533764310855E-2</v>
      </c>
      <c r="L7" s="8">
        <v>63207.8442</v>
      </c>
      <c r="M7" s="43">
        <v>20689.077366060003</v>
      </c>
      <c r="N7" s="44">
        <f t="shared" si="0"/>
        <v>0.32731819330202694</v>
      </c>
    </row>
    <row r="8" spans="1:14" x14ac:dyDescent="0.25">
      <c r="A8" s="7" t="s">
        <v>28</v>
      </c>
      <c r="B8" s="10">
        <v>787.66978948999997</v>
      </c>
      <c r="C8" s="47">
        <f t="shared" si="1"/>
        <v>0.12636530977814153</v>
      </c>
      <c r="D8" s="8">
        <v>1481.2542145</v>
      </c>
      <c r="E8" s="47">
        <f t="shared" si="2"/>
        <v>0.23763657077246145</v>
      </c>
      <c r="F8" s="8">
        <v>658.83010000000002</v>
      </c>
      <c r="G8" s="47">
        <f t="shared" si="3"/>
        <v>0.10569564910134327</v>
      </c>
      <c r="H8" s="10">
        <v>763.32519601000001</v>
      </c>
      <c r="I8" s="47">
        <f t="shared" si="4"/>
        <v>0.12245972378567256</v>
      </c>
      <c r="J8" s="10">
        <v>2571.5962</v>
      </c>
      <c r="K8" s="47">
        <f t="shared" si="5"/>
        <v>0.41255936786365371</v>
      </c>
      <c r="L8" s="8">
        <v>6233.2754999999997</v>
      </c>
      <c r="M8" s="43">
        <v>2110.6843145000003</v>
      </c>
      <c r="N8" s="44">
        <f t="shared" si="0"/>
        <v>0.33861559857253226</v>
      </c>
    </row>
    <row r="11" spans="1:14" x14ac:dyDescent="0.25">
      <c r="F11" s="4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4"/>
  <sheetViews>
    <sheetView topLeftCell="J1" zoomScale="70" zoomScaleNormal="70" workbookViewId="0">
      <selection activeCell="C9" sqref="C9"/>
    </sheetView>
  </sheetViews>
  <sheetFormatPr defaultColWidth="10.28515625" defaultRowHeight="15" x14ac:dyDescent="0.25"/>
  <cols>
    <col min="1" max="1" width="17.42578125" bestFit="1" customWidth="1"/>
    <col min="3" max="4" width="11.85546875" customWidth="1"/>
    <col min="19" max="21" width="11.5703125" customWidth="1"/>
    <col min="22" max="22" width="11.7109375" customWidth="1"/>
    <col min="23" max="23" width="11.5703125" customWidth="1"/>
    <col min="24" max="24" width="11.85546875" customWidth="1"/>
  </cols>
  <sheetData>
    <row r="1" spans="1:27" s="12" customFormat="1" ht="97.5" customHeight="1" thickBot="1" x14ac:dyDescent="0.3">
      <c r="A1" s="91" t="s">
        <v>45</v>
      </c>
      <c r="B1" s="92" t="s">
        <v>50</v>
      </c>
      <c r="C1" s="93" t="s">
        <v>56</v>
      </c>
      <c r="D1" s="93" t="s">
        <v>100</v>
      </c>
      <c r="E1" s="94" t="s">
        <v>57</v>
      </c>
      <c r="F1" s="93"/>
      <c r="G1" s="95" t="s">
        <v>58</v>
      </c>
      <c r="H1" s="96"/>
      <c r="I1" s="92" t="s">
        <v>51</v>
      </c>
      <c r="J1" s="97" t="s">
        <v>54</v>
      </c>
      <c r="K1" s="97" t="s">
        <v>101</v>
      </c>
      <c r="L1" s="94" t="s">
        <v>55</v>
      </c>
      <c r="M1" s="97"/>
      <c r="N1" s="95" t="s">
        <v>53</v>
      </c>
      <c r="O1" s="98"/>
      <c r="P1" s="92" t="s">
        <v>85</v>
      </c>
      <c r="Q1" s="92" t="s">
        <v>86</v>
      </c>
      <c r="R1" s="99" t="s">
        <v>52</v>
      </c>
      <c r="S1" s="94" t="s">
        <v>88</v>
      </c>
      <c r="T1" s="94" t="s">
        <v>87</v>
      </c>
      <c r="U1" s="100" t="s">
        <v>94</v>
      </c>
      <c r="V1" s="100" t="s">
        <v>93</v>
      </c>
      <c r="W1" s="95" t="s">
        <v>89</v>
      </c>
      <c r="X1" s="95" t="s">
        <v>90</v>
      </c>
      <c r="Y1" s="101" t="s">
        <v>91</v>
      </c>
      <c r="Z1" s="101" t="s">
        <v>92</v>
      </c>
      <c r="AA1" s="102" t="s">
        <v>84</v>
      </c>
    </row>
    <row r="2" spans="1:27" ht="17.25" thickBot="1" x14ac:dyDescent="0.35">
      <c r="A2" s="23" t="s">
        <v>66</v>
      </c>
      <c r="B2" s="25">
        <v>108048.5</v>
      </c>
      <c r="C2" s="26">
        <v>10109</v>
      </c>
      <c r="D2" s="127">
        <f>C2/B2</f>
        <v>9.3559836554880441E-2</v>
      </c>
      <c r="E2" s="27">
        <v>0</v>
      </c>
      <c r="F2" s="28">
        <f t="shared" ref="F2:F14" si="0">E2/B2</f>
        <v>0</v>
      </c>
      <c r="G2" s="27">
        <v>0</v>
      </c>
      <c r="H2" s="29">
        <f t="shared" ref="H2:H14" si="1">G2/B2</f>
        <v>0</v>
      </c>
      <c r="I2" s="30">
        <v>124205.6</v>
      </c>
      <c r="J2" s="31">
        <v>112051.24860000001</v>
      </c>
      <c r="K2" s="127">
        <f>J2/I2</f>
        <v>0.90214328983556302</v>
      </c>
      <c r="L2" s="32">
        <v>80289.278655450005</v>
      </c>
      <c r="M2" s="15">
        <f t="shared" ref="M2:M14" si="2">L2/I2</f>
        <v>0.64642237270662517</v>
      </c>
      <c r="N2" s="32">
        <v>0</v>
      </c>
      <c r="O2" s="17">
        <f t="shared" ref="O2:O14" si="3">N2/I2</f>
        <v>0</v>
      </c>
      <c r="P2" s="30">
        <v>156266.49340000001</v>
      </c>
      <c r="Q2" s="31"/>
      <c r="R2" s="31">
        <v>97866.182700000005</v>
      </c>
      <c r="S2" s="32">
        <v>59624.89463802</v>
      </c>
      <c r="T2" s="32"/>
      <c r="U2" s="15">
        <f t="shared" ref="U2:U8" si="4">S2/P2</f>
        <v>0.38155904916479044</v>
      </c>
      <c r="V2" s="15"/>
      <c r="W2" s="32">
        <v>0</v>
      </c>
      <c r="X2" s="48"/>
      <c r="Y2" s="17">
        <f t="shared" ref="Y2:Y8" si="5">W2/P2</f>
        <v>0</v>
      </c>
      <c r="Z2" s="49"/>
      <c r="AA2" s="24">
        <v>1</v>
      </c>
    </row>
    <row r="3" spans="1:27" ht="17.25" thickBot="1" x14ac:dyDescent="0.35">
      <c r="A3" s="23" t="s">
        <v>65</v>
      </c>
      <c r="B3" s="30">
        <v>108048.5</v>
      </c>
      <c r="C3" s="31">
        <v>10109</v>
      </c>
      <c r="D3" s="127">
        <f t="shared" ref="D3:D14" si="6">C3/B3</f>
        <v>9.3559836554880441E-2</v>
      </c>
      <c r="E3" s="32">
        <v>0</v>
      </c>
      <c r="F3" s="15">
        <f t="shared" si="0"/>
        <v>0</v>
      </c>
      <c r="G3" s="32">
        <v>0</v>
      </c>
      <c r="H3" s="17">
        <f t="shared" si="1"/>
        <v>0</v>
      </c>
      <c r="I3" s="30">
        <v>124205.6</v>
      </c>
      <c r="J3" s="31">
        <v>117589.2347</v>
      </c>
      <c r="K3" s="127">
        <f t="shared" ref="K3:K14" si="7">J3/I3</f>
        <v>0.94673053952478792</v>
      </c>
      <c r="L3" s="32">
        <v>80864.630390720005</v>
      </c>
      <c r="M3" s="15">
        <f t="shared" si="2"/>
        <v>0.65105462548162085</v>
      </c>
      <c r="N3" s="32">
        <v>3218.8628219799998</v>
      </c>
      <c r="O3" s="17">
        <f t="shared" si="3"/>
        <v>2.5915601405894738E-2</v>
      </c>
      <c r="P3" s="30">
        <v>156292.59340000001</v>
      </c>
      <c r="Q3" s="31"/>
      <c r="R3" s="31">
        <v>141490.0809</v>
      </c>
      <c r="S3" s="32">
        <v>70418.06374713</v>
      </c>
      <c r="T3" s="32"/>
      <c r="U3" s="15">
        <f t="shared" si="4"/>
        <v>0.45055278830077944</v>
      </c>
      <c r="V3" s="15"/>
      <c r="W3" s="32">
        <v>2209.2383946800001</v>
      </c>
      <c r="X3" s="48"/>
      <c r="Y3" s="17">
        <f t="shared" si="5"/>
        <v>1.4135272482336324E-2</v>
      </c>
      <c r="Z3" s="49"/>
      <c r="AA3" s="24">
        <v>2</v>
      </c>
    </row>
    <row r="4" spans="1:27" ht="17.25" thickBot="1" x14ac:dyDescent="0.35">
      <c r="A4" s="23" t="s">
        <v>67</v>
      </c>
      <c r="B4" s="30">
        <v>108048.5</v>
      </c>
      <c r="C4" s="31">
        <v>21325</v>
      </c>
      <c r="D4" s="127">
        <f t="shared" si="6"/>
        <v>0.19736507216666591</v>
      </c>
      <c r="E4" s="32">
        <v>0</v>
      </c>
      <c r="F4" s="15">
        <f t="shared" si="0"/>
        <v>0</v>
      </c>
      <c r="G4" s="32">
        <v>0</v>
      </c>
      <c r="H4" s="17">
        <f t="shared" si="1"/>
        <v>0</v>
      </c>
      <c r="I4" s="30">
        <v>124205.6</v>
      </c>
      <c r="J4" s="31">
        <v>119593.02899999999</v>
      </c>
      <c r="K4" s="127">
        <f t="shared" si="7"/>
        <v>0.96286342161706062</v>
      </c>
      <c r="L4" s="32">
        <v>86704.60110272</v>
      </c>
      <c r="M4" s="15">
        <f t="shared" si="2"/>
        <v>0.69807320364556824</v>
      </c>
      <c r="N4" s="32">
        <v>3821.8712002399998</v>
      </c>
      <c r="O4" s="17">
        <f t="shared" si="3"/>
        <v>3.0770522426041978E-2</v>
      </c>
      <c r="P4" s="30">
        <v>156292.59340000001</v>
      </c>
      <c r="Q4" s="31"/>
      <c r="R4" s="31">
        <v>140239.57829999999</v>
      </c>
      <c r="S4" s="32">
        <v>78756.908774940006</v>
      </c>
      <c r="T4" s="32"/>
      <c r="U4" s="15">
        <f t="shared" si="4"/>
        <v>0.50390685228043575</v>
      </c>
      <c r="V4" s="15"/>
      <c r="W4" s="32">
        <v>5309.7328046000002</v>
      </c>
      <c r="X4" s="48"/>
      <c r="Y4" s="17">
        <f t="shared" si="5"/>
        <v>3.3973028977840228E-2</v>
      </c>
      <c r="Z4" s="49"/>
      <c r="AA4" s="24">
        <v>3</v>
      </c>
    </row>
    <row r="5" spans="1:27" ht="17.25" thickBot="1" x14ac:dyDescent="0.35">
      <c r="A5" s="23" t="s">
        <v>68</v>
      </c>
      <c r="B5" s="30">
        <v>108048.5</v>
      </c>
      <c r="C5" s="31">
        <v>54338.400000000001</v>
      </c>
      <c r="D5" s="127">
        <f t="shared" si="6"/>
        <v>0.50290749061763929</v>
      </c>
      <c r="E5" s="32">
        <v>8360.2000000000007</v>
      </c>
      <c r="F5" s="15">
        <f t="shared" si="0"/>
        <v>7.7374512371758991E-2</v>
      </c>
      <c r="G5" s="32">
        <v>305</v>
      </c>
      <c r="H5" s="17">
        <f t="shared" si="1"/>
        <v>2.822806424892525E-3</v>
      </c>
      <c r="I5" s="30">
        <v>150985.20000000001</v>
      </c>
      <c r="J5" s="31">
        <v>148212.10630000001</v>
      </c>
      <c r="K5" s="127">
        <f t="shared" si="7"/>
        <v>0.98163334088374221</v>
      </c>
      <c r="L5" s="32">
        <v>86380.961952240003</v>
      </c>
      <c r="M5" s="15">
        <f t="shared" si="2"/>
        <v>0.57211542556647932</v>
      </c>
      <c r="N5" s="32">
        <v>6140.4150457599999</v>
      </c>
      <c r="O5" s="17">
        <f t="shared" si="3"/>
        <v>4.0668986402375859E-2</v>
      </c>
      <c r="P5" s="30">
        <v>157235.31479999999</v>
      </c>
      <c r="Q5" s="31"/>
      <c r="R5" s="31">
        <v>145042.38489036</v>
      </c>
      <c r="S5" s="32">
        <v>88359.206719470007</v>
      </c>
      <c r="T5" s="32"/>
      <c r="U5" s="15">
        <f t="shared" si="4"/>
        <v>0.56195522508325213</v>
      </c>
      <c r="V5" s="15"/>
      <c r="W5" s="32">
        <v>10193.744868850001</v>
      </c>
      <c r="X5" s="48"/>
      <c r="Y5" s="17">
        <f t="shared" si="5"/>
        <v>6.4831141030984224E-2</v>
      </c>
      <c r="Z5" s="49"/>
      <c r="AA5" s="24">
        <v>4</v>
      </c>
    </row>
    <row r="6" spans="1:27" ht="17.25" thickBot="1" x14ac:dyDescent="0.35">
      <c r="A6" s="23" t="s">
        <v>69</v>
      </c>
      <c r="B6" s="30">
        <v>108048.5</v>
      </c>
      <c r="C6" s="31">
        <v>58866.5</v>
      </c>
      <c r="D6" s="127">
        <f t="shared" si="6"/>
        <v>0.54481552265880595</v>
      </c>
      <c r="E6" s="32">
        <v>11778.3</v>
      </c>
      <c r="F6" s="15">
        <f t="shared" si="0"/>
        <v>0.10900938004692337</v>
      </c>
      <c r="G6" s="32">
        <v>887.7</v>
      </c>
      <c r="H6" s="17">
        <f t="shared" si="1"/>
        <v>8.2157549618921133E-3</v>
      </c>
      <c r="I6" s="30">
        <v>150944.29999999999</v>
      </c>
      <c r="J6" s="31">
        <v>148321.26930000001</v>
      </c>
      <c r="K6" s="127">
        <f t="shared" si="7"/>
        <v>0.98262252566012775</v>
      </c>
      <c r="L6" s="32">
        <v>83985.668153189996</v>
      </c>
      <c r="M6" s="15">
        <f t="shared" si="2"/>
        <v>0.55640172005958488</v>
      </c>
      <c r="N6" s="32">
        <v>8766.7940908</v>
      </c>
      <c r="O6" s="17">
        <f t="shared" si="3"/>
        <v>5.8079663099567198E-2</v>
      </c>
      <c r="P6" s="30">
        <v>157235.31479999999</v>
      </c>
      <c r="Q6" s="31"/>
      <c r="R6" s="31">
        <v>145449.71179035999</v>
      </c>
      <c r="S6" s="32">
        <v>90843.390674619994</v>
      </c>
      <c r="T6" s="32"/>
      <c r="U6" s="15">
        <f t="shared" si="4"/>
        <v>0.57775437273853447</v>
      </c>
      <c r="V6" s="15"/>
      <c r="W6" s="32">
        <v>13718.85563609</v>
      </c>
      <c r="X6" s="48"/>
      <c r="Y6" s="17">
        <f t="shared" si="5"/>
        <v>8.7250473302006581E-2</v>
      </c>
      <c r="Z6" s="49"/>
      <c r="AA6" s="24">
        <v>5</v>
      </c>
    </row>
    <row r="7" spans="1:27" ht="17.25" thickBot="1" x14ac:dyDescent="0.35">
      <c r="A7" s="23" t="s">
        <v>43</v>
      </c>
      <c r="B7" s="30">
        <v>108048.5</v>
      </c>
      <c r="C7" s="31">
        <v>62276.6</v>
      </c>
      <c r="D7" s="127">
        <f t="shared" si="6"/>
        <v>0.57637634950971095</v>
      </c>
      <c r="E7" s="32">
        <v>16333.8</v>
      </c>
      <c r="F7" s="15">
        <f t="shared" si="0"/>
        <v>0.15117100191117877</v>
      </c>
      <c r="G7" s="32">
        <v>7450.8</v>
      </c>
      <c r="H7" s="17">
        <f t="shared" si="1"/>
        <v>6.8957921674063033E-2</v>
      </c>
      <c r="I7" s="30">
        <v>133916.70000000001</v>
      </c>
      <c r="J7" s="31">
        <v>131907.64139999999</v>
      </c>
      <c r="K7" s="127">
        <f t="shared" si="7"/>
        <v>0.98499769931606729</v>
      </c>
      <c r="L7" s="32">
        <v>83558.784781440001</v>
      </c>
      <c r="M7" s="15">
        <f t="shared" si="2"/>
        <v>0.62396090092901035</v>
      </c>
      <c r="N7" s="32">
        <v>10504.34022339</v>
      </c>
      <c r="O7" s="17">
        <f t="shared" si="3"/>
        <v>7.8439359866170524E-2</v>
      </c>
      <c r="P7" s="30">
        <v>157235.31479999999</v>
      </c>
      <c r="Q7" s="31"/>
      <c r="R7" s="31">
        <v>144634.09489035999</v>
      </c>
      <c r="S7" s="32">
        <v>97813.394548869997</v>
      </c>
      <c r="T7" s="32"/>
      <c r="U7" s="15">
        <f t="shared" si="4"/>
        <v>0.62208286143152114</v>
      </c>
      <c r="V7" s="15"/>
      <c r="W7" s="32">
        <v>15398.29941336</v>
      </c>
      <c r="X7" s="48"/>
      <c r="Y7" s="17">
        <f t="shared" si="5"/>
        <v>9.7931558396701868E-2</v>
      </c>
      <c r="Z7" s="49"/>
      <c r="AA7" s="24">
        <v>6</v>
      </c>
    </row>
    <row r="8" spans="1:27" ht="17.25" thickBot="1" x14ac:dyDescent="0.35">
      <c r="A8" s="23" t="s">
        <v>44</v>
      </c>
      <c r="B8" s="30">
        <v>108048.5</v>
      </c>
      <c r="C8" s="31">
        <v>68031.100000000006</v>
      </c>
      <c r="D8" s="127">
        <f t="shared" si="6"/>
        <v>0.62963483990985536</v>
      </c>
      <c r="E8" s="32">
        <v>17966.099999999999</v>
      </c>
      <c r="F8" s="15">
        <f t="shared" si="0"/>
        <v>0.1662781065910216</v>
      </c>
      <c r="G8" s="32">
        <v>8992.7999999999993</v>
      </c>
      <c r="H8" s="17">
        <f t="shared" si="1"/>
        <v>8.3229290550077037E-2</v>
      </c>
      <c r="I8" s="30">
        <v>131760.70000000001</v>
      </c>
      <c r="J8" s="31">
        <v>129829.3901</v>
      </c>
      <c r="K8" s="127">
        <f t="shared" si="7"/>
        <v>0.98534229174556598</v>
      </c>
      <c r="L8" s="27">
        <v>90372.886254850004</v>
      </c>
      <c r="M8" s="15">
        <f t="shared" si="2"/>
        <v>0.68588650678730456</v>
      </c>
      <c r="N8" s="27">
        <v>13777.41297917</v>
      </c>
      <c r="O8" s="17">
        <f t="shared" si="3"/>
        <v>0.10456390243198464</v>
      </c>
      <c r="P8" s="33">
        <v>157365.19559999998</v>
      </c>
      <c r="Q8" s="33">
        <v>157365.19559999998</v>
      </c>
      <c r="R8" s="34"/>
      <c r="S8" s="34">
        <v>112720.34252203001</v>
      </c>
      <c r="T8" s="34">
        <v>112720.34252203001</v>
      </c>
      <c r="U8" s="15">
        <f t="shared" si="4"/>
        <v>0.7162977943899943</v>
      </c>
      <c r="V8" s="15">
        <f t="shared" ref="V8:V14" si="8">T8/Q8</f>
        <v>0.7162977943899943</v>
      </c>
      <c r="W8" s="34">
        <v>23941.571829389999</v>
      </c>
      <c r="X8" s="34">
        <v>23941.571829389999</v>
      </c>
      <c r="Y8" s="17">
        <f t="shared" si="5"/>
        <v>0.15214019680848667</v>
      </c>
      <c r="Z8" s="17">
        <f t="shared" ref="Z8:Z14" si="9">X8/Q8</f>
        <v>0.15214019680848667</v>
      </c>
      <c r="AA8" s="24">
        <v>7</v>
      </c>
    </row>
    <row r="9" spans="1:27" ht="17.25" thickBot="1" x14ac:dyDescent="0.35">
      <c r="A9" s="23" t="s">
        <v>41</v>
      </c>
      <c r="B9" s="30">
        <v>108048.5</v>
      </c>
      <c r="C9" s="31">
        <v>68742.100000000006</v>
      </c>
      <c r="D9" s="127">
        <f t="shared" si="6"/>
        <v>0.63621521816591631</v>
      </c>
      <c r="E9" s="32">
        <v>19442.099999999999</v>
      </c>
      <c r="F9" s="15">
        <f t="shared" si="0"/>
        <v>0.17993863866689494</v>
      </c>
      <c r="G9" s="32">
        <v>9783.2999999999993</v>
      </c>
      <c r="H9" s="17">
        <f t="shared" si="1"/>
        <v>9.0545449497216518E-2</v>
      </c>
      <c r="I9" s="30">
        <v>126863.5</v>
      </c>
      <c r="J9" s="31">
        <v>125049.01730000001</v>
      </c>
      <c r="K9" s="127">
        <f t="shared" si="7"/>
        <v>0.98569736212543413</v>
      </c>
      <c r="L9" s="32">
        <v>91612.227201529997</v>
      </c>
      <c r="M9" s="15">
        <f t="shared" si="2"/>
        <v>0.7221322697350302</v>
      </c>
      <c r="N9" s="32">
        <v>17755.03753161</v>
      </c>
      <c r="O9" s="17">
        <f t="shared" si="3"/>
        <v>0.13995386798890144</v>
      </c>
      <c r="P9" s="33"/>
      <c r="Q9" s="33">
        <v>157365.19559999998</v>
      </c>
      <c r="R9" s="34"/>
      <c r="S9" s="34"/>
      <c r="T9" s="34">
        <v>121566.64326215001</v>
      </c>
      <c r="U9" s="15"/>
      <c r="V9" s="15">
        <f t="shared" si="8"/>
        <v>0.77251289777667986</v>
      </c>
      <c r="W9" s="34"/>
      <c r="X9" s="34">
        <v>35435.512340000001</v>
      </c>
      <c r="Y9" s="17"/>
      <c r="Z9" s="17">
        <f t="shared" si="9"/>
        <v>0.22518011180866226</v>
      </c>
      <c r="AA9" s="24">
        <v>8</v>
      </c>
    </row>
    <row r="10" spans="1:27" ht="17.25" thickBot="1" x14ac:dyDescent="0.35">
      <c r="A10" s="23" t="s">
        <v>39</v>
      </c>
      <c r="B10" s="30">
        <v>108048.5</v>
      </c>
      <c r="C10" s="31">
        <v>83011.899999999994</v>
      </c>
      <c r="D10" s="127">
        <f t="shared" si="6"/>
        <v>0.76828368741815012</v>
      </c>
      <c r="E10" s="32">
        <v>34833.599999999999</v>
      </c>
      <c r="F10" s="15">
        <f t="shared" si="0"/>
        <v>0.3223885569906107</v>
      </c>
      <c r="G10" s="32">
        <v>11458</v>
      </c>
      <c r="H10" s="17">
        <f t="shared" si="1"/>
        <v>0.1060449705456346</v>
      </c>
      <c r="I10" s="30">
        <v>113386.9</v>
      </c>
      <c r="J10" s="31">
        <v>110326.1712</v>
      </c>
      <c r="K10" s="127">
        <f t="shared" si="7"/>
        <v>0.97300632789149366</v>
      </c>
      <c r="L10" s="32">
        <v>79498.21264143</v>
      </c>
      <c r="M10" s="15">
        <f t="shared" si="2"/>
        <v>0.70112343349566841</v>
      </c>
      <c r="N10" s="32">
        <v>20126.655546860002</v>
      </c>
      <c r="O10" s="17">
        <f t="shared" si="3"/>
        <v>0.17750424032106005</v>
      </c>
      <c r="P10" s="33"/>
      <c r="Q10" s="33">
        <v>157365.19559999998</v>
      </c>
      <c r="R10" s="34"/>
      <c r="S10" s="34"/>
      <c r="T10" s="34">
        <v>136044.03453594001</v>
      </c>
      <c r="U10" s="15"/>
      <c r="V10" s="15">
        <f t="shared" si="8"/>
        <v>0.86451158413544416</v>
      </c>
      <c r="W10" s="34"/>
      <c r="X10" s="34">
        <v>45921.66276128</v>
      </c>
      <c r="Y10" s="17"/>
      <c r="Z10" s="17">
        <f t="shared" si="9"/>
        <v>0.29181587825815281</v>
      </c>
      <c r="AA10" s="24">
        <v>9</v>
      </c>
    </row>
    <row r="11" spans="1:27" ht="17.25" thickBot="1" x14ac:dyDescent="0.35">
      <c r="A11" s="23" t="s">
        <v>40</v>
      </c>
      <c r="B11" s="30">
        <v>108048.5</v>
      </c>
      <c r="C11" s="31">
        <v>91933.8</v>
      </c>
      <c r="D11" s="127">
        <f t="shared" si="6"/>
        <v>0.85085679116322765</v>
      </c>
      <c r="E11" s="32">
        <v>48618.6</v>
      </c>
      <c r="F11" s="15">
        <f t="shared" si="0"/>
        <v>0.44997015229272036</v>
      </c>
      <c r="G11" s="32">
        <v>13313.1</v>
      </c>
      <c r="H11" s="17">
        <f t="shared" si="1"/>
        <v>0.12321411218110385</v>
      </c>
      <c r="I11" s="30">
        <v>112041.5897</v>
      </c>
      <c r="J11" s="31">
        <v>110816.12699999999</v>
      </c>
      <c r="K11" s="127">
        <f t="shared" si="7"/>
        <v>0.98906243027003393</v>
      </c>
      <c r="L11" s="32">
        <v>84067.346151630001</v>
      </c>
      <c r="M11" s="15">
        <f t="shared" si="2"/>
        <v>0.75032268264603175</v>
      </c>
      <c r="N11" s="32">
        <v>23133.87288716</v>
      </c>
      <c r="O11" s="17">
        <f t="shared" si="3"/>
        <v>0.20647576448265978</v>
      </c>
      <c r="P11" s="33"/>
      <c r="Q11" s="33">
        <v>157365.19559999998</v>
      </c>
      <c r="R11" s="34"/>
      <c r="S11" s="34"/>
      <c r="T11" s="34">
        <v>145147.24020499003</v>
      </c>
      <c r="U11" s="15"/>
      <c r="V11" s="15">
        <f t="shared" si="8"/>
        <v>0.92235922722031716</v>
      </c>
      <c r="W11" s="34"/>
      <c r="X11" s="34">
        <v>59536.100629999994</v>
      </c>
      <c r="Y11" s="17"/>
      <c r="Z11" s="17">
        <f t="shared" si="9"/>
        <v>0.37833080182057743</v>
      </c>
      <c r="AA11" s="24">
        <v>10</v>
      </c>
    </row>
    <row r="12" spans="1:27" ht="17.25" thickBot="1" x14ac:dyDescent="0.35">
      <c r="A12" s="23" t="s">
        <v>70</v>
      </c>
      <c r="B12" s="30">
        <v>108048.5</v>
      </c>
      <c r="C12" s="31">
        <v>94955.199999999997</v>
      </c>
      <c r="D12" s="127">
        <f t="shared" si="6"/>
        <v>0.87882015946542524</v>
      </c>
      <c r="E12" s="32">
        <v>55470.6</v>
      </c>
      <c r="F12" s="15">
        <f t="shared" si="0"/>
        <v>0.51338611827096159</v>
      </c>
      <c r="G12" s="32">
        <v>17475.400000000001</v>
      </c>
      <c r="H12" s="17">
        <f t="shared" si="1"/>
        <v>0.16173662753300602</v>
      </c>
      <c r="I12" s="25">
        <v>111649.0665</v>
      </c>
      <c r="J12" s="31">
        <v>107798.71</v>
      </c>
      <c r="K12" s="127">
        <f t="shared" si="7"/>
        <v>0.96551376002772049</v>
      </c>
      <c r="L12" s="32">
        <v>84282.550916049993</v>
      </c>
      <c r="M12" s="15">
        <f t="shared" si="2"/>
        <v>0.75488809318481842</v>
      </c>
      <c r="N12" s="32">
        <v>37332.95624449</v>
      </c>
      <c r="O12" s="17">
        <f t="shared" si="3"/>
        <v>0.33437768370853327</v>
      </c>
      <c r="P12" s="33"/>
      <c r="Q12" s="33">
        <v>157365.19559999998</v>
      </c>
      <c r="R12" s="34"/>
      <c r="S12" s="34"/>
      <c r="T12" s="34">
        <v>147291.07077974002</v>
      </c>
      <c r="U12" s="15"/>
      <c r="V12" s="15">
        <f t="shared" si="8"/>
        <v>0.93598251009793199</v>
      </c>
      <c r="W12" s="34"/>
      <c r="X12" s="34">
        <v>81634.510085802787</v>
      </c>
      <c r="Y12" s="17"/>
      <c r="Z12" s="17">
        <f t="shared" si="9"/>
        <v>0.51875835552167548</v>
      </c>
      <c r="AA12" s="24">
        <v>11</v>
      </c>
    </row>
    <row r="13" spans="1:27" ht="17.25" thickBot="1" x14ac:dyDescent="0.35">
      <c r="A13" s="23" t="s">
        <v>42</v>
      </c>
      <c r="B13" s="30">
        <v>108048.5</v>
      </c>
      <c r="C13" s="31">
        <v>100631.2301</v>
      </c>
      <c r="D13" s="127">
        <f t="shared" si="6"/>
        <v>0.93135240285612475</v>
      </c>
      <c r="E13" s="32">
        <v>67947.430114479997</v>
      </c>
      <c r="F13" s="15">
        <f t="shared" si="0"/>
        <v>0.62886046649865568</v>
      </c>
      <c r="G13" s="32">
        <v>25760.726495930001</v>
      </c>
      <c r="H13" s="17">
        <f t="shared" si="1"/>
        <v>0.23841817791019773</v>
      </c>
      <c r="I13" s="30">
        <v>108649.2953</v>
      </c>
      <c r="J13" s="31">
        <v>108308.65180000001</v>
      </c>
      <c r="K13" s="127">
        <f t="shared" si="7"/>
        <v>0.99686474266529379</v>
      </c>
      <c r="L13" s="32">
        <v>81367.329270639995</v>
      </c>
      <c r="M13" s="15">
        <f t="shared" si="2"/>
        <v>0.74889882208596337</v>
      </c>
      <c r="N13" s="32">
        <v>44744.835886059998</v>
      </c>
      <c r="O13" s="17">
        <f t="shared" si="3"/>
        <v>0.41182812794608159</v>
      </c>
      <c r="P13" s="33"/>
      <c r="Q13" s="33">
        <v>157365.19559999998</v>
      </c>
      <c r="R13" s="34"/>
      <c r="S13" s="34"/>
      <c r="T13" s="34">
        <v>156804.33480017004</v>
      </c>
      <c r="U13" s="15"/>
      <c r="V13" s="15">
        <f t="shared" si="8"/>
        <v>0.99643592855655594</v>
      </c>
      <c r="W13" s="34"/>
      <c r="X13" s="34">
        <v>107537.73194174279</v>
      </c>
      <c r="Y13" s="17"/>
      <c r="Z13" s="17">
        <f t="shared" si="9"/>
        <v>0.68336414244410482</v>
      </c>
      <c r="AA13" s="24">
        <v>12</v>
      </c>
    </row>
    <row r="14" spans="1:27" ht="17.25" thickBot="1" x14ac:dyDescent="0.35">
      <c r="A14" s="23" t="s">
        <v>71</v>
      </c>
      <c r="B14" s="35">
        <v>100666.1</v>
      </c>
      <c r="C14" s="36">
        <v>98867.704199999993</v>
      </c>
      <c r="D14" s="127">
        <f t="shared" si="6"/>
        <v>0.9821350404952609</v>
      </c>
      <c r="E14" s="37">
        <v>92472.750728280007</v>
      </c>
      <c r="F14" s="16">
        <f t="shared" si="0"/>
        <v>0.91860865503163425</v>
      </c>
      <c r="G14" s="37">
        <v>73886.502412820002</v>
      </c>
      <c r="H14" s="18">
        <f t="shared" si="1"/>
        <v>0.73397600992608236</v>
      </c>
      <c r="I14" s="35">
        <v>88994.016099999993</v>
      </c>
      <c r="J14" s="36">
        <v>88994.016099999993</v>
      </c>
      <c r="K14" s="127">
        <f t="shared" si="7"/>
        <v>1</v>
      </c>
      <c r="L14" s="38">
        <v>88857.08651203</v>
      </c>
      <c r="M14" s="16">
        <f t="shared" si="2"/>
        <v>0.99846136185363155</v>
      </c>
      <c r="N14" s="38">
        <v>86317.905927750006</v>
      </c>
      <c r="O14" s="18">
        <f t="shared" si="3"/>
        <v>0.96992932458241998</v>
      </c>
      <c r="P14" s="33"/>
      <c r="Q14" s="33">
        <v>157365.19559999998</v>
      </c>
      <c r="R14" s="39"/>
      <c r="S14" s="39"/>
      <c r="T14" s="39">
        <v>157365.19556099005</v>
      </c>
      <c r="U14" s="15"/>
      <c r="V14" s="15">
        <f t="shared" si="8"/>
        <v>0.99999999975210574</v>
      </c>
      <c r="W14" s="39"/>
      <c r="X14" s="39">
        <v>157365.19585174281</v>
      </c>
      <c r="Y14" s="17"/>
      <c r="Z14" s="17">
        <f t="shared" si="9"/>
        <v>1.0000000015997363</v>
      </c>
      <c r="AA14" s="24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 ФОИВ_Диаграмма</vt:lpstr>
      <vt:lpstr>ФОИВ_Динамика</vt:lpstr>
      <vt:lpstr>НП_Диаграмма 1</vt:lpstr>
      <vt:lpstr>НП_Диаграмма 2 </vt:lpstr>
      <vt:lpstr>НП_Динамика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Минина Елизавета Александровна</dc:creator>
  <cp:lastModifiedBy>Минина Елизавета Александровна</cp:lastModifiedBy>
  <cp:lastPrinted>2021-06-10T04:46:37Z</cp:lastPrinted>
  <dcterms:created xsi:type="dcterms:W3CDTF">2021-06-02T20:21:43Z</dcterms:created>
  <dcterms:modified xsi:type="dcterms:W3CDTF">2021-07-02T10:04:10Z</dcterms:modified>
</cp:coreProperties>
</file>