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<sst xmlns="http://schemas.openxmlformats.org/spreadsheetml/2006/main" count="90" uniqueCount="46">
  <si>
    <t>TABLE 1</t>
  </si>
  <si>
    <t>iPhone 1m RSSI</t>
  </si>
  <si>
    <t>Step 1: Caclulate Ratio</t>
  </si>
  <si>
    <t>Step 2: prepare regression data</t>
  </si>
  <si>
    <t>Step 3: Run regression to get A and B</t>
  </si>
  <si>
    <t>Step 4. Test prediction using A &amp; B</t>
  </si>
  <si>
    <t>Step 5. Calculate C</t>
  </si>
  <si>
    <t>Step 8. Test prediction using A, B &amp; C</t>
  </si>
  <si>
    <t>TABLE 2</t>
  </si>
  <si>
    <t>TABLE 3</t>
  </si>
  <si>
    <t>TABLE 4</t>
  </si>
  <si>
    <t>TABLE 5</t>
  </si>
  <si>
    <t>TABLE 6</t>
  </si>
  <si>
    <t>TABLE 7</t>
  </si>
  <si>
    <t>measurements</t>
  </si>
  <si>
    <t>Regression Variables</t>
  </si>
  <si>
    <t>From http://www.xuru.org/rt/powr.asp</t>
  </si>
  <si>
    <t>Calculations based on d=A*(r/t)^B</t>
  </si>
  <si>
    <t xml:space="preserve">Optimize 1m accuracy </t>
  </si>
  <si>
    <t>Calculations based on d=A*(r/t)^B + C</t>
  </si>
  <si>
    <t>Distance (m)</t>
  </si>
  <si>
    <t>RSSI</t>
  </si>
  <si>
    <t>Ratio = (RSSI/iPhone 1m)</t>
  </si>
  <si>
    <t>Independent</t>
  </si>
  <si>
    <t>Dependent</t>
  </si>
  <si>
    <t>A</t>
  </si>
  <si>
    <t>Ratio</t>
  </si>
  <si>
    <t>Actual Distance</t>
  </si>
  <si>
    <t>Predicted Distance</t>
  </si>
  <si>
    <t>Calculation of C</t>
  </si>
  <si>
    <t xml:space="preserve">RSSI </t>
  </si>
  <si>
    <t/>
  </si>
  <si>
    <t>B</t>
  </si>
  <si>
    <t>C</t>
  </si>
  <si>
    <t>LN(x)</t>
  </si>
  <si>
    <t>LN(y)</t>
  </si>
  <si>
    <t>https://keisan.casio.com/exec/system/14059931777261</t>
  </si>
  <si>
    <t>Predicted distanceM1</t>
  </si>
  <si>
    <t>Predicted distanceM2</t>
  </si>
  <si>
    <t>y=Ax^B</t>
  </si>
  <si>
    <t>y=Ax^B + C</t>
  </si>
  <si>
    <t>y=A*e^(B/x)+C</t>
  </si>
  <si>
    <t>y=A*e^(B/x)+C*x^D+E</t>
  </si>
  <si>
    <t>ln(y) = ln(A) + Bln(x)</t>
  </si>
  <si>
    <t>y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</si>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</sst>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00000"/>
  </numFmts>
  <fonts count="7">
    <font>
      <sz val="10.0"/>
      <color rgb="FF000000"/>
      <name val="Arial"/>
    </font>
    <font/>
    <font>
      <color rgb="FF000000"/>
    </font>
    <font>
      <color rgb="FF000000"/>
      <name val="Arial"/>
    </font>
    <font>
      <sz val="12.0"/>
      <color rgb="FF333333"/>
      <name val="Helvetica"/>
    </font>
    <font>
      <u/>
      <color rgb="FF0000FF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7F7F7"/>
        <bgColor rgb="FFF7F7F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horizontal="left" readingOrder="0"/>
    </xf>
    <xf borderId="0" fillId="2" fontId="1" numFmtId="0" xfId="0" applyAlignment="1" applyFont="1">
      <alignment readingOrder="0"/>
    </xf>
    <xf borderId="0" fillId="2" fontId="3" numFmtId="0" xfId="0" applyAlignment="1" applyFont="1">
      <alignment horizontal="left" readingOrder="0"/>
    </xf>
    <xf borderId="0" fillId="3" fontId="4" numFmtId="0" xfId="0" applyAlignment="1" applyFill="1" applyFont="1">
      <alignment readingOrder="0"/>
    </xf>
    <xf borderId="0" fillId="2" fontId="1" numFmtId="0" xfId="0" applyFont="1"/>
    <xf borderId="0" fillId="4" fontId="1" numFmtId="0" xfId="0" applyFill="1" applyFont="1"/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11" xfId="0" applyAlignment="1" applyFont="1" applyNumberFormat="1">
      <alignment readingOrder="0"/>
    </xf>
    <xf borderId="0" fillId="4" fontId="6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RSSI vs. Distance (m)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Sheet2!$A$2:$A$21</c:f>
            </c:strRef>
          </c:cat>
          <c:val>
            <c:numRef>
              <c:f>Sheet2!$B$2:$B$21</c:f>
              <c:numCache/>
            </c:numRef>
          </c:val>
          <c:smooth val="0"/>
        </c:ser>
        <c:axId val="276355808"/>
        <c:axId val="102161298"/>
      </c:lineChart>
      <c:catAx>
        <c:axId val="27635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Distance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161298"/>
      </c:catAx>
      <c:valAx>
        <c:axId val="102161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RSSI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6355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LN(y) vs. LN(x)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Sheet2!$D$2:$D$21</c:f>
            </c:strRef>
          </c:cat>
          <c:val>
            <c:numRef>
              <c:f>Sheet2!$E$2:$E$21</c:f>
              <c:numCache/>
            </c:numRef>
          </c:val>
          <c:smooth val="0"/>
        </c:ser>
        <c:axId val="2139940048"/>
        <c:axId val="565428923"/>
      </c:lineChart>
      <c:catAx>
        <c:axId val="213994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LN(x)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65428923"/>
      </c:catAx>
      <c:valAx>
        <c:axId val="565428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LN(y)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9940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23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1543050</xdr:colOff>
      <xdr:row>24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keisan.casio.com/exec/system/14059931777261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</row>
    <row r="2">
      <c r="A2" s="1" t="s">
        <v>0</v>
      </c>
      <c r="B2" s="2"/>
    </row>
    <row r="3">
      <c r="A3" s="1" t="s">
        <v>1</v>
      </c>
      <c r="B3" s="2"/>
    </row>
    <row r="4">
      <c r="A4" s="3">
        <v>-51.0</v>
      </c>
    </row>
    <row r="5">
      <c r="A5" s="1"/>
      <c r="C5" s="1" t="s">
        <v>2</v>
      </c>
      <c r="E5" s="1" t="s">
        <v>3</v>
      </c>
      <c r="H5" s="1" t="s">
        <v>4</v>
      </c>
      <c r="K5" s="1" t="s">
        <v>5</v>
      </c>
      <c r="P5" s="1" t="s">
        <v>6</v>
      </c>
      <c r="R5" s="1" t="s">
        <v>7</v>
      </c>
    </row>
    <row r="6">
      <c r="A6" s="1" t="s">
        <v>8</v>
      </c>
      <c r="C6" s="1"/>
      <c r="E6" s="1" t="s">
        <v>9</v>
      </c>
      <c r="H6" s="1" t="s">
        <v>10</v>
      </c>
      <c r="K6" s="1" t="s">
        <v>11</v>
      </c>
      <c r="P6" s="1" t="s">
        <v>12</v>
      </c>
      <c r="R6" s="1" t="s">
        <v>13</v>
      </c>
    </row>
    <row r="7">
      <c r="A7" s="1" t="s">
        <v>14</v>
      </c>
      <c r="C7" s="1"/>
      <c r="E7" s="1" t="s">
        <v>15</v>
      </c>
      <c r="H7" s="1" t="s">
        <v>16</v>
      </c>
      <c r="K7" s="1" t="s">
        <v>17</v>
      </c>
      <c r="P7" s="1" t="s">
        <v>18</v>
      </c>
      <c r="R7" s="1" t="s">
        <v>19</v>
      </c>
    </row>
    <row r="8">
      <c r="A8" s="1" t="s">
        <v>20</v>
      </c>
      <c r="B8" s="1" t="s">
        <v>21</v>
      </c>
      <c r="C8" s="1" t="s">
        <v>22</v>
      </c>
      <c r="E8" s="1" t="s">
        <v>23</v>
      </c>
      <c r="F8" s="1" t="s">
        <v>24</v>
      </c>
      <c r="H8" s="3" t="s">
        <v>25</v>
      </c>
      <c r="I8" s="4">
        <v>1.203420305</v>
      </c>
      <c r="K8" s="1" t="s">
        <v>21</v>
      </c>
      <c r="L8" s="1" t="s">
        <v>26</v>
      </c>
      <c r="M8" s="1" t="s">
        <v>27</v>
      </c>
      <c r="N8" s="1" t="s">
        <v>28</v>
      </c>
      <c r="P8" s="1" t="s">
        <v>29</v>
      </c>
      <c r="R8" s="1" t="s">
        <v>30</v>
      </c>
      <c r="S8" s="1" t="s">
        <v>26</v>
      </c>
      <c r="T8" s="1" t="s">
        <v>27</v>
      </c>
      <c r="U8" s="1" t="s">
        <v>28</v>
      </c>
    </row>
    <row r="9">
      <c r="A9" s="5">
        <v>0.25</v>
      </c>
      <c r="B9" s="5">
        <v>-41.0</v>
      </c>
      <c r="C9" s="1">
        <f t="shared" ref="C9:C28" si="3">B9/$A$4</f>
        <v>0.8039215686</v>
      </c>
      <c r="D9" s="1" t="s">
        <v>31</v>
      </c>
      <c r="E9">
        <f t="shared" ref="E9:E28" si="4">C9</f>
        <v>0.8039215686</v>
      </c>
      <c r="F9" s="1">
        <f t="shared" ref="F9:F28" si="5">A9</f>
        <v>0.25</v>
      </c>
      <c r="G9" s="1"/>
      <c r="H9" s="3" t="s">
        <v>32</v>
      </c>
      <c r="I9" s="6">
        <v>6.170094565</v>
      </c>
      <c r="K9">
        <f t="shared" ref="K9:L9" si="1">B9</f>
        <v>-41</v>
      </c>
      <c r="L9">
        <f t="shared" si="1"/>
        <v>0.8039215686</v>
      </c>
      <c r="M9" s="7">
        <f t="shared" ref="M9:M28" si="7">A9</f>
        <v>0.25</v>
      </c>
      <c r="N9" s="7">
        <f t="shared" ref="N9:N28" si="8">$I$8*pow(L9,$I$9)</f>
        <v>0.3130233831</v>
      </c>
      <c r="P9" s="5" t="s">
        <v>33</v>
      </c>
      <c r="Q9" s="8">
        <f>M11-N11</f>
        <v>0.05980590499</v>
      </c>
      <c r="R9">
        <f t="shared" ref="R9:T9" si="2">K9</f>
        <v>-41</v>
      </c>
      <c r="S9">
        <f t="shared" si="2"/>
        <v>0.8039215686</v>
      </c>
      <c r="T9">
        <f t="shared" si="2"/>
        <v>0.25</v>
      </c>
      <c r="U9" s="7">
        <f t="shared" ref="U9:U28" si="10">$I$8*pow(S9,$I$9)+$Q$9</f>
        <v>0.3728292881</v>
      </c>
    </row>
    <row r="10">
      <c r="A10" s="5">
        <v>0.5</v>
      </c>
      <c r="B10" s="5">
        <v>-43.0</v>
      </c>
      <c r="C10" s="1">
        <f t="shared" si="3"/>
        <v>0.8431372549</v>
      </c>
      <c r="D10" s="1" t="s">
        <v>31</v>
      </c>
      <c r="E10">
        <f t="shared" si="4"/>
        <v>0.8431372549</v>
      </c>
      <c r="F10" s="1">
        <f t="shared" si="5"/>
        <v>0.5</v>
      </c>
      <c r="G10" s="1"/>
      <c r="H10" s="1"/>
      <c r="K10">
        <f t="shared" ref="K10:L10" si="6">B10</f>
        <v>-43</v>
      </c>
      <c r="L10">
        <f t="shared" si="6"/>
        <v>0.8431372549</v>
      </c>
      <c r="M10" s="7">
        <f t="shared" si="7"/>
        <v>0.5</v>
      </c>
      <c r="N10" s="7">
        <f t="shared" si="8"/>
        <v>0.419954957</v>
      </c>
      <c r="R10">
        <f t="shared" ref="R10:T10" si="9">K10</f>
        <v>-43</v>
      </c>
      <c r="S10">
        <f t="shared" si="9"/>
        <v>0.8431372549</v>
      </c>
      <c r="T10">
        <f t="shared" si="9"/>
        <v>0.5</v>
      </c>
      <c r="U10" s="7">
        <f t="shared" si="10"/>
        <v>0.479760862</v>
      </c>
    </row>
    <row r="11">
      <c r="A11" s="5">
        <v>1.0</v>
      </c>
      <c r="B11" s="5">
        <v>-49.0</v>
      </c>
      <c r="C11" s="1">
        <f t="shared" si="3"/>
        <v>0.9607843137</v>
      </c>
      <c r="D11" s="1" t="s">
        <v>31</v>
      </c>
      <c r="E11">
        <f t="shared" si="4"/>
        <v>0.9607843137</v>
      </c>
      <c r="F11" s="1">
        <f t="shared" si="5"/>
        <v>1</v>
      </c>
      <c r="G11" s="1" t="s">
        <v>31</v>
      </c>
      <c r="K11" s="9">
        <f t="shared" ref="K11:L11" si="11">B11</f>
        <v>-49</v>
      </c>
      <c r="L11" s="9">
        <f t="shared" si="11"/>
        <v>0.9607843137</v>
      </c>
      <c r="M11" s="10">
        <f t="shared" si="7"/>
        <v>1</v>
      </c>
      <c r="N11" s="10">
        <f t="shared" si="8"/>
        <v>0.940194095</v>
      </c>
      <c r="R11">
        <f t="shared" ref="R11:T11" si="12">K11</f>
        <v>-49</v>
      </c>
      <c r="S11">
        <f t="shared" si="12"/>
        <v>0.9607843137</v>
      </c>
      <c r="T11">
        <f t="shared" si="12"/>
        <v>1</v>
      </c>
      <c r="U11" s="7">
        <f t="shared" si="10"/>
        <v>1</v>
      </c>
    </row>
    <row r="12">
      <c r="A12" s="5">
        <v>2.0</v>
      </c>
      <c r="B12" s="5">
        <v>-65.0</v>
      </c>
      <c r="C12" s="1">
        <f t="shared" si="3"/>
        <v>1.274509804</v>
      </c>
      <c r="D12" s="1" t="s">
        <v>31</v>
      </c>
      <c r="E12">
        <f t="shared" si="4"/>
        <v>1.274509804</v>
      </c>
      <c r="F12" s="1">
        <f t="shared" si="5"/>
        <v>2</v>
      </c>
      <c r="G12" s="1" t="s">
        <v>31</v>
      </c>
      <c r="K12">
        <f t="shared" ref="K12:L12" si="13">B12</f>
        <v>-65</v>
      </c>
      <c r="L12">
        <f t="shared" si="13"/>
        <v>1.274509804</v>
      </c>
      <c r="M12" s="7">
        <f t="shared" si="7"/>
        <v>2</v>
      </c>
      <c r="N12" s="7">
        <f t="shared" si="8"/>
        <v>5.375201146</v>
      </c>
      <c r="R12">
        <f t="shared" ref="R12:T12" si="14">K12</f>
        <v>-65</v>
      </c>
      <c r="S12">
        <f t="shared" si="14"/>
        <v>1.274509804</v>
      </c>
      <c r="T12">
        <f t="shared" si="14"/>
        <v>2</v>
      </c>
      <c r="U12" s="7">
        <f t="shared" si="10"/>
        <v>5.435007051</v>
      </c>
    </row>
    <row r="13">
      <c r="A13" s="5">
        <v>3.0</v>
      </c>
      <c r="B13" s="5">
        <v>-58.0</v>
      </c>
      <c r="C13" s="1">
        <f t="shared" si="3"/>
        <v>1.137254902</v>
      </c>
      <c r="D13" s="1" t="s">
        <v>31</v>
      </c>
      <c r="E13">
        <f t="shared" si="4"/>
        <v>1.137254902</v>
      </c>
      <c r="F13" s="1">
        <f t="shared" si="5"/>
        <v>3</v>
      </c>
      <c r="G13" s="1" t="s">
        <v>31</v>
      </c>
      <c r="K13">
        <f t="shared" ref="K13:L13" si="15">B13</f>
        <v>-58</v>
      </c>
      <c r="L13">
        <f t="shared" si="15"/>
        <v>1.137254902</v>
      </c>
      <c r="M13" s="7">
        <f t="shared" si="7"/>
        <v>3</v>
      </c>
      <c r="N13" s="7">
        <f t="shared" si="8"/>
        <v>2.661125465</v>
      </c>
      <c r="R13">
        <f t="shared" ref="R13:T13" si="16">K13</f>
        <v>-58</v>
      </c>
      <c r="S13">
        <f t="shared" si="16"/>
        <v>1.137254902</v>
      </c>
      <c r="T13">
        <f t="shared" si="16"/>
        <v>3</v>
      </c>
      <c r="U13" s="7">
        <f t="shared" si="10"/>
        <v>2.72093137</v>
      </c>
    </row>
    <row r="14">
      <c r="A14" s="5">
        <v>4.0</v>
      </c>
      <c r="B14" s="5">
        <v>-57.0</v>
      </c>
      <c r="C14" s="1">
        <f t="shared" si="3"/>
        <v>1.117647059</v>
      </c>
      <c r="D14" s="1" t="s">
        <v>31</v>
      </c>
      <c r="E14">
        <f t="shared" si="4"/>
        <v>1.117647059</v>
      </c>
      <c r="F14" s="1">
        <f t="shared" si="5"/>
        <v>4</v>
      </c>
      <c r="G14" s="1" t="s">
        <v>31</v>
      </c>
      <c r="H14" s="1"/>
      <c r="K14">
        <f t="shared" ref="K14:L14" si="17">B14</f>
        <v>-57</v>
      </c>
      <c r="L14">
        <f t="shared" si="17"/>
        <v>1.117647059</v>
      </c>
      <c r="M14" s="7">
        <f t="shared" si="7"/>
        <v>4</v>
      </c>
      <c r="N14" s="7">
        <f t="shared" si="8"/>
        <v>2.390351541</v>
      </c>
      <c r="R14">
        <f t="shared" ref="R14:T14" si="18">K14</f>
        <v>-57</v>
      </c>
      <c r="S14">
        <f t="shared" si="18"/>
        <v>1.117647059</v>
      </c>
      <c r="T14">
        <f t="shared" si="18"/>
        <v>4</v>
      </c>
      <c r="U14" s="7">
        <f t="shared" si="10"/>
        <v>2.450157446</v>
      </c>
    </row>
    <row r="15">
      <c r="A15" s="5">
        <v>5.0</v>
      </c>
      <c r="B15" s="5">
        <v>-67.0</v>
      </c>
      <c r="C15" s="1">
        <f t="shared" si="3"/>
        <v>1.31372549</v>
      </c>
      <c r="D15" s="1" t="s">
        <v>31</v>
      </c>
      <c r="E15">
        <f t="shared" si="4"/>
        <v>1.31372549</v>
      </c>
      <c r="F15" s="1">
        <f t="shared" si="5"/>
        <v>5</v>
      </c>
      <c r="G15" s="1" t="s">
        <v>31</v>
      </c>
      <c r="H15" s="1"/>
      <c r="K15">
        <f t="shared" ref="K15:L15" si="19">B15</f>
        <v>-67</v>
      </c>
      <c r="L15">
        <f t="shared" si="19"/>
        <v>1.31372549</v>
      </c>
      <c r="M15" s="7">
        <f t="shared" si="7"/>
        <v>5</v>
      </c>
      <c r="N15" s="7">
        <f t="shared" si="8"/>
        <v>6.480404091</v>
      </c>
      <c r="R15">
        <f t="shared" ref="R15:T15" si="20">K15</f>
        <v>-67</v>
      </c>
      <c r="S15">
        <f t="shared" si="20"/>
        <v>1.31372549</v>
      </c>
      <c r="T15">
        <f t="shared" si="20"/>
        <v>5</v>
      </c>
      <c r="U15" s="7">
        <f t="shared" si="10"/>
        <v>6.540209996</v>
      </c>
    </row>
    <row r="16">
      <c r="A16" s="5">
        <v>6.0</v>
      </c>
      <c r="B16" s="5">
        <v>-67.0</v>
      </c>
      <c r="C16" s="1">
        <f t="shared" si="3"/>
        <v>1.31372549</v>
      </c>
      <c r="D16" s="1" t="s">
        <v>31</v>
      </c>
      <c r="E16">
        <f t="shared" si="4"/>
        <v>1.31372549</v>
      </c>
      <c r="F16" s="1">
        <f t="shared" si="5"/>
        <v>6</v>
      </c>
      <c r="G16" s="1" t="s">
        <v>31</v>
      </c>
      <c r="H16" s="2"/>
      <c r="K16">
        <f t="shared" ref="K16:L16" si="21">B16</f>
        <v>-67</v>
      </c>
      <c r="L16">
        <f t="shared" si="21"/>
        <v>1.31372549</v>
      </c>
      <c r="M16" s="7">
        <f t="shared" si="7"/>
        <v>6</v>
      </c>
      <c r="N16" s="7">
        <f t="shared" si="8"/>
        <v>6.480404091</v>
      </c>
      <c r="R16">
        <f t="shared" ref="R16:T16" si="22">K16</f>
        <v>-67</v>
      </c>
      <c r="S16">
        <f t="shared" si="22"/>
        <v>1.31372549</v>
      </c>
      <c r="T16">
        <f t="shared" si="22"/>
        <v>6</v>
      </c>
      <c r="U16" s="7">
        <f t="shared" si="10"/>
        <v>6.540209996</v>
      </c>
    </row>
    <row r="17">
      <c r="A17" s="5">
        <v>7.0</v>
      </c>
      <c r="B17" s="5">
        <v>-77.0</v>
      </c>
      <c r="C17" s="1">
        <f t="shared" si="3"/>
        <v>1.509803922</v>
      </c>
      <c r="D17" s="1" t="s">
        <v>31</v>
      </c>
      <c r="E17">
        <f t="shared" si="4"/>
        <v>1.509803922</v>
      </c>
      <c r="F17" s="1">
        <f t="shared" si="5"/>
        <v>7</v>
      </c>
      <c r="G17" s="1" t="s">
        <v>31</v>
      </c>
      <c r="K17">
        <f t="shared" ref="K17:L17" si="23">B17</f>
        <v>-77</v>
      </c>
      <c r="L17">
        <f t="shared" si="23"/>
        <v>1.509803922</v>
      </c>
      <c r="M17" s="7">
        <f t="shared" si="7"/>
        <v>7</v>
      </c>
      <c r="N17" s="7">
        <f t="shared" si="8"/>
        <v>15.28882263</v>
      </c>
      <c r="R17">
        <f t="shared" ref="R17:T17" si="24">K17</f>
        <v>-77</v>
      </c>
      <c r="S17">
        <f t="shared" si="24"/>
        <v>1.509803922</v>
      </c>
      <c r="T17">
        <f t="shared" si="24"/>
        <v>7</v>
      </c>
      <c r="U17" s="7">
        <f t="shared" si="10"/>
        <v>15.34862854</v>
      </c>
    </row>
    <row r="18">
      <c r="A18" s="5">
        <v>8.0</v>
      </c>
      <c r="B18" s="5">
        <v>-70.0</v>
      </c>
      <c r="C18" s="1">
        <f t="shared" si="3"/>
        <v>1.37254902</v>
      </c>
      <c r="D18" s="1" t="s">
        <v>31</v>
      </c>
      <c r="E18">
        <f t="shared" si="4"/>
        <v>1.37254902</v>
      </c>
      <c r="F18" s="1">
        <f t="shared" si="5"/>
        <v>8</v>
      </c>
      <c r="G18" s="1" t="s">
        <v>31</v>
      </c>
      <c r="K18">
        <f t="shared" ref="K18:L18" si="25">B18</f>
        <v>-70</v>
      </c>
      <c r="L18">
        <f t="shared" si="25"/>
        <v>1.37254902</v>
      </c>
      <c r="M18" s="7">
        <f t="shared" si="7"/>
        <v>8</v>
      </c>
      <c r="N18" s="7">
        <f t="shared" si="8"/>
        <v>8.491360137</v>
      </c>
      <c r="R18">
        <f t="shared" ref="R18:T18" si="26">K18</f>
        <v>-70</v>
      </c>
      <c r="S18">
        <f t="shared" si="26"/>
        <v>1.37254902</v>
      </c>
      <c r="T18">
        <f t="shared" si="26"/>
        <v>8</v>
      </c>
      <c r="U18" s="7">
        <f t="shared" si="10"/>
        <v>8.551166042</v>
      </c>
    </row>
    <row r="19">
      <c r="A19" s="5">
        <v>9.0</v>
      </c>
      <c r="B19" s="5">
        <v>-69.0</v>
      </c>
      <c r="C19" s="1">
        <f t="shared" si="3"/>
        <v>1.352941176</v>
      </c>
      <c r="D19" s="1" t="s">
        <v>31</v>
      </c>
      <c r="E19">
        <f t="shared" si="4"/>
        <v>1.352941176</v>
      </c>
      <c r="F19" s="1">
        <f t="shared" si="5"/>
        <v>9</v>
      </c>
      <c r="G19" s="1" t="s">
        <v>31</v>
      </c>
      <c r="K19">
        <f t="shared" ref="K19:L19" si="27">B19</f>
        <v>-69</v>
      </c>
      <c r="L19">
        <f t="shared" si="27"/>
        <v>1.352941176</v>
      </c>
      <c r="M19" s="7">
        <f t="shared" si="7"/>
        <v>9</v>
      </c>
      <c r="N19" s="7">
        <f t="shared" si="8"/>
        <v>7.76999345</v>
      </c>
      <c r="R19">
        <f t="shared" ref="R19:T19" si="28">K19</f>
        <v>-69</v>
      </c>
      <c r="S19">
        <f t="shared" si="28"/>
        <v>1.352941176</v>
      </c>
      <c r="T19">
        <f t="shared" si="28"/>
        <v>9</v>
      </c>
      <c r="U19" s="7">
        <f t="shared" si="10"/>
        <v>7.829799355</v>
      </c>
    </row>
    <row r="20">
      <c r="A20" s="5">
        <v>10.0</v>
      </c>
      <c r="B20" s="5">
        <v>-75.0</v>
      </c>
      <c r="C20" s="1">
        <f t="shared" si="3"/>
        <v>1.470588235</v>
      </c>
      <c r="D20" s="1" t="s">
        <v>31</v>
      </c>
      <c r="E20">
        <f t="shared" si="4"/>
        <v>1.470588235</v>
      </c>
      <c r="F20" s="1">
        <f t="shared" si="5"/>
        <v>10</v>
      </c>
      <c r="H20" s="1"/>
      <c r="K20">
        <f t="shared" ref="K20:L20" si="29">B20</f>
        <v>-75</v>
      </c>
      <c r="L20">
        <f t="shared" si="29"/>
        <v>1.470588235</v>
      </c>
      <c r="M20" s="7">
        <f t="shared" si="7"/>
        <v>10</v>
      </c>
      <c r="N20" s="7">
        <f t="shared" si="8"/>
        <v>12.99730117</v>
      </c>
      <c r="R20">
        <f t="shared" ref="R20:T20" si="30">K20</f>
        <v>-75</v>
      </c>
      <c r="S20">
        <f t="shared" si="30"/>
        <v>1.470588235</v>
      </c>
      <c r="T20">
        <f t="shared" si="30"/>
        <v>10</v>
      </c>
      <c r="U20" s="7">
        <f t="shared" si="10"/>
        <v>13.05710707</v>
      </c>
    </row>
    <row r="21">
      <c r="A21" s="5">
        <v>12.0</v>
      </c>
      <c r="B21" s="5">
        <v>-72.0</v>
      </c>
      <c r="C21" s="1">
        <f t="shared" si="3"/>
        <v>1.411764706</v>
      </c>
      <c r="D21" s="1" t="s">
        <v>31</v>
      </c>
      <c r="E21">
        <f t="shared" si="4"/>
        <v>1.411764706</v>
      </c>
      <c r="F21" s="1">
        <f t="shared" si="5"/>
        <v>12</v>
      </c>
      <c r="H21" s="1"/>
      <c r="K21">
        <f t="shared" ref="K21:L21" si="31">B21</f>
        <v>-72</v>
      </c>
      <c r="L21">
        <f t="shared" si="31"/>
        <v>1.411764706</v>
      </c>
      <c r="M21" s="7">
        <f t="shared" si="7"/>
        <v>12</v>
      </c>
      <c r="N21" s="7">
        <f t="shared" si="8"/>
        <v>10.10334106</v>
      </c>
      <c r="R21">
        <f t="shared" ref="R21:T21" si="32">K21</f>
        <v>-72</v>
      </c>
      <c r="S21">
        <f t="shared" si="32"/>
        <v>1.411764706</v>
      </c>
      <c r="T21">
        <f t="shared" si="32"/>
        <v>12</v>
      </c>
      <c r="U21" s="7">
        <f t="shared" si="10"/>
        <v>10.16314696</v>
      </c>
    </row>
    <row r="22">
      <c r="A22" s="5">
        <v>14.0</v>
      </c>
      <c r="B22" s="5">
        <v>-72.0</v>
      </c>
      <c r="C22" s="1">
        <f t="shared" si="3"/>
        <v>1.411764706</v>
      </c>
      <c r="D22" s="1" t="s">
        <v>31</v>
      </c>
      <c r="E22">
        <f t="shared" si="4"/>
        <v>1.411764706</v>
      </c>
      <c r="F22" s="1">
        <f t="shared" si="5"/>
        <v>14</v>
      </c>
      <c r="H22" s="1"/>
      <c r="K22">
        <f t="shared" ref="K22:L22" si="33">B22</f>
        <v>-72</v>
      </c>
      <c r="L22">
        <f t="shared" si="33"/>
        <v>1.411764706</v>
      </c>
      <c r="M22" s="7">
        <f t="shared" si="7"/>
        <v>14</v>
      </c>
      <c r="N22" s="7">
        <f t="shared" si="8"/>
        <v>10.10334106</v>
      </c>
      <c r="R22">
        <f t="shared" ref="R22:T22" si="34">K22</f>
        <v>-72</v>
      </c>
      <c r="S22">
        <f t="shared" si="34"/>
        <v>1.411764706</v>
      </c>
      <c r="T22">
        <f t="shared" si="34"/>
        <v>14</v>
      </c>
      <c r="U22" s="7">
        <f t="shared" si="10"/>
        <v>10.16314696</v>
      </c>
    </row>
    <row r="23">
      <c r="A23" s="5">
        <v>16.0</v>
      </c>
      <c r="B23" s="5">
        <v>-78.0</v>
      </c>
      <c r="C23" s="1">
        <f t="shared" si="3"/>
        <v>1.529411765</v>
      </c>
      <c r="D23" s="1" t="s">
        <v>31</v>
      </c>
      <c r="E23">
        <f t="shared" si="4"/>
        <v>1.529411765</v>
      </c>
      <c r="F23" s="1">
        <f t="shared" si="5"/>
        <v>16</v>
      </c>
      <c r="H23" s="1"/>
      <c r="K23">
        <f t="shared" ref="K23:L23" si="35">B23</f>
        <v>-78</v>
      </c>
      <c r="L23">
        <f t="shared" si="35"/>
        <v>1.529411765</v>
      </c>
      <c r="M23" s="7">
        <f t="shared" si="7"/>
        <v>16</v>
      </c>
      <c r="N23" s="7">
        <f t="shared" si="8"/>
        <v>16.5558124</v>
      </c>
      <c r="R23">
        <f t="shared" ref="R23:T23" si="36">K23</f>
        <v>-78</v>
      </c>
      <c r="S23">
        <f t="shared" si="36"/>
        <v>1.529411765</v>
      </c>
      <c r="T23">
        <f t="shared" si="36"/>
        <v>16</v>
      </c>
      <c r="U23" s="7">
        <f t="shared" si="10"/>
        <v>16.6156183</v>
      </c>
    </row>
    <row r="24">
      <c r="A24" s="5">
        <v>18.0</v>
      </c>
      <c r="B24" s="5">
        <v>-83.0</v>
      </c>
      <c r="C24" s="1">
        <f t="shared" si="3"/>
        <v>1.62745098</v>
      </c>
      <c r="D24" s="1" t="s">
        <v>31</v>
      </c>
      <c r="E24">
        <f t="shared" si="4"/>
        <v>1.62745098</v>
      </c>
      <c r="F24" s="1">
        <f t="shared" si="5"/>
        <v>18</v>
      </c>
      <c r="H24" s="1"/>
      <c r="K24">
        <f t="shared" ref="K24:L24" si="37">B24</f>
        <v>-83</v>
      </c>
      <c r="L24">
        <f t="shared" si="37"/>
        <v>1.62745098</v>
      </c>
      <c r="M24" s="7">
        <f t="shared" si="7"/>
        <v>18</v>
      </c>
      <c r="N24" s="7">
        <f t="shared" si="8"/>
        <v>24.29076428</v>
      </c>
      <c r="R24">
        <f t="shared" ref="R24:T24" si="38">K24</f>
        <v>-83</v>
      </c>
      <c r="S24">
        <f t="shared" si="38"/>
        <v>1.62745098</v>
      </c>
      <c r="T24">
        <f t="shared" si="38"/>
        <v>18</v>
      </c>
      <c r="U24" s="7">
        <f t="shared" si="10"/>
        <v>24.35057019</v>
      </c>
    </row>
    <row r="25">
      <c r="A25" s="5">
        <v>20.0</v>
      </c>
      <c r="B25" s="5">
        <v>-81.0</v>
      </c>
      <c r="C25" s="1">
        <f t="shared" si="3"/>
        <v>1.588235294</v>
      </c>
      <c r="D25" s="1" t="s">
        <v>31</v>
      </c>
      <c r="E25">
        <f t="shared" si="4"/>
        <v>1.588235294</v>
      </c>
      <c r="F25" s="1">
        <f t="shared" si="5"/>
        <v>20</v>
      </c>
      <c r="H25" s="1"/>
      <c r="K25">
        <f t="shared" ref="K25:L25" si="39">B25</f>
        <v>-81</v>
      </c>
      <c r="L25">
        <f t="shared" si="39"/>
        <v>1.588235294</v>
      </c>
      <c r="M25" s="7">
        <f t="shared" si="7"/>
        <v>20</v>
      </c>
      <c r="N25" s="7">
        <f t="shared" si="8"/>
        <v>20.89685429</v>
      </c>
      <c r="R25">
        <f t="shared" ref="R25:T25" si="40">K25</f>
        <v>-81</v>
      </c>
      <c r="S25">
        <f t="shared" si="40"/>
        <v>1.588235294</v>
      </c>
      <c r="T25">
        <f t="shared" si="40"/>
        <v>20</v>
      </c>
      <c r="U25" s="7">
        <f t="shared" si="10"/>
        <v>20.95666019</v>
      </c>
    </row>
    <row r="26">
      <c r="A26" s="5">
        <v>25.0</v>
      </c>
      <c r="B26" s="5">
        <v>-81.0</v>
      </c>
      <c r="C26" s="1">
        <f t="shared" si="3"/>
        <v>1.588235294</v>
      </c>
      <c r="D26" s="1" t="s">
        <v>31</v>
      </c>
      <c r="E26">
        <f t="shared" si="4"/>
        <v>1.588235294</v>
      </c>
      <c r="F26" s="1">
        <f t="shared" si="5"/>
        <v>25</v>
      </c>
      <c r="H26" s="1"/>
      <c r="K26">
        <f t="shared" ref="K26:L26" si="41">B26</f>
        <v>-81</v>
      </c>
      <c r="L26">
        <f t="shared" si="41"/>
        <v>1.588235294</v>
      </c>
      <c r="M26" s="7">
        <f t="shared" si="7"/>
        <v>25</v>
      </c>
      <c r="N26" s="7">
        <f t="shared" si="8"/>
        <v>20.89685429</v>
      </c>
      <c r="R26">
        <f t="shared" ref="R26:T26" si="42">K26</f>
        <v>-81</v>
      </c>
      <c r="S26">
        <f t="shared" si="42"/>
        <v>1.588235294</v>
      </c>
      <c r="T26">
        <f t="shared" si="42"/>
        <v>25</v>
      </c>
      <c r="U26" s="7">
        <f t="shared" si="10"/>
        <v>20.95666019</v>
      </c>
    </row>
    <row r="27">
      <c r="A27" s="5">
        <v>30.0</v>
      </c>
      <c r="B27" s="5">
        <v>-75.0</v>
      </c>
      <c r="C27" s="1">
        <f t="shared" si="3"/>
        <v>1.470588235</v>
      </c>
      <c r="D27" s="1" t="s">
        <v>31</v>
      </c>
      <c r="E27">
        <f t="shared" si="4"/>
        <v>1.470588235</v>
      </c>
      <c r="F27" s="1">
        <f t="shared" si="5"/>
        <v>30</v>
      </c>
      <c r="H27" s="1"/>
      <c r="K27">
        <f t="shared" ref="K27:L27" si="43">B27</f>
        <v>-75</v>
      </c>
      <c r="L27">
        <f t="shared" si="43"/>
        <v>1.470588235</v>
      </c>
      <c r="M27" s="7">
        <f t="shared" si="7"/>
        <v>30</v>
      </c>
      <c r="N27" s="7">
        <f t="shared" si="8"/>
        <v>12.99730117</v>
      </c>
      <c r="R27">
        <f t="shared" ref="R27:T27" si="44">K27</f>
        <v>-75</v>
      </c>
      <c r="S27">
        <f t="shared" si="44"/>
        <v>1.470588235</v>
      </c>
      <c r="T27">
        <f t="shared" si="44"/>
        <v>30</v>
      </c>
      <c r="U27" s="7">
        <f t="shared" si="10"/>
        <v>13.05710707</v>
      </c>
    </row>
    <row r="28">
      <c r="A28" s="3">
        <v>40.0</v>
      </c>
      <c r="B28" s="3">
        <v>-83.0</v>
      </c>
      <c r="C28" s="1">
        <f t="shared" si="3"/>
        <v>1.62745098</v>
      </c>
      <c r="D28" s="2" t="s">
        <v>31</v>
      </c>
      <c r="E28">
        <f t="shared" si="4"/>
        <v>1.62745098</v>
      </c>
      <c r="F28" s="1">
        <f t="shared" si="5"/>
        <v>40</v>
      </c>
      <c r="H28" s="2"/>
      <c r="K28">
        <f t="shared" ref="K28:L28" si="45">B28</f>
        <v>-83</v>
      </c>
      <c r="L28">
        <f t="shared" si="45"/>
        <v>1.62745098</v>
      </c>
      <c r="M28" s="7">
        <f t="shared" si="7"/>
        <v>40</v>
      </c>
      <c r="N28" s="7">
        <f t="shared" si="8"/>
        <v>24.29076428</v>
      </c>
      <c r="R28">
        <f t="shared" ref="R28:T28" si="46">K28</f>
        <v>-83</v>
      </c>
      <c r="S28">
        <f t="shared" si="46"/>
        <v>1.62745098</v>
      </c>
      <c r="T28">
        <f t="shared" si="46"/>
        <v>40</v>
      </c>
      <c r="U28" s="7">
        <f t="shared" si="10"/>
        <v>24.35057019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2.63"/>
    <col customWidth="1" min="8" max="8" width="21.63"/>
    <col customWidth="1" min="12" max="12" width="19.63"/>
    <col customWidth="1" min="13" max="13" width="16.63"/>
  </cols>
  <sheetData>
    <row r="1">
      <c r="A1" s="1" t="s">
        <v>20</v>
      </c>
      <c r="B1" s="1" t="s">
        <v>21</v>
      </c>
      <c r="D1" s="1" t="s">
        <v>34</v>
      </c>
      <c r="E1" s="1" t="s">
        <v>35</v>
      </c>
      <c r="G1" s="11" t="s">
        <v>36</v>
      </c>
    </row>
    <row r="2">
      <c r="A2" s="5">
        <v>0.25</v>
      </c>
      <c r="B2" s="5">
        <v>-41.0</v>
      </c>
      <c r="D2">
        <f t="shared" ref="D2:D21" si="1">ln(A2)</f>
        <v>-1.386294361</v>
      </c>
      <c r="E2">
        <f t="shared" ref="E2:E21" si="2">ln(abs(B2))</f>
        <v>3.713572067</v>
      </c>
      <c r="G2" s="1" t="s">
        <v>25</v>
      </c>
      <c r="H2" s="1" t="s">
        <v>32</v>
      </c>
      <c r="I2" s="1" t="s">
        <v>20</v>
      </c>
      <c r="J2" s="1" t="s">
        <v>21</v>
      </c>
      <c r="K2" s="1" t="s">
        <v>26</v>
      </c>
      <c r="L2" s="1" t="s">
        <v>37</v>
      </c>
      <c r="M2" s="1" t="s">
        <v>38</v>
      </c>
    </row>
    <row r="3">
      <c r="A3" s="5">
        <v>0.5</v>
      </c>
      <c r="B3" s="5">
        <v>-43.0</v>
      </c>
      <c r="D3">
        <f t="shared" si="1"/>
        <v>-0.6931471806</v>
      </c>
      <c r="E3">
        <f t="shared" si="2"/>
        <v>3.761200116</v>
      </c>
      <c r="G3" s="12">
        <v>3.50386909887819E-11</v>
      </c>
      <c r="H3" s="13">
        <v>6.1700945644598</v>
      </c>
      <c r="I3" s="5">
        <v>0.25</v>
      </c>
      <c r="J3" s="5">
        <v>-41.0</v>
      </c>
      <c r="K3" s="5">
        <v>0.803921568627451</v>
      </c>
      <c r="L3" s="14">
        <f t="shared" ref="L3:L22" si="3">$G$3*pow(abs(J3),$H$3)</f>
        <v>0.3130233832</v>
      </c>
      <c r="M3" s="14">
        <f t="shared" ref="M3:M22" si="4">$O$4*exp($P$4/abs(J3))+$Q$4</f>
        <v>0.7107369733</v>
      </c>
      <c r="N3">
        <f t="shared" ref="N3:N22" si="5">pow(ABS(I3-L3),2)</f>
        <v>0.003971946824</v>
      </c>
      <c r="O3" s="1" t="s">
        <v>25</v>
      </c>
      <c r="P3" s="1" t="s">
        <v>32</v>
      </c>
      <c r="Q3" s="1" t="s">
        <v>33</v>
      </c>
      <c r="R3">
        <f t="shared" ref="R3:R22" si="6">pow(ABS(I3-M3),2)</f>
        <v>0.2122785586</v>
      </c>
    </row>
    <row r="4">
      <c r="A4" s="5">
        <v>1.0</v>
      </c>
      <c r="B4" s="5">
        <v>-49.0</v>
      </c>
      <c r="D4">
        <f t="shared" si="1"/>
        <v>0</v>
      </c>
      <c r="E4">
        <f t="shared" si="2"/>
        <v>3.891820298</v>
      </c>
      <c r="I4" s="5">
        <v>0.5</v>
      </c>
      <c r="J4" s="5">
        <v>-43.0</v>
      </c>
      <c r="K4" s="5">
        <v>0.8431372549019608</v>
      </c>
      <c r="L4" s="14">
        <f t="shared" si="3"/>
        <v>0.4199549571</v>
      </c>
      <c r="M4" s="14">
        <f t="shared" si="4"/>
        <v>0.7454219008</v>
      </c>
      <c r="N4">
        <f t="shared" si="5"/>
        <v>0.006407208896</v>
      </c>
      <c r="O4" s="15">
        <v>14219.7863</v>
      </c>
      <c r="P4" s="16">
        <v>-521.031115</v>
      </c>
      <c r="Q4" s="16">
        <v>0.667699596</v>
      </c>
      <c r="R4">
        <f t="shared" si="6"/>
        <v>0.06023190941</v>
      </c>
    </row>
    <row r="5">
      <c r="A5" s="5">
        <v>2.0</v>
      </c>
      <c r="B5" s="5">
        <v>-65.0</v>
      </c>
      <c r="D5">
        <f t="shared" si="1"/>
        <v>0.6931471806</v>
      </c>
      <c r="E5">
        <f t="shared" si="2"/>
        <v>4.17438727</v>
      </c>
      <c r="I5" s="5">
        <v>1.0</v>
      </c>
      <c r="J5" s="5">
        <v>-49.0</v>
      </c>
      <c r="K5" s="5">
        <v>0.9607843137254902</v>
      </c>
      <c r="L5" s="14">
        <f t="shared" si="3"/>
        <v>0.940194095</v>
      </c>
      <c r="M5" s="14">
        <f t="shared" si="4"/>
        <v>1.010400098</v>
      </c>
      <c r="N5">
        <f t="shared" si="5"/>
        <v>0.003576746269</v>
      </c>
      <c r="R5">
        <f t="shared" si="6"/>
        <v>0.0001081620324</v>
      </c>
    </row>
    <row r="6">
      <c r="A6" s="5">
        <v>3.0</v>
      </c>
      <c r="B6" s="5">
        <v>-58.0</v>
      </c>
      <c r="D6">
        <f t="shared" si="1"/>
        <v>1.098612289</v>
      </c>
      <c r="E6">
        <f t="shared" si="2"/>
        <v>4.060443011</v>
      </c>
      <c r="I6" s="5">
        <v>2.0</v>
      </c>
      <c r="J6" s="5">
        <v>-65.0</v>
      </c>
      <c r="K6" s="5">
        <v>1.2745098039215685</v>
      </c>
      <c r="L6" s="14">
        <f t="shared" si="3"/>
        <v>5.375201146</v>
      </c>
      <c r="M6" s="14">
        <f t="shared" si="4"/>
        <v>5.362832254</v>
      </c>
      <c r="N6">
        <f t="shared" si="5"/>
        <v>11.39198277</v>
      </c>
      <c r="R6">
        <f t="shared" si="6"/>
        <v>11.30864077</v>
      </c>
    </row>
    <row r="7">
      <c r="A7" s="5">
        <v>4.0</v>
      </c>
      <c r="B7" s="5">
        <v>-57.0</v>
      </c>
      <c r="D7">
        <f t="shared" si="1"/>
        <v>1.386294361</v>
      </c>
      <c r="E7">
        <f t="shared" si="2"/>
        <v>4.043051268</v>
      </c>
      <c r="G7" s="1" t="s">
        <v>39</v>
      </c>
      <c r="I7" s="5">
        <v>3.0</v>
      </c>
      <c r="J7" s="5">
        <v>-58.0</v>
      </c>
      <c r="K7" s="5">
        <v>1.1372549019607843</v>
      </c>
      <c r="L7" s="14">
        <f t="shared" si="3"/>
        <v>2.661125465</v>
      </c>
      <c r="M7" s="14">
        <f t="shared" si="4"/>
        <v>2.45212166</v>
      </c>
      <c r="N7">
        <f t="shared" si="5"/>
        <v>0.1148359504</v>
      </c>
      <c r="R7">
        <f t="shared" si="6"/>
        <v>0.3001706759</v>
      </c>
    </row>
    <row r="8">
      <c r="A8" s="5">
        <v>5.0</v>
      </c>
      <c r="B8" s="5">
        <v>-67.0</v>
      </c>
      <c r="D8">
        <f t="shared" si="1"/>
        <v>1.609437912</v>
      </c>
      <c r="E8">
        <f t="shared" si="2"/>
        <v>4.204692619</v>
      </c>
      <c r="G8" s="1" t="s">
        <v>40</v>
      </c>
      <c r="I8" s="5">
        <v>4.0</v>
      </c>
      <c r="J8" s="5">
        <v>-57.0</v>
      </c>
      <c r="K8" s="5">
        <v>1.1176470588235294</v>
      </c>
      <c r="L8" s="14">
        <f t="shared" si="3"/>
        <v>2.390351541</v>
      </c>
      <c r="M8" s="14">
        <f t="shared" si="4"/>
        <v>2.191935017</v>
      </c>
      <c r="N8">
        <f t="shared" si="5"/>
        <v>2.590968162</v>
      </c>
      <c r="R8">
        <f t="shared" si="6"/>
        <v>3.269098985</v>
      </c>
    </row>
    <row r="9">
      <c r="A9" s="5">
        <v>6.0</v>
      </c>
      <c r="B9" s="5">
        <v>-67.0</v>
      </c>
      <c r="D9">
        <f t="shared" si="1"/>
        <v>1.791759469</v>
      </c>
      <c r="E9">
        <f t="shared" si="2"/>
        <v>4.204692619</v>
      </c>
      <c r="G9" s="1" t="s">
        <v>41</v>
      </c>
      <c r="I9" s="5">
        <v>5.0</v>
      </c>
      <c r="J9" s="5">
        <v>-67.0</v>
      </c>
      <c r="K9" s="5">
        <v>1.3137254901960784</v>
      </c>
      <c r="L9" s="14">
        <f t="shared" si="3"/>
        <v>6.48040409</v>
      </c>
      <c r="M9" s="14">
        <f t="shared" si="4"/>
        <v>6.632084121</v>
      </c>
      <c r="N9">
        <f t="shared" si="5"/>
        <v>2.191596269</v>
      </c>
      <c r="R9">
        <f t="shared" si="6"/>
        <v>2.663698578</v>
      </c>
    </row>
    <row r="10">
      <c r="A10" s="5">
        <v>7.0</v>
      </c>
      <c r="B10" s="5">
        <v>-77.0</v>
      </c>
      <c r="D10">
        <f t="shared" si="1"/>
        <v>1.945910149</v>
      </c>
      <c r="E10">
        <f t="shared" si="2"/>
        <v>4.343805422</v>
      </c>
      <c r="G10" s="1" t="s">
        <v>42</v>
      </c>
      <c r="I10" s="5">
        <v>6.0</v>
      </c>
      <c r="J10" s="5">
        <v>-67.0</v>
      </c>
      <c r="K10" s="5">
        <v>1.3137254901960784</v>
      </c>
      <c r="L10" s="14">
        <f t="shared" si="3"/>
        <v>6.48040409</v>
      </c>
      <c r="M10" s="14">
        <f t="shared" si="4"/>
        <v>6.632084121</v>
      </c>
      <c r="N10">
        <f t="shared" si="5"/>
        <v>0.2307880894</v>
      </c>
      <c r="R10">
        <f t="shared" si="6"/>
        <v>0.3995303358</v>
      </c>
    </row>
    <row r="11">
      <c r="A11" s="5">
        <v>8.0</v>
      </c>
      <c r="B11" s="5">
        <v>-70.0</v>
      </c>
      <c r="D11">
        <f t="shared" si="1"/>
        <v>2.079441542</v>
      </c>
      <c r="E11">
        <f t="shared" si="2"/>
        <v>4.248495242</v>
      </c>
      <c r="G11" s="1" t="s">
        <v>43</v>
      </c>
      <c r="I11" s="5">
        <v>7.0</v>
      </c>
      <c r="J11" s="5">
        <v>-77.0</v>
      </c>
      <c r="K11" s="5">
        <v>1.5098039215686274</v>
      </c>
      <c r="L11" s="14">
        <f t="shared" si="3"/>
        <v>15.28882263</v>
      </c>
      <c r="M11" s="14">
        <f t="shared" si="4"/>
        <v>17.04263469</v>
      </c>
      <c r="N11">
        <f t="shared" si="5"/>
        <v>68.70458057</v>
      </c>
      <c r="R11">
        <f t="shared" si="6"/>
        <v>100.8545116</v>
      </c>
    </row>
    <row r="12">
      <c r="A12" s="5">
        <v>9.0</v>
      </c>
      <c r="B12" s="5">
        <v>-69.0</v>
      </c>
      <c r="D12">
        <f t="shared" si="1"/>
        <v>2.197224577</v>
      </c>
      <c r="E12">
        <f t="shared" si="2"/>
        <v>4.234106505</v>
      </c>
      <c r="G12" s="1" t="s">
        <v>32</v>
      </c>
      <c r="H12" s="1">
        <v>0.147</v>
      </c>
      <c r="I12" s="5">
        <v>8.0</v>
      </c>
      <c r="J12" s="5">
        <v>-70.0</v>
      </c>
      <c r="K12" s="5">
        <v>1.3725490196078431</v>
      </c>
      <c r="L12" s="14">
        <f t="shared" si="3"/>
        <v>8.491360136</v>
      </c>
      <c r="M12" s="14">
        <f t="shared" si="4"/>
        <v>8.991242818</v>
      </c>
      <c r="N12">
        <f t="shared" si="5"/>
        <v>0.2414347828</v>
      </c>
      <c r="R12">
        <f t="shared" si="6"/>
        <v>0.9825623251</v>
      </c>
    </row>
    <row r="13">
      <c r="A13" s="5">
        <v>10.0</v>
      </c>
      <c r="B13" s="5">
        <v>-75.0</v>
      </c>
      <c r="D13">
        <f t="shared" si="1"/>
        <v>2.302585093</v>
      </c>
      <c r="E13">
        <f t="shared" si="2"/>
        <v>4.317488114</v>
      </c>
      <c r="G13" s="1" t="s">
        <v>25</v>
      </c>
      <c r="H13">
        <f>exp(3.93)</f>
        <v>50.90697767</v>
      </c>
      <c r="I13" s="5">
        <v>9.0</v>
      </c>
      <c r="J13" s="5">
        <v>-69.0</v>
      </c>
      <c r="K13" s="5">
        <v>1.3529411764705883</v>
      </c>
      <c r="L13" s="14">
        <f t="shared" si="3"/>
        <v>7.769993448</v>
      </c>
      <c r="M13" s="14">
        <f t="shared" si="4"/>
        <v>8.140083625</v>
      </c>
      <c r="N13">
        <f t="shared" si="5"/>
        <v>1.512916117</v>
      </c>
      <c r="R13">
        <f t="shared" si="6"/>
        <v>0.7394561713</v>
      </c>
    </row>
    <row r="14">
      <c r="A14" s="5">
        <v>12.0</v>
      </c>
      <c r="B14" s="5">
        <v>-72.0</v>
      </c>
      <c r="D14">
        <f t="shared" si="1"/>
        <v>2.48490665</v>
      </c>
      <c r="E14">
        <f t="shared" si="2"/>
        <v>4.276666119</v>
      </c>
      <c r="I14" s="5">
        <v>10.0</v>
      </c>
      <c r="J14" s="5">
        <v>-75.0</v>
      </c>
      <c r="K14" s="5">
        <v>1.4705882352941178</v>
      </c>
      <c r="L14" s="14">
        <f t="shared" si="3"/>
        <v>12.99730117</v>
      </c>
      <c r="M14" s="14">
        <f t="shared" si="4"/>
        <v>14.33912806</v>
      </c>
      <c r="N14">
        <f t="shared" si="5"/>
        <v>8.983814278</v>
      </c>
      <c r="R14">
        <f t="shared" si="6"/>
        <v>18.82803235</v>
      </c>
    </row>
    <row r="15">
      <c r="A15" s="5">
        <v>14.0</v>
      </c>
      <c r="B15" s="5">
        <v>-72.0</v>
      </c>
      <c r="D15">
        <f t="shared" si="1"/>
        <v>2.63905733</v>
      </c>
      <c r="E15">
        <f t="shared" si="2"/>
        <v>4.276666119</v>
      </c>
      <c r="I15" s="5">
        <v>12.0</v>
      </c>
      <c r="J15" s="5">
        <v>-72.0</v>
      </c>
      <c r="K15" s="5">
        <v>1.411764705882353</v>
      </c>
      <c r="L15" s="14">
        <f t="shared" si="3"/>
        <v>10.10334106</v>
      </c>
      <c r="M15" s="14">
        <f t="shared" si="4"/>
        <v>10.90303932</v>
      </c>
      <c r="N15">
        <f t="shared" si="5"/>
        <v>3.59731515</v>
      </c>
      <c r="R15">
        <f t="shared" si="6"/>
        <v>1.203322727</v>
      </c>
    </row>
    <row r="16">
      <c r="A16" s="5">
        <v>16.0</v>
      </c>
      <c r="B16" s="5">
        <v>-78.0</v>
      </c>
      <c r="D16">
        <f t="shared" si="1"/>
        <v>2.772588722</v>
      </c>
      <c r="E16">
        <f t="shared" si="2"/>
        <v>4.356708827</v>
      </c>
      <c r="I16" s="5">
        <v>14.0</v>
      </c>
      <c r="J16" s="5">
        <v>-72.0</v>
      </c>
      <c r="K16" s="5">
        <v>1.411764705882353</v>
      </c>
      <c r="L16" s="14">
        <f t="shared" si="3"/>
        <v>10.10334106</v>
      </c>
      <c r="M16" s="14">
        <f t="shared" si="4"/>
        <v>10.90303932</v>
      </c>
      <c r="N16">
        <f t="shared" si="5"/>
        <v>15.18395093</v>
      </c>
      <c r="R16">
        <f t="shared" si="6"/>
        <v>9.591165435</v>
      </c>
    </row>
    <row r="17">
      <c r="A17" s="5">
        <v>18.0</v>
      </c>
      <c r="B17" s="5">
        <v>-83.0</v>
      </c>
      <c r="D17">
        <f t="shared" si="1"/>
        <v>2.890371758</v>
      </c>
      <c r="E17">
        <f t="shared" si="2"/>
        <v>4.418840608</v>
      </c>
      <c r="I17" s="5">
        <v>16.0</v>
      </c>
      <c r="J17" s="5">
        <v>-78.0</v>
      </c>
      <c r="K17" s="5">
        <v>1.5294117647058822</v>
      </c>
      <c r="L17" s="14">
        <f t="shared" si="3"/>
        <v>16.5558124</v>
      </c>
      <c r="M17" s="14">
        <f t="shared" si="4"/>
        <v>18.52662821</v>
      </c>
      <c r="N17">
        <f t="shared" si="5"/>
        <v>0.3089274189</v>
      </c>
      <c r="R17">
        <f t="shared" si="6"/>
        <v>6.383850088</v>
      </c>
    </row>
    <row r="18">
      <c r="A18" s="5">
        <v>20.0</v>
      </c>
      <c r="B18" s="5">
        <v>-81.0</v>
      </c>
      <c r="D18">
        <f t="shared" si="1"/>
        <v>2.995732274</v>
      </c>
      <c r="E18">
        <f t="shared" si="2"/>
        <v>4.394449155</v>
      </c>
      <c r="I18" s="5">
        <v>18.0</v>
      </c>
      <c r="J18" s="5">
        <v>-83.0</v>
      </c>
      <c r="K18" s="5">
        <v>1.6274509803921569</v>
      </c>
      <c r="L18" s="14">
        <f t="shared" si="3"/>
        <v>24.29076428</v>
      </c>
      <c r="M18" s="14">
        <f t="shared" si="4"/>
        <v>27.37418305</v>
      </c>
      <c r="N18">
        <f t="shared" si="5"/>
        <v>39.57371519</v>
      </c>
      <c r="R18">
        <f t="shared" si="6"/>
        <v>87.87530783</v>
      </c>
    </row>
    <row r="19">
      <c r="A19" s="5">
        <v>25.0</v>
      </c>
      <c r="B19" s="5">
        <v>-81.0</v>
      </c>
      <c r="D19">
        <f t="shared" si="1"/>
        <v>3.218875825</v>
      </c>
      <c r="E19">
        <f t="shared" si="2"/>
        <v>4.394449155</v>
      </c>
      <c r="I19" s="5">
        <v>20.0</v>
      </c>
      <c r="J19" s="5">
        <v>-81.0</v>
      </c>
      <c r="K19" s="5">
        <v>1.588235294117647</v>
      </c>
      <c r="L19" s="14">
        <f t="shared" si="3"/>
        <v>20.89685428</v>
      </c>
      <c r="M19" s="14">
        <f t="shared" si="4"/>
        <v>23.53954679</v>
      </c>
      <c r="N19">
        <f t="shared" si="5"/>
        <v>0.8043476045</v>
      </c>
      <c r="R19">
        <f t="shared" si="6"/>
        <v>12.52839145</v>
      </c>
    </row>
    <row r="20">
      <c r="A20" s="5">
        <v>30.0</v>
      </c>
      <c r="B20" s="5">
        <v>-75.0</v>
      </c>
      <c r="D20">
        <f t="shared" si="1"/>
        <v>3.401197382</v>
      </c>
      <c r="E20">
        <f t="shared" si="2"/>
        <v>4.317488114</v>
      </c>
      <c r="I20" s="5">
        <v>25.0</v>
      </c>
      <c r="J20" s="5">
        <v>-81.0</v>
      </c>
      <c r="K20" s="5">
        <v>1.588235294117647</v>
      </c>
      <c r="L20" s="14">
        <f t="shared" si="3"/>
        <v>20.89685428</v>
      </c>
      <c r="M20" s="14">
        <f t="shared" si="4"/>
        <v>23.53954679</v>
      </c>
      <c r="N20">
        <f t="shared" si="5"/>
        <v>16.83580478</v>
      </c>
      <c r="R20">
        <f t="shared" si="6"/>
        <v>2.132923592</v>
      </c>
    </row>
    <row r="21">
      <c r="A21" s="3">
        <v>40.0</v>
      </c>
      <c r="B21" s="3">
        <v>-83.0</v>
      </c>
      <c r="D21">
        <f t="shared" si="1"/>
        <v>3.688879454</v>
      </c>
      <c r="E21">
        <f t="shared" si="2"/>
        <v>4.418840608</v>
      </c>
      <c r="I21" s="5">
        <v>30.0</v>
      </c>
      <c r="J21" s="5">
        <v>-75.0</v>
      </c>
      <c r="K21" s="5">
        <v>1.4705882352941178</v>
      </c>
      <c r="L21" s="14">
        <f t="shared" si="3"/>
        <v>12.99730117</v>
      </c>
      <c r="M21" s="14">
        <f t="shared" si="4"/>
        <v>14.33912806</v>
      </c>
      <c r="N21">
        <f t="shared" si="5"/>
        <v>289.0917677</v>
      </c>
      <c r="R21">
        <f t="shared" si="6"/>
        <v>245.2629098</v>
      </c>
    </row>
    <row r="22">
      <c r="A22" s="1" t="s">
        <v>44</v>
      </c>
      <c r="B22" s="1" t="s">
        <v>45</v>
      </c>
      <c r="I22" s="3">
        <v>40.0</v>
      </c>
      <c r="J22" s="3">
        <v>-83.0</v>
      </c>
      <c r="K22" s="3">
        <v>1.6274509803921569</v>
      </c>
      <c r="L22" s="14">
        <f t="shared" si="3"/>
        <v>24.29076428</v>
      </c>
      <c r="M22" s="14">
        <f t="shared" si="4"/>
        <v>27.37418305</v>
      </c>
      <c r="N22">
        <f t="shared" si="5"/>
        <v>246.780087</v>
      </c>
      <c r="R22">
        <f t="shared" si="6"/>
        <v>159.4112537</v>
      </c>
    </row>
    <row r="23">
      <c r="N23">
        <f>SUM(N2:N22)</f>
        <v>708.1527886</v>
      </c>
      <c r="R23">
        <f>SUM(R2:R22)</f>
        <v>664.007445</v>
      </c>
    </row>
  </sheetData>
  <hyperlinks>
    <hyperlink r:id="rId1" ref="G1"/>
  </hyperlinks>
  <drawing r:id="rId2"/>
</worksheet>
</file>