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1"/>
  </bookViews>
  <sheets>
    <sheet name="HLMSR" sheetId="6" r:id="rId1"/>
    <sheet name="Changing b mid contract" sheetId="8" r:id="rId2"/>
    <sheet name="Some Accounting" sheetId="7" r:id="rId3"/>
    <sheet name="2x2 Update Calculator" sheetId="5" r:id="rId4"/>
  </sheets>
  <calcPr calcId="145621"/>
</workbook>
</file>

<file path=xl/calcChain.xml><?xml version="1.0" encoding="utf-8"?>
<calcChain xmlns="http://schemas.openxmlformats.org/spreadsheetml/2006/main">
  <c r="P30" i="8" l="1"/>
  <c r="H29" i="8"/>
  <c r="G29" i="8"/>
  <c r="H33" i="8"/>
  <c r="G33" i="8"/>
  <c r="F33" i="8"/>
  <c r="E33" i="8"/>
  <c r="M32" i="8"/>
  <c r="N32" i="8" s="1"/>
  <c r="M33" i="8"/>
  <c r="J15" i="8"/>
  <c r="M31" i="8"/>
  <c r="N27" i="8"/>
  <c r="L33" i="8"/>
  <c r="N26" i="8"/>
  <c r="M26" i="8" l="1"/>
  <c r="H30" i="8"/>
  <c r="G30" i="8"/>
  <c r="F30" i="8"/>
  <c r="E30" i="8"/>
  <c r="M30" i="8" s="1"/>
  <c r="M29" i="8"/>
  <c r="N29" i="8" s="1"/>
  <c r="M27" i="8"/>
  <c r="K21" i="8"/>
  <c r="I31" i="8"/>
  <c r="J32" i="8"/>
  <c r="L32" i="8"/>
  <c r="K32" i="8"/>
  <c r="I32" i="8"/>
  <c r="L31" i="8"/>
  <c r="K31" i="8"/>
  <c r="J31" i="8"/>
  <c r="L29" i="8"/>
  <c r="K29" i="8"/>
  <c r="J29" i="8"/>
  <c r="I29" i="8"/>
  <c r="L27" i="8"/>
  <c r="K27" i="8"/>
  <c r="J27" i="8"/>
  <c r="I27" i="8"/>
  <c r="L26" i="8"/>
  <c r="K26" i="8"/>
  <c r="J26" i="8"/>
  <c r="I26" i="8"/>
  <c r="I21" i="8"/>
  <c r="F15" i="8"/>
  <c r="I15" i="8" s="1"/>
  <c r="E15" i="8"/>
  <c r="G15" i="8" s="1"/>
  <c r="I14" i="8"/>
  <c r="H14" i="8"/>
  <c r="G14" i="8"/>
  <c r="I13" i="8"/>
  <c r="H13" i="8"/>
  <c r="G13" i="8"/>
  <c r="I12" i="8"/>
  <c r="J12" i="8" s="1"/>
  <c r="H12" i="8"/>
  <c r="G12" i="8"/>
  <c r="I11" i="8"/>
  <c r="H11" i="8"/>
  <c r="G11" i="8"/>
  <c r="L10" i="8"/>
  <c r="E10" i="8" s="1"/>
  <c r="I9" i="8"/>
  <c r="J9" i="8" s="1"/>
  <c r="H9" i="8"/>
  <c r="G9" i="8"/>
  <c r="I8" i="8"/>
  <c r="K3" i="8" s="1"/>
  <c r="H8" i="8"/>
  <c r="G8" i="8"/>
  <c r="I3" i="8"/>
  <c r="K30" i="8" l="1"/>
  <c r="N30" i="8"/>
  <c r="Q30" i="8" s="1"/>
  <c r="N31" i="8"/>
  <c r="N33" i="8" s="1"/>
  <c r="I30" i="8"/>
  <c r="L30" i="8"/>
  <c r="J30" i="8"/>
  <c r="K28" i="8"/>
  <c r="M28" i="8"/>
  <c r="N28" i="8" s="1"/>
  <c r="L28" i="8"/>
  <c r="I28" i="8"/>
  <c r="J28" i="8"/>
  <c r="J14" i="8"/>
  <c r="H15" i="8"/>
  <c r="J13" i="8"/>
  <c r="G10" i="8"/>
  <c r="M11" i="8" s="1"/>
  <c r="I10" i="8"/>
  <c r="J10" i="8" s="1"/>
  <c r="H10" i="8"/>
  <c r="J8" i="8"/>
  <c r="I33" i="8"/>
  <c r="J33" i="8"/>
  <c r="K33" i="8"/>
  <c r="P28" i="6"/>
  <c r="D18" i="5"/>
  <c r="M15" i="5"/>
  <c r="N11" i="5"/>
  <c r="L7" i="5"/>
  <c r="M14" i="5"/>
  <c r="N33" i="6"/>
  <c r="N34" i="8" l="1"/>
  <c r="Q31" i="8" s="1"/>
  <c r="J16" i="8"/>
  <c r="J11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L10" i="6"/>
  <c r="C45" i="7" l="1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Q34" i="7" l="1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Q39" i="7" l="1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Q47" i="7" l="1"/>
  <c r="Q48" i="7"/>
  <c r="I48" i="7"/>
  <c r="C49" i="7"/>
  <c r="M48" i="7"/>
  <c r="N48" i="7" s="1"/>
  <c r="H48" i="7"/>
  <c r="K48" i="7"/>
  <c r="J48" i="7"/>
  <c r="R49" i="7"/>
  <c r="C50" i="7" l="1"/>
  <c r="M49" i="7"/>
  <c r="N49" i="7" s="1"/>
  <c r="H49" i="7"/>
  <c r="K49" i="7"/>
  <c r="J49" i="7"/>
  <c r="I49" i="7"/>
  <c r="K50" i="7" l="1"/>
  <c r="J50" i="7"/>
  <c r="I50" i="7"/>
  <c r="C51" i="7"/>
  <c r="M50" i="7"/>
  <c r="N50" i="7" s="1"/>
  <c r="H50" i="7"/>
  <c r="Q50" i="7"/>
  <c r="R50" i="7"/>
  <c r="R51" i="7" s="1"/>
  <c r="Q49" i="7"/>
  <c r="R52" i="7" l="1"/>
  <c r="J51" i="7"/>
  <c r="I51" i="7"/>
  <c r="C52" i="7"/>
  <c r="M51" i="7"/>
  <c r="N51" i="7" s="1"/>
  <c r="H51" i="7"/>
  <c r="K51" i="7"/>
  <c r="I52" i="7" l="1"/>
  <c r="C53" i="7"/>
  <c r="R53" i="7" s="1"/>
  <c r="M52" i="7"/>
  <c r="N52" i="7" s="1"/>
  <c r="Q52" i="7" s="1"/>
  <c r="H52" i="7"/>
  <c r="K52" i="7"/>
  <c r="J52" i="7"/>
  <c r="Q51" i="7"/>
  <c r="C54" i="7" l="1"/>
  <c r="M53" i="7"/>
  <c r="N53" i="7" s="1"/>
  <c r="Q53" i="7" s="1"/>
  <c r="H53" i="7"/>
  <c r="K53" i="7"/>
  <c r="J53" i="7"/>
  <c r="I53" i="7"/>
  <c r="K54" i="7" l="1"/>
  <c r="J54" i="7"/>
  <c r="I54" i="7"/>
  <c r="C55" i="7"/>
  <c r="M54" i="7"/>
  <c r="N54" i="7" s="1"/>
  <c r="Q54" i="7" s="1"/>
  <c r="H54" i="7"/>
  <c r="R54" i="7"/>
  <c r="R55" i="7" s="1"/>
  <c r="R56" i="7" l="1"/>
  <c r="J55" i="7"/>
  <c r="I55" i="7"/>
  <c r="C56" i="7"/>
  <c r="M55" i="7"/>
  <c r="N55" i="7" s="1"/>
  <c r="Q55" i="7" s="1"/>
  <c r="H55" i="7"/>
  <c r="K55" i="7"/>
  <c r="I56" i="7" l="1"/>
  <c r="C57" i="7"/>
  <c r="R57" i="7" s="1"/>
  <c r="M56" i="7"/>
  <c r="N56" i="7" s="1"/>
  <c r="Q56" i="7" s="1"/>
  <c r="H56" i="7"/>
  <c r="K56" i="7"/>
  <c r="J56" i="7"/>
  <c r="C58" i="7" l="1"/>
  <c r="M57" i="7"/>
  <c r="N57" i="7" s="1"/>
  <c r="Q57" i="7" s="1"/>
  <c r="H57" i="7"/>
  <c r="K57" i="7"/>
  <c r="J57" i="7"/>
  <c r="I57" i="7"/>
  <c r="K58" i="7" l="1"/>
  <c r="J58" i="7"/>
  <c r="I58" i="7"/>
  <c r="C59" i="7"/>
  <c r="M58" i="7"/>
  <c r="N58" i="7" s="1"/>
  <c r="Q58" i="7" s="1"/>
  <c r="H58" i="7"/>
  <c r="R58" i="7"/>
  <c r="R59" i="7" s="1"/>
  <c r="J59" i="7" l="1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</calcChain>
</file>

<file path=xl/sharedStrings.xml><?xml version="1.0" encoding="utf-8"?>
<sst xmlns="http://schemas.openxmlformats.org/spreadsheetml/2006/main" count="190" uniqueCount="71">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</sst>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168" fontId="0" fillId="0" borderId="0" xfId="0" applyNumberFormat="1" applyBorder="1"/>
    <xf numFmtId="9" fontId="0" fillId="0" borderId="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0224"/>
        <c:axId val="136341760"/>
      </c:lineChart>
      <c:catAx>
        <c:axId val="1363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41760"/>
        <c:crosses val="autoZero"/>
        <c:auto val="1"/>
        <c:lblAlgn val="ctr"/>
        <c:lblOffset val="100"/>
        <c:noMultiLvlLbl val="0"/>
      </c:catAx>
      <c:valAx>
        <c:axId val="1363417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6340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contract'!$AM$25</c:f>
              <c:strCache>
                <c:ptCount val="1"/>
              </c:strCache>
            </c:strRef>
          </c:tx>
          <c:val>
            <c:numRef>
              <c:f>'Changing b mid contract'!$AM$26:$AM$32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contract'!$AN$25</c:f>
              <c:strCache>
                <c:ptCount val="1"/>
              </c:strCache>
            </c:strRef>
          </c:tx>
          <c:val>
            <c:numRef>
              <c:f>'Changing b mid contract'!$AN$26:$AN$32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contract'!$AO$25</c:f>
              <c:strCache>
                <c:ptCount val="1"/>
              </c:strCache>
            </c:strRef>
          </c:tx>
          <c:val>
            <c:numRef>
              <c:f>'Changing b mid contract'!$AO$26:$AO$32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contract'!$AP$25</c:f>
              <c:strCache>
                <c:ptCount val="1"/>
              </c:strCache>
            </c:strRef>
          </c:tx>
          <c:val>
            <c:numRef>
              <c:f>'Changing b mid contract'!$AP$26:$AP$32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4880"/>
        <c:axId val="96316416"/>
      </c:lineChart>
      <c:catAx>
        <c:axId val="96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316416"/>
        <c:crosses val="autoZero"/>
        <c:auto val="1"/>
        <c:lblAlgn val="ctr"/>
        <c:lblOffset val="100"/>
        <c:noMultiLvlLbl val="0"/>
      </c:catAx>
      <c:valAx>
        <c:axId val="963164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6314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T24" sqref="T24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40" t="s">
        <v>8</v>
      </c>
      <c r="F7" s="41" t="s">
        <v>9</v>
      </c>
      <c r="G7" s="90" t="s">
        <v>8</v>
      </c>
      <c r="H7" s="91" t="s">
        <v>9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40" t="s">
        <v>8</v>
      </c>
      <c r="F25" s="59" t="s">
        <v>9</v>
      </c>
      <c r="G25" s="41" t="s">
        <v>10</v>
      </c>
      <c r="H25" s="60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60"/>
  <sheetViews>
    <sheetView tabSelected="1" zoomScale="70" zoomScaleNormal="70" workbookViewId="0">
      <selection activeCell="W24" sqref="W24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40" t="s">
        <v>8</v>
      </c>
      <c r="F7" s="41" t="s">
        <v>9</v>
      </c>
      <c r="G7" s="90" t="s">
        <v>8</v>
      </c>
      <c r="H7" s="91" t="s">
        <v>9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" x14ac:dyDescent="0.35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2.7725887222397811</v>
      </c>
      <c r="N21" s="18"/>
      <c r="O21" s="7"/>
      <c r="P21" s="7"/>
      <c r="Q21" s="7"/>
      <c r="R21" s="18"/>
    </row>
    <row r="22" spans="2:42" x14ac:dyDescent="0.25">
      <c r="D22" t="s">
        <v>7</v>
      </c>
      <c r="E22" s="34" t="s">
        <v>4</v>
      </c>
      <c r="F22" s="34" t="s">
        <v>5</v>
      </c>
      <c r="N22" s="18"/>
      <c r="O22" s="7"/>
      <c r="P22" s="7"/>
      <c r="Q22" s="7"/>
      <c r="R22" s="18"/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t="s">
        <v>7</v>
      </c>
      <c r="D25" s="136" t="s">
        <v>36</v>
      </c>
      <c r="E25" s="40" t="s">
        <v>8</v>
      </c>
      <c r="F25" s="59" t="s">
        <v>9</v>
      </c>
      <c r="G25" s="41" t="s">
        <v>10</v>
      </c>
      <c r="H25" s="60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B26" t="s">
        <v>70</v>
      </c>
      <c r="C26" s="7">
        <v>2</v>
      </c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EXP(E26/$C26)/(EXP($E26/$C26)+EXP($F26/$C26)+EXP($G26/$C26)+EXP($H26/$C26))</f>
        <v>0.25</v>
      </c>
      <c r="J26" s="75">
        <f t="shared" ref="J26:J32" si="4">EXP(F26/$C26)/(EXP($E26/$C26)+EXP($F26/$C26)+EXP($G26/$C26)+EXP($H26/$C26))</f>
        <v>0.25</v>
      </c>
      <c r="K26" s="76">
        <f t="shared" ref="K26:K32" si="5">EXP(G26/$C26)/(EXP($E26/$C26)+EXP($F26/$C26)+EXP($G26/$C26)+EXP($H26/$C26))</f>
        <v>0.25</v>
      </c>
      <c r="L26" s="77">
        <f t="shared" ref="L26:L32" si="6">EXP(H26/$C26)/(EXP($E26/$C26)+EXP($F26/$C26)+EXP($G26/$C26)+EXP($H26/$C26))</f>
        <v>0.25</v>
      </c>
      <c r="M26" s="95">
        <f>$C26*LN(EXP($E26/$C26)+EXP($F26/$C26)+EXP($G26/$C26)+EXP($H26/$C26))</f>
        <v>2.7725887222397811</v>
      </c>
      <c r="N26" s="86">
        <f>(M26-0)</f>
        <v>2.7725887222397811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x14ac:dyDescent="0.25">
      <c r="B27" s="7" t="s">
        <v>70</v>
      </c>
      <c r="C27" s="7">
        <v>2</v>
      </c>
      <c r="D27" s="7">
        <v>2</v>
      </c>
      <c r="E27" s="48">
        <v>0</v>
      </c>
      <c r="F27" s="63">
        <v>1</v>
      </c>
      <c r="G27" s="42">
        <v>2</v>
      </c>
      <c r="H27" s="64">
        <v>0</v>
      </c>
      <c r="I27" s="78">
        <f t="shared" ref="I27:I32" si="7">EXP(E27/$C27)/(EXP($E27/$C27)+EXP($F27/$C27)+EXP($G27/$C27)+EXP($H27/$C27))</f>
        <v>0.1570597633495828</v>
      </c>
      <c r="J27" s="79">
        <f t="shared" si="4"/>
        <v>0.25894777260558555</v>
      </c>
      <c r="K27" s="80">
        <f t="shared" si="5"/>
        <v>0.4269327006952488</v>
      </c>
      <c r="L27" s="81">
        <f t="shared" si="6"/>
        <v>0.1570597633495828</v>
      </c>
      <c r="M27" s="96">
        <f t="shared" ref="M27:M33" si="8">$C27*LN(EXP($E27/$C27)+EXP($F27/$C27)+EXP($G27/$C27)+EXP($H27/$C27))</f>
        <v>3.7022577755764261</v>
      </c>
      <c r="N27" s="87">
        <f>(M27-M26)</f>
        <v>0.92966905333664496</v>
      </c>
      <c r="O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x14ac:dyDescent="0.25">
      <c r="B28" s="17" t="s">
        <v>70</v>
      </c>
      <c r="C28" s="17">
        <v>2</v>
      </c>
      <c r="D28" s="17">
        <v>3</v>
      </c>
      <c r="E28" s="48">
        <v>1</v>
      </c>
      <c r="F28" s="63">
        <v>1</v>
      </c>
      <c r="G28" s="42">
        <v>2</v>
      </c>
      <c r="H28" s="64">
        <v>0</v>
      </c>
      <c r="I28" s="78">
        <f t="shared" si="7"/>
        <v>0.23500371220159452</v>
      </c>
      <c r="J28" s="79">
        <f t="shared" si="4"/>
        <v>0.23500371220159452</v>
      </c>
      <c r="K28" s="80">
        <f t="shared" si="5"/>
        <v>0.3874556190002601</v>
      </c>
      <c r="L28" s="81">
        <f t="shared" si="6"/>
        <v>0.14253695659655097</v>
      </c>
      <c r="M28" s="96">
        <f>$C28*LN(EXP($E28/$C28)+EXP($F28/$C28)+EXP($G28/$C28)+EXP($H28/$C28))</f>
        <v>3.8963079367204267</v>
      </c>
      <c r="N28" s="87">
        <f>(M28-M27)</f>
        <v>0.19405016114400064</v>
      </c>
      <c r="O28" s="7"/>
      <c r="R28" s="180"/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x14ac:dyDescent="0.25">
      <c r="B29" s="169" t="s">
        <v>70</v>
      </c>
      <c r="C29" s="169">
        <v>2</v>
      </c>
      <c r="D29" s="7">
        <v>4</v>
      </c>
      <c r="E29" s="48">
        <v>0.02</v>
      </c>
      <c r="F29" s="63">
        <v>0</v>
      </c>
      <c r="G29" s="42">
        <f>E29</f>
        <v>0.02</v>
      </c>
      <c r="H29" s="64">
        <f>E29</f>
        <v>0.02</v>
      </c>
      <c r="I29" s="78">
        <f t="shared" si="7"/>
        <v>0.25062343621417149</v>
      </c>
      <c r="J29" s="79">
        <f t="shared" si="4"/>
        <v>0.24812969135748572</v>
      </c>
      <c r="K29" s="80">
        <f t="shared" si="5"/>
        <v>0.25062343621417149</v>
      </c>
      <c r="L29" s="81">
        <f t="shared" si="6"/>
        <v>0.25062343621417149</v>
      </c>
      <c r="M29" s="96">
        <f>$C29*LN(EXP($E29/$C29)+EXP($F29/$C29)+EXP($G29/$C29)+EXP($H29/$C29))</f>
        <v>2.7876074409704446</v>
      </c>
      <c r="N29" s="87">
        <f>(M29-M28)</f>
        <v>-1.1087004957499822</v>
      </c>
      <c r="O29" s="7"/>
      <c r="R29" s="181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169" t="s">
        <v>69</v>
      </c>
      <c r="C30" s="169">
        <v>2.1</v>
      </c>
      <c r="D30" s="7">
        <v>5</v>
      </c>
      <c r="E30" s="48">
        <f>E29</f>
        <v>0.02</v>
      </c>
      <c r="F30" s="63">
        <f t="shared" ref="F30:H30" si="9">F29</f>
        <v>0</v>
      </c>
      <c r="G30" s="42">
        <f t="shared" si="9"/>
        <v>0.02</v>
      </c>
      <c r="H30" s="64">
        <f t="shared" si="9"/>
        <v>0.02</v>
      </c>
      <c r="I30" s="78">
        <f t="shared" si="7"/>
        <v>0.25059381975026318</v>
      </c>
      <c r="J30" s="79">
        <f>EXP(F30/$C30)/(EXP($E30/$C30)+EXP($F30/$C30)+EXP($G30/$C30)+EXP($H30/$C30))</f>
        <v>0.2482185407492106</v>
      </c>
      <c r="K30" s="80">
        <f t="shared" si="5"/>
        <v>0.25059381975026318</v>
      </c>
      <c r="L30" s="81">
        <f t="shared" si="6"/>
        <v>0.25059381975026318</v>
      </c>
      <c r="M30" s="96">
        <f>$C30*LN(EXP($E30/$C30)+EXP($F30/$C30)+EXP($G30/$C30)+EXP($H30/$C30))</f>
        <v>2.9262359871332446</v>
      </c>
      <c r="N30" s="87">
        <f>(M30-M29)</f>
        <v>0.13862854616280007</v>
      </c>
      <c r="O30" s="7"/>
      <c r="P30" s="7">
        <f>(C30-C29)*LN(I21)</f>
        <v>0.13862943611198919</v>
      </c>
      <c r="Q30" t="b">
        <f>P30&gt;N30</f>
        <v>1</v>
      </c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169" t="s">
        <v>69</v>
      </c>
      <c r="C31" s="169">
        <v>2.1</v>
      </c>
      <c r="D31" s="7">
        <v>6</v>
      </c>
      <c r="E31" s="48">
        <v>1</v>
      </c>
      <c r="F31" s="63">
        <v>4</v>
      </c>
      <c r="G31" s="42">
        <v>1</v>
      </c>
      <c r="H31" s="64">
        <v>2</v>
      </c>
      <c r="I31" s="78">
        <f>EXP(E31/$C31)/(EXP($E31/$C31)+EXP($F31/$C31)+EXP($G31/$C31)+EXP($H31/$C31))</f>
        <v>0.12849071490310432</v>
      </c>
      <c r="J31" s="79">
        <f t="shared" si="4"/>
        <v>0.53615755980392621</v>
      </c>
      <c r="K31" s="80">
        <f t="shared" si="5"/>
        <v>0.12849071490310432</v>
      </c>
      <c r="L31" s="81">
        <f t="shared" si="6"/>
        <v>0.20686101038986507</v>
      </c>
      <c r="M31" s="96">
        <f>$C31*LN(EXP($E31/$C31)+EXP($F31/$C31)+EXP($G31/$C31)+EXP($H31/$C31))</f>
        <v>5.3089871331240097</v>
      </c>
      <c r="N31" s="87">
        <f>(M31-M30)</f>
        <v>2.3827511459907651</v>
      </c>
      <c r="O31" s="7"/>
      <c r="P31" s="7"/>
      <c r="Q31" t="b">
        <f>N34&gt;M34</f>
        <v>1</v>
      </c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169" t="s">
        <v>69</v>
      </c>
      <c r="C32" s="169">
        <v>2.1</v>
      </c>
      <c r="D32" s="7">
        <v>7</v>
      </c>
      <c r="E32" s="40">
        <v>0</v>
      </c>
      <c r="F32" s="59">
        <v>25</v>
      </c>
      <c r="G32" s="41">
        <v>0</v>
      </c>
      <c r="H32" s="60">
        <v>0</v>
      </c>
      <c r="I32" s="70">
        <f t="shared" si="7"/>
        <v>6.7580093981986961E-6</v>
      </c>
      <c r="J32" s="71">
        <f>EXP(F32/$C32)/(EXP($E32/$C32)+EXP($F32/$C32)+EXP($G32/$C32)+EXP($H32/$C32))</f>
        <v>0.9999797259718054</v>
      </c>
      <c r="K32" s="72">
        <f t="shared" si="5"/>
        <v>6.7580093981986961E-6</v>
      </c>
      <c r="L32" s="73">
        <f t="shared" si="6"/>
        <v>6.7580093981986961E-6</v>
      </c>
      <c r="M32" s="133">
        <f>$C32*LN(EXP($E32/$C32)+EXP($F32/$C32)+EXP($G32/$C32)+EXP($H32/$C32))</f>
        <v>25.000042575890806</v>
      </c>
      <c r="N32" s="36">
        <f>(M32-M31)</f>
        <v>19.691055442766796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169" t="s">
        <v>69</v>
      </c>
      <c r="C33" s="169">
        <v>2.1</v>
      </c>
      <c r="D33" s="7">
        <v>8</v>
      </c>
      <c r="E33" s="137">
        <f>E32</f>
        <v>0</v>
      </c>
      <c r="F33" s="65">
        <f>F32</f>
        <v>25</v>
      </c>
      <c r="G33" s="53">
        <f>G32</f>
        <v>0</v>
      </c>
      <c r="H33" s="66">
        <f>H32</f>
        <v>0</v>
      </c>
      <c r="I33" s="82">
        <f>EXP(E33)/(EXP($E33)+EXP($F33)+EXP($G33)+EXP($H33))</f>
        <v>1.3887943864385394E-11</v>
      </c>
      <c r="J33" s="83">
        <f>EXP(F33)/(EXP($E33)+EXP($F33)+EXP($G33)+EXP($H33))</f>
        <v>0.99999999995833622</v>
      </c>
      <c r="K33" s="84">
        <f t="shared" ref="K33:L33" si="10">EXP(G33)/(EXP($E33)+EXP($F33)+EXP($G33)+EXP($H33))</f>
        <v>1.3887943864385394E-11</v>
      </c>
      <c r="L33" s="85">
        <f>EXP(H33)/(EXP($E33)+EXP($F33)+EXP($G33)+EXP($H33))</f>
        <v>1.3887943864385394E-11</v>
      </c>
      <c r="M33" s="97">
        <f>$C33*LN(EXP($E33/$C33)+EXP($F33/$C33)+EXP($G33/$C33)+EXP($H33/$C33))</f>
        <v>25.000042575890806</v>
      </c>
      <c r="N33" s="36">
        <f>SUM(N26:N32)</f>
        <v>25.000042575890806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179">
        <f>N33-(SUMPRODUCT(I33:L33,E33:H33))</f>
        <v>4.257693240106164E-5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69"/>
      <c r="H37" s="169"/>
      <c r="I37" s="172"/>
      <c r="J37" s="172"/>
      <c r="K37" s="8"/>
      <c r="L37" s="8"/>
      <c r="M37" s="8"/>
      <c r="N37" s="8"/>
      <c r="O37" s="8"/>
      <c r="P37" s="8"/>
      <c r="Q37" s="8"/>
      <c r="R37" s="8"/>
    </row>
    <row r="38" spans="1:42" x14ac:dyDescent="0.25">
      <c r="A38" s="135"/>
      <c r="B38" s="17"/>
      <c r="C38" s="17"/>
      <c r="D38" s="17"/>
      <c r="E38" s="17"/>
      <c r="F38" s="17"/>
      <c r="G38" s="170"/>
      <c r="H38" s="169"/>
      <c r="I38" s="172"/>
      <c r="J38" s="172"/>
      <c r="K38" s="8"/>
      <c r="L38" s="8"/>
      <c r="M38" s="8"/>
      <c r="N38" s="8"/>
      <c r="O38" s="8"/>
      <c r="P38" s="8"/>
      <c r="Q38" s="8"/>
      <c r="R38" s="8"/>
    </row>
    <row r="39" spans="1:42" x14ac:dyDescent="0.25">
      <c r="A39" s="7"/>
      <c r="B39" s="7"/>
      <c r="C39" s="7"/>
      <c r="D39" s="7"/>
      <c r="E39" s="17"/>
      <c r="F39" s="17"/>
      <c r="G39" s="171"/>
      <c r="H39" s="172"/>
      <c r="I39" s="173"/>
      <c r="J39" s="173"/>
      <c r="K39" s="174"/>
      <c r="L39" s="8"/>
      <c r="M39" s="175"/>
      <c r="N39" s="8"/>
      <c r="O39" s="8"/>
      <c r="P39" s="8"/>
      <c r="Q39" s="8"/>
      <c r="R39" s="8"/>
    </row>
    <row r="40" spans="1:42" x14ac:dyDescent="0.25">
      <c r="B40" s="7"/>
      <c r="C40" s="7"/>
      <c r="D40" s="7"/>
      <c r="E40" s="17"/>
      <c r="F40" s="17"/>
      <c r="G40" s="171"/>
      <c r="H40" s="172"/>
      <c r="I40" s="173"/>
      <c r="J40" s="173"/>
      <c r="K40" s="174"/>
      <c r="L40" s="8"/>
      <c r="M40" s="8"/>
      <c r="N40" s="8"/>
      <c r="O40" s="8"/>
      <c r="P40" s="8"/>
      <c r="Q40" s="8"/>
      <c r="R40" s="8"/>
    </row>
    <row r="41" spans="1:42" x14ac:dyDescent="0.25">
      <c r="B41" s="7"/>
      <c r="C41" s="7"/>
      <c r="D41" s="7"/>
      <c r="E41" s="17"/>
      <c r="F41" s="17"/>
      <c r="G41" s="169"/>
      <c r="H41" s="169"/>
      <c r="I41" s="176"/>
      <c r="J41" s="176"/>
      <c r="K41" s="174"/>
      <c r="L41" s="8"/>
      <c r="M41" s="8"/>
      <c r="N41" s="8"/>
      <c r="O41" s="8"/>
      <c r="P41" s="8"/>
      <c r="Q41" s="8"/>
      <c r="R41" s="8"/>
    </row>
    <row r="42" spans="1:42" x14ac:dyDescent="0.25">
      <c r="B42" s="7"/>
      <c r="C42" s="7"/>
      <c r="D42" s="7"/>
      <c r="E42" s="17"/>
      <c r="F42" s="17"/>
      <c r="G42" s="169"/>
      <c r="H42" s="169"/>
      <c r="I42" s="176"/>
      <c r="J42" s="176"/>
      <c r="K42" s="174"/>
      <c r="L42" s="8"/>
      <c r="M42" s="8"/>
      <c r="N42" s="8"/>
      <c r="O42" s="8"/>
      <c r="P42" s="8"/>
      <c r="Q42" s="8"/>
      <c r="R42" s="8"/>
    </row>
    <row r="43" spans="1:42" x14ac:dyDescent="0.25">
      <c r="B43" s="7"/>
      <c r="C43" s="7"/>
      <c r="D43" s="7"/>
      <c r="E43" s="17"/>
      <c r="F43" s="17"/>
      <c r="G43" s="169"/>
      <c r="H43" s="169"/>
      <c r="I43" s="176"/>
      <c r="J43" s="176"/>
      <c r="K43" s="174"/>
      <c r="L43" s="8"/>
      <c r="M43" s="8"/>
      <c r="N43" s="8"/>
      <c r="O43" s="8"/>
      <c r="P43" s="8"/>
      <c r="Q43" s="8"/>
      <c r="R43" s="8"/>
    </row>
    <row r="44" spans="1:42" x14ac:dyDescent="0.25">
      <c r="B44" s="7"/>
      <c r="C44" s="7"/>
      <c r="D44" s="17"/>
      <c r="E44" s="17"/>
      <c r="F44" s="17"/>
      <c r="G44" s="170"/>
      <c r="H44" s="169"/>
      <c r="I44" s="177"/>
      <c r="J44" s="177"/>
      <c r="K44" s="174"/>
      <c r="L44" s="8"/>
      <c r="M44" s="8"/>
      <c r="N44" s="8"/>
      <c r="O44" s="8"/>
      <c r="P44" s="8"/>
      <c r="Q44" s="8"/>
      <c r="R44" s="8"/>
    </row>
    <row r="45" spans="1:42" x14ac:dyDescent="0.25">
      <c r="B45" s="7"/>
      <c r="C45" s="7"/>
      <c r="D45" s="7"/>
      <c r="G45" s="169"/>
      <c r="H45" s="172"/>
      <c r="I45" s="173"/>
      <c r="J45" s="173"/>
      <c r="K45" s="174"/>
      <c r="L45" s="8"/>
      <c r="M45" s="175"/>
      <c r="N45" s="8"/>
      <c r="O45" s="8"/>
      <c r="P45" s="8"/>
      <c r="Q45" s="8"/>
      <c r="R45" s="8"/>
    </row>
    <row r="46" spans="1:42" x14ac:dyDescent="0.25">
      <c r="B46" s="7"/>
      <c r="C46" s="7"/>
      <c r="D46" s="7"/>
      <c r="G46" s="169"/>
      <c r="H46" s="172"/>
      <c r="I46" s="173"/>
      <c r="J46" s="173"/>
      <c r="K46" s="174"/>
      <c r="L46" s="8"/>
      <c r="M46" s="8"/>
      <c r="N46" s="8"/>
      <c r="O46" s="8"/>
      <c r="P46" s="8"/>
      <c r="Q46" s="8"/>
      <c r="R46" s="8"/>
    </row>
    <row r="47" spans="1:42" x14ac:dyDescent="0.25">
      <c r="B47" s="7"/>
      <c r="C47" s="7"/>
      <c r="D47" s="7"/>
      <c r="G47" s="169"/>
      <c r="H47" s="169"/>
      <c r="I47" s="176"/>
      <c r="J47" s="176"/>
      <c r="K47" s="174"/>
      <c r="L47" s="8"/>
      <c r="M47" s="8"/>
      <c r="N47" s="8"/>
      <c r="O47" s="8"/>
      <c r="P47" s="8"/>
      <c r="Q47" s="8"/>
      <c r="R47" s="8"/>
    </row>
    <row r="48" spans="1:42" x14ac:dyDescent="0.25">
      <c r="B48" s="7"/>
      <c r="C48" s="7"/>
      <c r="D48" s="7"/>
      <c r="G48" s="169"/>
      <c r="H48" s="169"/>
      <c r="I48" s="169"/>
      <c r="J48" s="169"/>
      <c r="K48" s="8"/>
      <c r="L48" s="8"/>
      <c r="M48" s="8"/>
      <c r="N48" s="8"/>
      <c r="O48" s="8"/>
      <c r="P48" s="8"/>
      <c r="Q48" s="8"/>
      <c r="R48" s="8"/>
    </row>
    <row r="49" spans="7:18" x14ac:dyDescent="0.25">
      <c r="G49" s="169"/>
      <c r="H49" s="169"/>
      <c r="I49" s="169"/>
      <c r="J49" s="169"/>
      <c r="K49" s="8"/>
      <c r="L49" s="8"/>
      <c r="M49" s="8"/>
      <c r="N49" s="8"/>
      <c r="O49" s="8"/>
      <c r="P49" s="8"/>
      <c r="Q49" s="8"/>
      <c r="R49" s="8"/>
    </row>
    <row r="50" spans="7:18" x14ac:dyDescent="0.25">
      <c r="G50" s="169"/>
      <c r="H50" s="169"/>
      <c r="I50" s="169"/>
      <c r="J50" s="169"/>
      <c r="K50" s="8"/>
      <c r="L50" s="8"/>
      <c r="M50" s="8"/>
      <c r="N50" s="8"/>
      <c r="O50" s="8"/>
      <c r="P50" s="8"/>
      <c r="Q50" s="8"/>
      <c r="R50" s="8"/>
    </row>
    <row r="51" spans="7:18" x14ac:dyDescent="0.25">
      <c r="G51" s="169"/>
      <c r="H51" s="169"/>
      <c r="I51" s="169"/>
      <c r="J51" s="169"/>
      <c r="K51" s="8"/>
      <c r="L51" s="8"/>
      <c r="M51" s="8"/>
      <c r="N51" s="8"/>
      <c r="O51" s="8"/>
      <c r="P51" s="8"/>
      <c r="Q51" s="8"/>
      <c r="R51" s="8"/>
    </row>
    <row r="52" spans="7:18" x14ac:dyDescent="0.25">
      <c r="G52" s="169"/>
      <c r="H52" s="169"/>
      <c r="I52" s="169"/>
      <c r="J52" s="169"/>
      <c r="K52" s="8"/>
      <c r="L52" s="8"/>
      <c r="M52" s="8"/>
      <c r="N52" s="8"/>
      <c r="O52" s="8"/>
      <c r="P52" s="8"/>
      <c r="Q52" s="8"/>
      <c r="R52" s="8"/>
    </row>
    <row r="53" spans="7:18" x14ac:dyDescent="0.25">
      <c r="G53" s="178"/>
      <c r="H53" s="169"/>
      <c r="I53" s="177"/>
      <c r="J53" s="177"/>
      <c r="K53" s="174"/>
      <c r="L53" s="8"/>
      <c r="M53" s="8"/>
      <c r="N53" s="8"/>
      <c r="O53" s="8"/>
      <c r="P53" s="8"/>
      <c r="Q53" s="8"/>
      <c r="R53" s="8"/>
    </row>
    <row r="54" spans="7:18" x14ac:dyDescent="0.25">
      <c r="G54" s="169"/>
      <c r="H54" s="172"/>
      <c r="I54" s="173"/>
      <c r="J54" s="173"/>
      <c r="K54" s="174"/>
      <c r="L54" s="8"/>
      <c r="M54" s="175"/>
      <c r="N54" s="8"/>
      <c r="O54" s="8"/>
      <c r="P54" s="8"/>
      <c r="Q54" s="8"/>
      <c r="R54" s="8"/>
    </row>
    <row r="55" spans="7:18" x14ac:dyDescent="0.25">
      <c r="G55" s="169"/>
      <c r="H55" s="172"/>
      <c r="I55" s="173"/>
      <c r="J55" s="173"/>
      <c r="K55" s="174"/>
      <c r="L55" s="8"/>
      <c r="M55" s="8"/>
      <c r="N55" s="8"/>
      <c r="O55" s="8"/>
      <c r="P55" s="8"/>
      <c r="Q55" s="8"/>
      <c r="R55" s="8"/>
    </row>
    <row r="56" spans="7:18" x14ac:dyDescent="0.25">
      <c r="G56" s="169"/>
      <c r="H56" s="169"/>
      <c r="I56" s="176"/>
      <c r="J56" s="176"/>
      <c r="K56" s="174"/>
      <c r="L56" s="8"/>
      <c r="M56" s="8"/>
      <c r="N56" s="8"/>
      <c r="O56" s="8"/>
      <c r="P56" s="8"/>
      <c r="Q56" s="8"/>
      <c r="R56" s="8"/>
    </row>
    <row r="57" spans="7:18" x14ac:dyDescent="0.25">
      <c r="G57" s="169"/>
      <c r="H57" s="169"/>
      <c r="I57" s="169"/>
      <c r="J57" s="169"/>
      <c r="K57" s="8"/>
      <c r="L57" s="8"/>
      <c r="M57" s="8"/>
      <c r="N57" s="8"/>
      <c r="O57" s="8"/>
      <c r="P57" s="8"/>
      <c r="Q57" s="8"/>
      <c r="R57" s="8"/>
    </row>
    <row r="58" spans="7:18" x14ac:dyDescent="0.25">
      <c r="G58" s="169"/>
      <c r="H58" s="169"/>
      <c r="I58" s="169"/>
      <c r="J58" s="169"/>
      <c r="K58" s="8"/>
      <c r="L58" s="8"/>
      <c r="M58" s="8"/>
      <c r="N58" s="8"/>
      <c r="O58" s="8"/>
      <c r="P58" s="8"/>
      <c r="Q58" s="8"/>
      <c r="R58" s="8"/>
    </row>
    <row r="59" spans="7:18" x14ac:dyDescent="0.25">
      <c r="G59" s="169"/>
      <c r="H59" s="169"/>
      <c r="I59" s="169"/>
      <c r="J59" s="169"/>
      <c r="K59" s="8"/>
      <c r="L59" s="8"/>
      <c r="M59" s="8"/>
      <c r="N59" s="8"/>
      <c r="O59" s="8"/>
      <c r="P59" s="8"/>
      <c r="Q59" s="8"/>
      <c r="R59" s="8"/>
    </row>
    <row r="60" spans="7:18" x14ac:dyDescent="0.25">
      <c r="G60" s="169"/>
      <c r="H60" s="169"/>
      <c r="I60" s="169"/>
      <c r="J60" s="169"/>
      <c r="K60" s="8"/>
      <c r="L60" s="8"/>
      <c r="M60" s="8"/>
      <c r="N60" s="8"/>
      <c r="O60" s="8"/>
      <c r="P60" s="8"/>
      <c r="Q60" s="8"/>
      <c r="R60" s="8"/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H57" sqref="H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164" t="s">
        <v>67</v>
      </c>
      <c r="G4" s="165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166" t="s">
        <v>68</v>
      </c>
      <c r="S22" s="167"/>
      <c r="T22" s="167"/>
      <c r="U22" s="168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HLMSR</vt:lpstr>
      <vt:lpstr>Changing b mid contract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2013-11-06T14:19:02Z</dcterms:created>
  <dcterms:modified xsi:type="dcterms:W3CDTF">2014-01-23T17:57:10Z</dcterms:modified>
</cp:coreProperties>
</file>