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1"/>
  </bookViews>
  <sheets>
    <sheet name="HLMSR" sheetId="6" r:id="rId1"/>
    <sheet name="Simple Example" sheetId="10" r:id="rId2"/>
    <sheet name="Changing b mid contract" sheetId="8" r:id="rId3"/>
    <sheet name="Insurance Fraud Experiments" sheetId="9" r:id="rId4"/>
    <sheet name="Some Accounting" sheetId="7" r:id="rId5"/>
    <sheet name="2x2 Update Calculator" sheetId="5" r:id="rId6"/>
  </sheets>
  <calcPr calcId="145621"/>
</workbook>
</file>

<file path=xl/calcChain.xml><?xml version="1.0" encoding="utf-8"?>
<calcChain xmlns="http://schemas.openxmlformats.org/spreadsheetml/2006/main">
  <c r="Q23" i="10" l="1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G8" i="10"/>
  <c r="G10" i="10" l="1"/>
  <c r="J21" i="10"/>
  <c r="N21" i="10" s="1"/>
  <c r="P21" i="10" s="1"/>
  <c r="R21" i="10" s="1"/>
  <c r="J23" i="10"/>
  <c r="N23" i="10" s="1"/>
  <c r="J9" i="10"/>
  <c r="N9" i="10" s="1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H11" i="10" l="1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L10" i="6"/>
  <c r="I12" i="9"/>
  <c r="J12" i="9" s="1"/>
  <c r="H12" i="9"/>
  <c r="G12" i="9"/>
  <c r="I7" i="9"/>
  <c r="I12" i="10" l="1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H13" i="10" l="1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H14" i="10" l="1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G15" i="10" l="1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<sst xmlns="http://schemas.openxmlformats.org/spreadsheetml/2006/main" count="299" uniqueCount="113">
  <si>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</si>
  <si>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</si>
  <si>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</si>
  <si>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</si>
  <si>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</si>
  <si>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</si>
  <si>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</si>
  <si>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</si>
  <si>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</si>
  <si>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</si>
  <si>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</si>
  <si>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</si>
  <si>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</si>
  <si>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</si>
  <si>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</si>
  <si>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</si>
  <si>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</si>
  <si>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</si>
  <si>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</si>
  <si>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</si>
  <si>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</si>
  <si>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</si>
  <si>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</si>
  <si>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</si>
  <si>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</si>
  <si>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</si>
  <si>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</si>
  <si>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</si>
  <si>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</si>
  <si>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</si>
  <si>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</si>
  <si>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</si>
  <si>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</si>
  <si>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</si>
  <si>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</si>
  <si>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</si>
  <si>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</si>
  <si>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</si>
  <si>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</si>
  <si>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</si>
  <si>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</si>
  <si>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</si>
  <si>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</si>
  <si>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</si>
  <si>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</si>
  <si>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</si>
  <si>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</si>
  <si>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</si>
  <si>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</si>
  <si>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</si>
  <si>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</si>
  <si>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</si>
  <si>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</si>
  <si>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</si>
  <si>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</si>
  <si>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</si>
  <si>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</si>
  <si>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</si>
  <si>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</si>
  <si>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</si>
  <si>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</si>
  <si>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</si>
  <si>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</si>
  <si>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</si>
  <si>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</si>
  <si>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</si>
  <si>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</si>
  <si>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</si>
  <si>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</si>
  <si>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</si>
  <si>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</si>
  <si>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</si>
  <si>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</si>
  <si>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</si>
  <si>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</si>
  <si>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</si>
  <si>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</si>
  <si>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</si>
  <si>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</si>
  <si>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</si>
  <si>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</si>
  <si>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</si>
  <si>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</si>
  <si>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</si>
  <si>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</si>
  <si>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</si>
  <si>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</si>
  <si>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</si>
  <si>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</si>
  <si>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</si>
  <si>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</si>
  <si>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</si>
  <si>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</si>
  <si>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</si>
  <si>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</si>
  <si>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</si>
  <si>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</si>
  <si>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</si>
  <si>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</si>
  <si>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</si>
  <si>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</si>
  <si>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</si>
  <si>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</si>
  <si>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</si>
  <si>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</si>
  <si>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</si>
  <si>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</si>
  <si>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</si>
  <si>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</si>
  <si>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</si>
  <si>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</si>
  <si>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</si>
  <si>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Permanent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</si>
</sst>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3504"/>
        <c:axId val="57560448"/>
      </c:lineChart>
      <c:catAx>
        <c:axId val="1083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60448"/>
        <c:crosses val="autoZero"/>
        <c:auto val="1"/>
        <c:lblAlgn val="ctr"/>
        <c:lblOffset val="100"/>
        <c:noMultiLvlLbl val="0"/>
      </c:catAx>
      <c:valAx>
        <c:axId val="575604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8373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5584"/>
        <c:axId val="57562752"/>
      </c:lineChart>
      <c:catAx>
        <c:axId val="1083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62752"/>
        <c:crosses val="autoZero"/>
        <c:auto val="1"/>
        <c:lblAlgn val="ctr"/>
        <c:lblOffset val="100"/>
        <c:noMultiLvlLbl val="0"/>
      </c:catAx>
      <c:valAx>
        <c:axId val="575627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83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9168"/>
        <c:axId val="113803264"/>
      </c:lineChart>
      <c:catAx>
        <c:axId val="1083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03264"/>
        <c:crosses val="autoZero"/>
        <c:auto val="1"/>
        <c:lblAlgn val="ctr"/>
        <c:lblOffset val="100"/>
        <c:noMultiLvlLbl val="0"/>
      </c:catAx>
      <c:valAx>
        <c:axId val="113803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835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557893</xdr:colOff>
      <xdr:row>7</xdr:row>
      <xdr:rowOff>220434</xdr:rowOff>
    </xdr:from>
    <xdr:to>
      <xdr:col>32</xdr:col>
      <xdr:colOff>285751</xdr:colOff>
      <xdr:row>22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A28" sqref="A28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3" t="s">
        <v>8</v>
      </c>
      <c r="F25" s="207" t="s">
        <v>9</v>
      </c>
      <c r="G25" s="204" t="s">
        <v>10</v>
      </c>
      <c r="H25" s="208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abSelected="1" zoomScale="70" zoomScaleNormal="70" workbookViewId="0">
      <selection activeCell="V31" sqref="V31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19" t="s">
        <v>112</v>
      </c>
      <c r="D2" s="163"/>
      <c r="K2" s="209" t="s">
        <v>106</v>
      </c>
      <c r="L2" s="210">
        <v>7</v>
      </c>
    </row>
    <row r="3" spans="2:24" ht="15.75" thickBot="1" x14ac:dyDescent="0.3">
      <c r="K3" s="211" t="s">
        <v>107</v>
      </c>
      <c r="L3" s="212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21" t="s">
        <v>109</v>
      </c>
      <c r="M6" s="222"/>
      <c r="N6" s="216" t="s">
        <v>110</v>
      </c>
      <c r="P6" s="7" t="s">
        <v>111</v>
      </c>
      <c r="Q6" s="20"/>
      <c r="R6" s="217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L7" s="213" t="str">
        <f>E7</f>
        <v>i=0</v>
      </c>
      <c r="M7" s="214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 t="shared" ref="G8:G23" si="0">EXP(E8/$L$2)/(EXP($F8/$L$2)+EXP($E8/$L$2))</f>
        <v>0.5</v>
      </c>
      <c r="H8" s="202">
        <f t="shared" ref="H8:H23" si="1">EXP(F8/$L$2)/(EXP($F8/$L$2)+EXP($E8/$L$2))</f>
        <v>0.5</v>
      </c>
      <c r="I8" s="95">
        <f t="shared" ref="I8:I24" si="2">$L$2*LN(EXP($F8/$L$2)+EXP($E8/$L$2))</f>
        <v>4.8520302639196169</v>
      </c>
      <c r="J8" s="47">
        <f>(I8-I7)</f>
        <v>4.8520302639196169</v>
      </c>
      <c r="L8" s="135"/>
      <c r="M8" s="118"/>
      <c r="R8"/>
      <c r="X8" s="220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 t="shared" si="0"/>
        <v>0.53565367083397153</v>
      </c>
      <c r="H9" s="199">
        <f t="shared" si="1"/>
        <v>0.46434632916602836</v>
      </c>
      <c r="I9" s="96">
        <f t="shared" si="2"/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15">
        <f t="shared" ref="N9:N23" si="3"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" si="4">IF(M9&gt;0,"Bought ",IF(M9&lt;0,"Sold ",""))&amp;IF(M9&lt;0,M9*-1,IF(M9&gt;0,M9,""))&amp;IF(M9&lt;&gt;0," Shares of State 2 at a cost of "&amp;ROUND($N9,5),"")</f>
        <v/>
      </c>
      <c r="R9" s="218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 t="shared" si="0"/>
        <v>0.32865254651727005</v>
      </c>
      <c r="H10" s="199">
        <f t="shared" si="1"/>
        <v>0.67134745348273006</v>
      </c>
      <c r="I10" s="96">
        <f t="shared" si="2"/>
        <v>8.7892792311985044</v>
      </c>
      <c r="J10" s="50">
        <f t="shared" ref="J10:J22" si="5">(I10-I9)</f>
        <v>3.4194069884395946</v>
      </c>
      <c r="L10" s="135">
        <f t="shared" ref="L10:L23" si="6">E10-E9</f>
        <v>0</v>
      </c>
      <c r="M10" s="118">
        <f t="shared" ref="M10:M23" si="7">F10-F9</f>
        <v>6</v>
      </c>
      <c r="N10" s="215">
        <f t="shared" si="3"/>
        <v>3.4194069884395946</v>
      </c>
      <c r="P10" s="7" t="str">
        <f t="shared" ref="P10:P23" si="8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18" t="str">
        <f t="shared" ref="R10:R23" si="9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 t="shared" si="0"/>
        <v>0.84739133515736897</v>
      </c>
      <c r="H11" s="199">
        <f t="shared" si="1"/>
        <v>0.152608664842631</v>
      </c>
      <c r="I11" s="96">
        <f t="shared" si="2"/>
        <v>19.159148662361027</v>
      </c>
      <c r="J11" s="50">
        <f t="shared" ref="J11:J20" si="10">(I11-I10)</f>
        <v>10.369869431162522</v>
      </c>
      <c r="L11" s="135">
        <f t="shared" si="6"/>
        <v>17</v>
      </c>
      <c r="M11" s="118">
        <f t="shared" si="7"/>
        <v>0</v>
      </c>
      <c r="N11" s="215">
        <f t="shared" si="3"/>
        <v>10.369869431162522</v>
      </c>
      <c r="P11" s="7" t="str">
        <f t="shared" si="8"/>
        <v>Bought 17 Shares of State 1 at a cost of 10.36987</v>
      </c>
      <c r="Q11" s="7" t="str">
        <f t="shared" ref="Q11:Q23" si="11">IF(M11&gt;0,"Bought ",IF(M11&lt;0,"Sold ",""))&amp;IF(M11&lt;0,M11*-1,IF(M11&gt;0,M11,""))&amp;IF(M11&lt;&gt;0," Shares of State 2 at a cost of "&amp;ROUND($N11,5),"")</f>
        <v/>
      </c>
      <c r="R11" s="218" t="str">
        <f t="shared" si="9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 t="shared" si="0"/>
        <v>0.5</v>
      </c>
      <c r="H12" s="199">
        <f t="shared" si="1"/>
        <v>0.5</v>
      </c>
      <c r="I12" s="96">
        <f t="shared" si="2"/>
        <v>22.85203026391962</v>
      </c>
      <c r="J12" s="50">
        <f t="shared" si="10"/>
        <v>3.692881601558593</v>
      </c>
      <c r="L12" s="135">
        <f t="shared" si="6"/>
        <v>0</v>
      </c>
      <c r="M12" s="118">
        <f t="shared" si="7"/>
        <v>12</v>
      </c>
      <c r="N12" s="215">
        <f t="shared" si="3"/>
        <v>3.692881601558593</v>
      </c>
      <c r="P12" s="7" t="str">
        <f t="shared" si="8"/>
        <v/>
      </c>
      <c r="Q12" s="7" t="str">
        <f t="shared" si="11"/>
        <v>Bought 12 Shares of State 2 at a cost of 3.69288</v>
      </c>
      <c r="R12" s="218" t="str">
        <f t="shared" si="9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 t="shared" si="0"/>
        <v>0.88079707797788231</v>
      </c>
      <c r="H13" s="199">
        <f t="shared" si="1"/>
        <v>0.11920292202211759</v>
      </c>
      <c r="I13" s="96">
        <f t="shared" si="2"/>
        <v>32.8884960773008</v>
      </c>
      <c r="J13" s="50">
        <f t="shared" si="10"/>
        <v>10.036465813381181</v>
      </c>
      <c r="L13" s="135">
        <f t="shared" si="6"/>
        <v>14</v>
      </c>
      <c r="M13" s="118">
        <f t="shared" si="7"/>
        <v>0</v>
      </c>
      <c r="N13" s="215">
        <f t="shared" si="3"/>
        <v>10.036465813381181</v>
      </c>
      <c r="P13" s="7" t="str">
        <f t="shared" si="8"/>
        <v>Bought 14 Shares of State 1 at a cost of 10.03647</v>
      </c>
      <c r="Q13" s="7" t="str">
        <f t="shared" si="11"/>
        <v/>
      </c>
      <c r="R13" s="218" t="str">
        <f t="shared" si="9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 t="shared" si="0"/>
        <v>0.57094659688346627</v>
      </c>
      <c r="H14" s="199">
        <f t="shared" si="1"/>
        <v>0.42905340311653373</v>
      </c>
      <c r="I14" s="96">
        <f t="shared" si="2"/>
        <v>35.923217195086352</v>
      </c>
      <c r="J14" s="50">
        <f t="shared" si="10"/>
        <v>3.0347211177855513</v>
      </c>
      <c r="L14" s="135">
        <f t="shared" si="6"/>
        <v>0</v>
      </c>
      <c r="M14" s="118">
        <f t="shared" si="7"/>
        <v>12</v>
      </c>
      <c r="N14" s="215">
        <f t="shared" si="3"/>
        <v>3.0347211177855513</v>
      </c>
      <c r="P14" s="7" t="str">
        <f t="shared" si="8"/>
        <v/>
      </c>
      <c r="Q14" s="7" t="str">
        <f t="shared" si="11"/>
        <v>Bought 12 Shares of State 2 at a cost of 3.03472</v>
      </c>
      <c r="R14" s="218" t="str">
        <f t="shared" si="9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 t="shared" si="0"/>
        <v>0.78342090423182409</v>
      </c>
      <c r="H15" s="199">
        <f t="shared" si="1"/>
        <v>0.21657909576817599</v>
      </c>
      <c r="I15" s="96">
        <f t="shared" si="2"/>
        <v>40.70859621886801</v>
      </c>
      <c r="J15" s="50">
        <f t="shared" si="10"/>
        <v>4.7853790237816582</v>
      </c>
      <c r="L15" s="135">
        <f t="shared" si="6"/>
        <v>7</v>
      </c>
      <c r="M15" s="118">
        <f t="shared" si="7"/>
        <v>0</v>
      </c>
      <c r="N15" s="215">
        <f t="shared" si="3"/>
        <v>4.7853790237816582</v>
      </c>
      <c r="P15" s="7" t="str">
        <f t="shared" si="8"/>
        <v>Bought 7 Shares of State 1 at a cost of 4.78538</v>
      </c>
      <c r="Q15" s="7" t="str">
        <f t="shared" si="11"/>
        <v/>
      </c>
      <c r="R15" s="218" t="str">
        <f t="shared" si="9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 t="shared" si="0"/>
        <v>0.36090725483714864</v>
      </c>
      <c r="H16" s="199">
        <f t="shared" si="1"/>
        <v>0.63909274516285142</v>
      </c>
      <c r="I16" s="96">
        <f t="shared" si="2"/>
        <v>46.133939858256404</v>
      </c>
      <c r="J16" s="50">
        <f t="shared" si="10"/>
        <v>5.4253436393883945</v>
      </c>
      <c r="L16" s="135">
        <f t="shared" si="6"/>
        <v>0</v>
      </c>
      <c r="M16" s="118">
        <f t="shared" si="7"/>
        <v>13</v>
      </c>
      <c r="N16" s="215">
        <f t="shared" si="3"/>
        <v>5.4253436393883945</v>
      </c>
      <c r="P16" s="7" t="str">
        <f t="shared" si="8"/>
        <v/>
      </c>
      <c r="Q16" s="7" t="str">
        <f t="shared" si="11"/>
        <v>Bought 13 Shares of State 2 at a cost of 5.42534</v>
      </c>
      <c r="R16" s="218" t="str">
        <f t="shared" si="9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 t="shared" si="0"/>
        <v>0.88079707797788231</v>
      </c>
      <c r="H17" s="199">
        <f t="shared" si="1"/>
        <v>0.11920292202211764</v>
      </c>
      <c r="I17" s="96">
        <f t="shared" si="2"/>
        <v>57.8884960773008</v>
      </c>
      <c r="J17" s="50">
        <f>(I17-I16)</f>
        <v>11.754556219044396</v>
      </c>
      <c r="L17" s="135">
        <f t="shared" si="6"/>
        <v>18</v>
      </c>
      <c r="M17" s="118">
        <f t="shared" si="7"/>
        <v>0</v>
      </c>
      <c r="N17" s="215">
        <f t="shared" si="3"/>
        <v>11.754556219044396</v>
      </c>
      <c r="P17" s="7" t="str">
        <f t="shared" si="8"/>
        <v>Bought 18 Shares of State 1 at a cost of 11.75456</v>
      </c>
      <c r="Q17" s="7" t="str">
        <f t="shared" si="11"/>
        <v/>
      </c>
      <c r="R17" s="218" t="str">
        <f t="shared" si="9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 t="shared" si="0"/>
        <v>0.36090725483714881</v>
      </c>
      <c r="H18" s="199">
        <f t="shared" si="1"/>
        <v>0.63909274516285108</v>
      </c>
      <c r="I18" s="96">
        <f t="shared" si="2"/>
        <v>64.133939858256412</v>
      </c>
      <c r="J18" s="50">
        <f t="shared" si="10"/>
        <v>6.2454437809556111</v>
      </c>
      <c r="L18" s="135">
        <f t="shared" si="6"/>
        <v>0</v>
      </c>
      <c r="M18" s="118">
        <f t="shared" si="7"/>
        <v>18</v>
      </c>
      <c r="N18" s="215">
        <f t="shared" si="3"/>
        <v>6.2454437809556111</v>
      </c>
      <c r="P18" s="7" t="str">
        <f t="shared" si="8"/>
        <v/>
      </c>
      <c r="Q18" s="7" t="str">
        <f t="shared" si="11"/>
        <v>Bought 18 Shares of State 2 at a cost of 6.24544</v>
      </c>
      <c r="R18" s="218" t="str">
        <f t="shared" si="9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 t="shared" si="0"/>
        <v>0.5</v>
      </c>
      <c r="H19" s="199">
        <f t="shared" si="1"/>
        <v>0.5</v>
      </c>
      <c r="I19" s="96">
        <f t="shared" si="2"/>
        <v>65.852030263919616</v>
      </c>
      <c r="J19" s="50">
        <f t="shared" si="10"/>
        <v>1.7180904056632045</v>
      </c>
      <c r="L19" s="135">
        <f t="shared" si="6"/>
        <v>4</v>
      </c>
      <c r="M19" s="118">
        <f t="shared" si="7"/>
        <v>0</v>
      </c>
      <c r="N19" s="215">
        <f t="shared" si="3"/>
        <v>1.7180904056632045</v>
      </c>
      <c r="P19" s="7" t="str">
        <f t="shared" si="8"/>
        <v>Bought 4 Shares of State 1 at a cost of 1.71809</v>
      </c>
      <c r="Q19" s="7" t="str">
        <f t="shared" si="11"/>
        <v/>
      </c>
      <c r="R19" s="218" t="str">
        <f t="shared" si="9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 t="shared" si="0"/>
        <v>0.95257412682243314</v>
      </c>
      <c r="H20" s="199">
        <f t="shared" si="1"/>
        <v>4.7425873177566823E-2</v>
      </c>
      <c r="I20" s="96">
        <f t="shared" si="2"/>
        <v>61.340111461016193</v>
      </c>
      <c r="J20" s="50">
        <f t="shared" si="10"/>
        <v>-4.5119188029034234</v>
      </c>
      <c r="L20" s="135">
        <f t="shared" si="6"/>
        <v>0</v>
      </c>
      <c r="M20" s="118">
        <f t="shared" si="7"/>
        <v>-21</v>
      </c>
      <c r="N20" s="215">
        <f t="shared" si="3"/>
        <v>-4.5119188029034234</v>
      </c>
      <c r="P20" s="7" t="str">
        <f t="shared" si="8"/>
        <v/>
      </c>
      <c r="Q20" s="7" t="str">
        <f t="shared" si="11"/>
        <v>Sold 21 Shares of State 2 at a cost of -4.51192</v>
      </c>
      <c r="R20" s="218" t="str">
        <f t="shared" si="9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 t="shared" si="0"/>
        <v>0.57094659688346627</v>
      </c>
      <c r="H21" s="199">
        <f t="shared" si="1"/>
        <v>0.42905340311653378</v>
      </c>
      <c r="I21" s="96">
        <f t="shared" si="2"/>
        <v>45.923217195086359</v>
      </c>
      <c r="J21" s="50">
        <f t="shared" si="5"/>
        <v>-15.416894265929834</v>
      </c>
      <c r="L21" s="135">
        <f t="shared" si="6"/>
        <v>-19</v>
      </c>
      <c r="M21" s="118">
        <f t="shared" si="7"/>
        <v>0</v>
      </c>
      <c r="N21" s="215">
        <f t="shared" si="3"/>
        <v>-15.416894265929834</v>
      </c>
      <c r="P21" s="7" t="str">
        <f t="shared" si="8"/>
        <v>Sold 19 Shares of State 1 at a cost of -15.41689</v>
      </c>
      <c r="Q21" s="7" t="str">
        <f t="shared" si="11"/>
        <v/>
      </c>
      <c r="R21" s="218" t="str">
        <f t="shared" si="9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 t="shared" si="0"/>
        <v>0.99111341128091202</v>
      </c>
      <c r="H22" s="199">
        <f t="shared" si="1"/>
        <v>8.8865887190879463E-3</v>
      </c>
      <c r="I22" s="96">
        <f t="shared" si="2"/>
        <v>42.062484169635077</v>
      </c>
      <c r="J22" s="50">
        <f t="shared" si="5"/>
        <v>-3.8607330254512817</v>
      </c>
      <c r="L22" s="135">
        <f t="shared" si="6"/>
        <v>0</v>
      </c>
      <c r="M22" s="118">
        <f t="shared" si="7"/>
        <v>-31</v>
      </c>
      <c r="N22" s="215">
        <f t="shared" si="3"/>
        <v>-3.8607330254512817</v>
      </c>
      <c r="P22" s="7" t="str">
        <f t="shared" si="8"/>
        <v/>
      </c>
      <c r="Q22" s="7" t="str">
        <f t="shared" si="11"/>
        <v>Sold 31 Shares of State 2 at a cost of -3.86073</v>
      </c>
      <c r="R22" s="218" t="str">
        <f t="shared" si="9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 t="shared" si="0"/>
        <v>0.99111341128091202</v>
      </c>
      <c r="H23" s="200">
        <f t="shared" si="1"/>
        <v>8.8865887190879463E-3</v>
      </c>
      <c r="I23" s="133">
        <f t="shared" si="2"/>
        <v>42.062484169635077</v>
      </c>
      <c r="J23" s="134">
        <f>(I23-I22)</f>
        <v>0</v>
      </c>
      <c r="L23" s="143">
        <f t="shared" si="6"/>
        <v>0</v>
      </c>
      <c r="M23" s="120">
        <f t="shared" si="7"/>
        <v>0</v>
      </c>
      <c r="N23" s="215">
        <f t="shared" si="3"/>
        <v>0</v>
      </c>
      <c r="P23" s="7" t="str">
        <f t="shared" si="8"/>
        <v/>
      </c>
      <c r="Q23" s="7" t="str">
        <f t="shared" si="11"/>
        <v/>
      </c>
      <c r="R23" s="218" t="str">
        <f t="shared" si="9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1">
        <f>EXP(F24)/(EXP($F24)+EXP($E24))</f>
        <v>5.7495222642935599E-19</v>
      </c>
      <c r="I24" s="97">
        <f t="shared" si="2"/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E39" sqref="E39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223" t="s">
        <v>67</v>
      </c>
      <c r="G4" s="22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25" t="s">
        <v>68</v>
      </c>
      <c r="S22" s="226"/>
      <c r="T22" s="226"/>
      <c r="U22" s="227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HLMSR</vt:lpstr>
      <vt:lpstr>Simple Example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2014-03-21T02:30:59Z</dcterms:modified>
</cp:coreProperties>
</file>