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m362168\Desktop\"/>
    </mc:Choice>
  </mc:AlternateContent>
  <bookViews>
    <workbookView xWindow="0" yWindow="0" windowWidth="3795" windowHeight="2760" tabRatio="742" activeTab="3"/>
  </bookViews>
  <sheets>
    <sheet name="Tabelas" sheetId="2" r:id="rId1"/>
    <sheet name="Config" sheetId="3" r:id="rId2"/>
    <sheet name="Relatório" sheetId="16" r:id="rId3"/>
    <sheet name="Janeiro" sheetId="1" r:id="rId4"/>
    <sheet name="Fevereiro" sheetId="5" r:id="rId5"/>
    <sheet name="Março" sheetId="6" r:id="rId6"/>
    <sheet name="Abril" sheetId="7" r:id="rId7"/>
    <sheet name="Maio" sheetId="8" r:id="rId8"/>
    <sheet name="Junho" sheetId="9" r:id="rId9"/>
    <sheet name="Julho" sheetId="10" r:id="rId10"/>
    <sheet name="Agosto" sheetId="11" r:id="rId11"/>
    <sheet name="Setembro" sheetId="12" r:id="rId12"/>
    <sheet name="Outubro" sheetId="13" r:id="rId13"/>
    <sheet name="Novembro" sheetId="14" r:id="rId14"/>
    <sheet name="Dezembro" sheetId="15" r:id="rId15"/>
    <sheet name="Sobre" sheetId="4" r:id="rId16"/>
  </sheets>
  <definedNames>
    <definedName name="CARENCIA">Config!$D$5</definedName>
    <definedName name="JORNADA">Config!$D$7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5" l="1"/>
  <c r="K39" i="15"/>
  <c r="L39" i="15" s="1"/>
  <c r="J39" i="15"/>
  <c r="T38" i="15"/>
  <c r="K38" i="15"/>
  <c r="J38" i="15"/>
  <c r="T37" i="15"/>
  <c r="K37" i="15"/>
  <c r="J37" i="15"/>
  <c r="T36" i="15"/>
  <c r="K36" i="15"/>
  <c r="J36" i="15"/>
  <c r="T35" i="15"/>
  <c r="K35" i="15"/>
  <c r="J35" i="15"/>
  <c r="T34" i="15"/>
  <c r="K34" i="15"/>
  <c r="J34" i="15"/>
  <c r="T33" i="15"/>
  <c r="K33" i="15"/>
  <c r="J33" i="15"/>
  <c r="T32" i="15"/>
  <c r="K32" i="15"/>
  <c r="J32" i="15"/>
  <c r="L32" i="15" s="1"/>
  <c r="T31" i="15"/>
  <c r="K31" i="15"/>
  <c r="J31" i="15"/>
  <c r="T30" i="15"/>
  <c r="K30" i="15"/>
  <c r="J30" i="15"/>
  <c r="T29" i="15"/>
  <c r="K29" i="15"/>
  <c r="J29" i="15"/>
  <c r="T28" i="15"/>
  <c r="K28" i="15"/>
  <c r="J28" i="15"/>
  <c r="T27" i="15"/>
  <c r="K27" i="15"/>
  <c r="J27" i="15"/>
  <c r="T26" i="15"/>
  <c r="K26" i="15"/>
  <c r="J26" i="15"/>
  <c r="T25" i="15"/>
  <c r="K25" i="15"/>
  <c r="J25" i="15"/>
  <c r="T24" i="15"/>
  <c r="K24" i="15"/>
  <c r="J24" i="15"/>
  <c r="T23" i="15"/>
  <c r="K23" i="15"/>
  <c r="J23" i="15"/>
  <c r="T22" i="15"/>
  <c r="K22" i="15"/>
  <c r="J22" i="15"/>
  <c r="T21" i="15"/>
  <c r="K21" i="15"/>
  <c r="J21" i="15"/>
  <c r="T20" i="15"/>
  <c r="K20" i="15"/>
  <c r="J20" i="15"/>
  <c r="T19" i="15"/>
  <c r="K19" i="15"/>
  <c r="J19" i="15"/>
  <c r="T18" i="15"/>
  <c r="K18" i="15"/>
  <c r="J18" i="15"/>
  <c r="T17" i="15"/>
  <c r="K17" i="15"/>
  <c r="J17" i="15"/>
  <c r="T16" i="15"/>
  <c r="K16" i="15"/>
  <c r="J16" i="15"/>
  <c r="L16" i="15" s="1"/>
  <c r="T15" i="15"/>
  <c r="K15" i="15"/>
  <c r="J15" i="15"/>
  <c r="T14" i="15"/>
  <c r="K14" i="15"/>
  <c r="J14" i="15"/>
  <c r="T13" i="15"/>
  <c r="K13" i="15"/>
  <c r="J13" i="15"/>
  <c r="T12" i="15"/>
  <c r="K12" i="15"/>
  <c r="J12" i="15"/>
  <c r="T11" i="15"/>
  <c r="K11" i="15"/>
  <c r="J11" i="15"/>
  <c r="T10" i="15"/>
  <c r="K10" i="15"/>
  <c r="J10" i="15"/>
  <c r="T9" i="15"/>
  <c r="K9" i="15"/>
  <c r="J9" i="15"/>
  <c r="E6" i="15"/>
  <c r="F6" i="15" s="1"/>
  <c r="B9" i="15" s="1"/>
  <c r="D6" i="15"/>
  <c r="O1" i="15"/>
  <c r="T39" i="14"/>
  <c r="K39" i="14"/>
  <c r="J39" i="14"/>
  <c r="T38" i="14"/>
  <c r="K38" i="14"/>
  <c r="J38" i="14"/>
  <c r="T37" i="14"/>
  <c r="K37" i="14"/>
  <c r="J37" i="14"/>
  <c r="T36" i="14"/>
  <c r="K36" i="14"/>
  <c r="J36" i="14"/>
  <c r="T35" i="14"/>
  <c r="K35" i="14"/>
  <c r="J35" i="14"/>
  <c r="T34" i="14"/>
  <c r="K34" i="14"/>
  <c r="J34" i="14"/>
  <c r="T33" i="14"/>
  <c r="K33" i="14"/>
  <c r="J33" i="14"/>
  <c r="T32" i="14"/>
  <c r="K32" i="14"/>
  <c r="J32" i="14"/>
  <c r="T31" i="14"/>
  <c r="K31" i="14"/>
  <c r="J31" i="14"/>
  <c r="T30" i="14"/>
  <c r="K30" i="14"/>
  <c r="J30" i="14"/>
  <c r="T29" i="14"/>
  <c r="K29" i="14"/>
  <c r="J29" i="14"/>
  <c r="T28" i="14"/>
  <c r="K28" i="14"/>
  <c r="J28" i="14"/>
  <c r="T27" i="14"/>
  <c r="K27" i="14"/>
  <c r="J27" i="14"/>
  <c r="T26" i="14"/>
  <c r="K26" i="14"/>
  <c r="J26" i="14"/>
  <c r="T25" i="14"/>
  <c r="K25" i="14"/>
  <c r="J25" i="14"/>
  <c r="T24" i="14"/>
  <c r="K24" i="14"/>
  <c r="J24" i="14"/>
  <c r="T23" i="14"/>
  <c r="K23" i="14"/>
  <c r="J23" i="14"/>
  <c r="T22" i="14"/>
  <c r="K22" i="14"/>
  <c r="J22" i="14"/>
  <c r="T21" i="14"/>
  <c r="K21" i="14"/>
  <c r="J21" i="14"/>
  <c r="T20" i="14"/>
  <c r="K20" i="14"/>
  <c r="J20" i="14"/>
  <c r="T19" i="14"/>
  <c r="K19" i="14"/>
  <c r="J19" i="14"/>
  <c r="L19" i="14" s="1"/>
  <c r="T18" i="14"/>
  <c r="K18" i="14"/>
  <c r="J18" i="14"/>
  <c r="T17" i="14"/>
  <c r="K17" i="14"/>
  <c r="J17" i="14"/>
  <c r="T16" i="14"/>
  <c r="K16" i="14"/>
  <c r="J16" i="14"/>
  <c r="T15" i="14"/>
  <c r="K15" i="14"/>
  <c r="J15" i="14"/>
  <c r="T14" i="14"/>
  <c r="K14" i="14"/>
  <c r="J14" i="14"/>
  <c r="T13" i="14"/>
  <c r="K13" i="14"/>
  <c r="J13" i="14"/>
  <c r="T12" i="14"/>
  <c r="K12" i="14"/>
  <c r="J12" i="14"/>
  <c r="T11" i="14"/>
  <c r="K11" i="14"/>
  <c r="J11" i="14"/>
  <c r="T10" i="14"/>
  <c r="K10" i="14"/>
  <c r="J10" i="14"/>
  <c r="T9" i="14"/>
  <c r="K9" i="14"/>
  <c r="J9" i="14"/>
  <c r="E6" i="14"/>
  <c r="D6" i="14"/>
  <c r="O1" i="14"/>
  <c r="T39" i="13"/>
  <c r="K39" i="13"/>
  <c r="J39" i="13"/>
  <c r="T38" i="13"/>
  <c r="K38" i="13"/>
  <c r="J38" i="13"/>
  <c r="T37" i="13"/>
  <c r="K37" i="13"/>
  <c r="J37" i="13"/>
  <c r="T36" i="13"/>
  <c r="K36" i="13"/>
  <c r="J36" i="13"/>
  <c r="T35" i="13"/>
  <c r="K35" i="13"/>
  <c r="J35" i="13"/>
  <c r="T34" i="13"/>
  <c r="K34" i="13"/>
  <c r="J34" i="13"/>
  <c r="T33" i="13"/>
  <c r="K33" i="13"/>
  <c r="J33" i="13"/>
  <c r="T32" i="13"/>
  <c r="K32" i="13"/>
  <c r="J32" i="13"/>
  <c r="T31" i="13"/>
  <c r="K31" i="13"/>
  <c r="J31" i="13"/>
  <c r="T30" i="13"/>
  <c r="K30" i="13"/>
  <c r="J30" i="13"/>
  <c r="T29" i="13"/>
  <c r="K29" i="13"/>
  <c r="J29" i="13"/>
  <c r="T28" i="13"/>
  <c r="K28" i="13"/>
  <c r="J28" i="13"/>
  <c r="T27" i="13"/>
  <c r="K27" i="13"/>
  <c r="J27" i="13"/>
  <c r="T26" i="13"/>
  <c r="K26" i="13"/>
  <c r="J26" i="13"/>
  <c r="T25" i="13"/>
  <c r="K25" i="13"/>
  <c r="J25" i="13"/>
  <c r="T24" i="13"/>
  <c r="K24" i="13"/>
  <c r="J24" i="13"/>
  <c r="T23" i="13"/>
  <c r="K23" i="13"/>
  <c r="J23" i="13"/>
  <c r="T22" i="13"/>
  <c r="K22" i="13"/>
  <c r="J22" i="13"/>
  <c r="T21" i="13"/>
  <c r="K21" i="13"/>
  <c r="J21" i="13"/>
  <c r="T20" i="13"/>
  <c r="K20" i="13"/>
  <c r="J20" i="13"/>
  <c r="T19" i="13"/>
  <c r="K19" i="13"/>
  <c r="J19" i="13"/>
  <c r="T18" i="13"/>
  <c r="K18" i="13"/>
  <c r="J18" i="13"/>
  <c r="T17" i="13"/>
  <c r="K17" i="13"/>
  <c r="J17" i="13"/>
  <c r="T16" i="13"/>
  <c r="K16" i="13"/>
  <c r="J16" i="13"/>
  <c r="T15" i="13"/>
  <c r="K15" i="13"/>
  <c r="J15" i="13"/>
  <c r="T14" i="13"/>
  <c r="K14" i="13"/>
  <c r="J14" i="13"/>
  <c r="T13" i="13"/>
  <c r="K13" i="13"/>
  <c r="J13" i="13"/>
  <c r="T12" i="13"/>
  <c r="K12" i="13"/>
  <c r="J12" i="13"/>
  <c r="T11" i="13"/>
  <c r="K11" i="13"/>
  <c r="J11" i="13"/>
  <c r="T10" i="13"/>
  <c r="K10" i="13"/>
  <c r="J10" i="13"/>
  <c r="T9" i="13"/>
  <c r="K9" i="13"/>
  <c r="J9" i="13"/>
  <c r="E6" i="13"/>
  <c r="D6" i="13"/>
  <c r="O1" i="13"/>
  <c r="T39" i="12"/>
  <c r="K39" i="12"/>
  <c r="J39" i="12"/>
  <c r="T38" i="12"/>
  <c r="K38" i="12"/>
  <c r="J38" i="12"/>
  <c r="T37" i="12"/>
  <c r="K37" i="12"/>
  <c r="J37" i="12"/>
  <c r="T36" i="12"/>
  <c r="K36" i="12"/>
  <c r="J36" i="12"/>
  <c r="T35" i="12"/>
  <c r="K35" i="12"/>
  <c r="J35" i="12"/>
  <c r="T34" i="12"/>
  <c r="K34" i="12"/>
  <c r="J34" i="12"/>
  <c r="T33" i="12"/>
  <c r="K33" i="12"/>
  <c r="J33" i="12"/>
  <c r="T32" i="12"/>
  <c r="K32" i="12"/>
  <c r="J32" i="12"/>
  <c r="T31" i="12"/>
  <c r="K31" i="12"/>
  <c r="J31" i="12"/>
  <c r="T30" i="12"/>
  <c r="K30" i="12"/>
  <c r="J30" i="12"/>
  <c r="T29" i="12"/>
  <c r="K29" i="12"/>
  <c r="J29" i="12"/>
  <c r="T28" i="12"/>
  <c r="K28" i="12"/>
  <c r="J28" i="12"/>
  <c r="T27" i="12"/>
  <c r="K27" i="12"/>
  <c r="J27" i="12"/>
  <c r="T26" i="12"/>
  <c r="K26" i="12"/>
  <c r="J26" i="12"/>
  <c r="T25" i="12"/>
  <c r="K25" i="12"/>
  <c r="J25" i="12"/>
  <c r="T24" i="12"/>
  <c r="K24" i="12"/>
  <c r="J24" i="12"/>
  <c r="T23" i="12"/>
  <c r="K23" i="12"/>
  <c r="J23" i="12"/>
  <c r="T22" i="12"/>
  <c r="K22" i="12"/>
  <c r="J22" i="12"/>
  <c r="T21" i="12"/>
  <c r="K21" i="12"/>
  <c r="J21" i="12"/>
  <c r="T20" i="12"/>
  <c r="K20" i="12"/>
  <c r="J20" i="12"/>
  <c r="T19" i="12"/>
  <c r="K19" i="12"/>
  <c r="J19" i="12"/>
  <c r="T18" i="12"/>
  <c r="K18" i="12"/>
  <c r="J18" i="12"/>
  <c r="T17" i="12"/>
  <c r="K17" i="12"/>
  <c r="J17" i="12"/>
  <c r="T16" i="12"/>
  <c r="K16" i="12"/>
  <c r="J16" i="12"/>
  <c r="T15" i="12"/>
  <c r="K15" i="12"/>
  <c r="J15" i="12"/>
  <c r="T14" i="12"/>
  <c r="K14" i="12"/>
  <c r="J14" i="12"/>
  <c r="T13" i="12"/>
  <c r="K13" i="12"/>
  <c r="J13" i="12"/>
  <c r="T12" i="12"/>
  <c r="K12" i="12"/>
  <c r="J12" i="12"/>
  <c r="T11" i="12"/>
  <c r="K11" i="12"/>
  <c r="J11" i="12"/>
  <c r="T10" i="12"/>
  <c r="K10" i="12"/>
  <c r="J10" i="12"/>
  <c r="T9" i="12"/>
  <c r="K9" i="12"/>
  <c r="J9" i="12"/>
  <c r="E6" i="12"/>
  <c r="F6" i="12" s="1"/>
  <c r="B9" i="12" s="1"/>
  <c r="D6" i="12"/>
  <c r="O1" i="12"/>
  <c r="T39" i="11"/>
  <c r="K39" i="11"/>
  <c r="J39" i="11"/>
  <c r="T38" i="11"/>
  <c r="K38" i="11"/>
  <c r="J38" i="11"/>
  <c r="T37" i="11"/>
  <c r="K37" i="11"/>
  <c r="J37" i="11"/>
  <c r="T36" i="11"/>
  <c r="K36" i="11"/>
  <c r="J36" i="11"/>
  <c r="T35" i="11"/>
  <c r="K35" i="11"/>
  <c r="J35" i="11"/>
  <c r="T34" i="11"/>
  <c r="K34" i="11"/>
  <c r="J34" i="11"/>
  <c r="T33" i="11"/>
  <c r="K33" i="11"/>
  <c r="J33" i="11"/>
  <c r="T32" i="11"/>
  <c r="K32" i="11"/>
  <c r="J32" i="11"/>
  <c r="T31" i="11"/>
  <c r="K31" i="11"/>
  <c r="J31" i="11"/>
  <c r="T30" i="11"/>
  <c r="K30" i="11"/>
  <c r="J30" i="11"/>
  <c r="T29" i="11"/>
  <c r="K29" i="11"/>
  <c r="J29" i="11"/>
  <c r="T28" i="11"/>
  <c r="K28" i="11"/>
  <c r="J28" i="11"/>
  <c r="T27" i="11"/>
  <c r="K27" i="11"/>
  <c r="J27" i="11"/>
  <c r="T26" i="11"/>
  <c r="K26" i="11"/>
  <c r="J26" i="11"/>
  <c r="T25" i="11"/>
  <c r="K25" i="11"/>
  <c r="J25" i="11"/>
  <c r="T24" i="11"/>
  <c r="K24" i="11"/>
  <c r="J24" i="11"/>
  <c r="T23" i="11"/>
  <c r="K23" i="11"/>
  <c r="J23" i="11"/>
  <c r="T22" i="11"/>
  <c r="K22" i="11"/>
  <c r="J22" i="11"/>
  <c r="T21" i="11"/>
  <c r="K21" i="11"/>
  <c r="J21" i="11"/>
  <c r="T20" i="11"/>
  <c r="K20" i="11"/>
  <c r="J20" i="11"/>
  <c r="T19" i="11"/>
  <c r="K19" i="11"/>
  <c r="J19" i="11"/>
  <c r="T18" i="11"/>
  <c r="K18" i="11"/>
  <c r="J18" i="11"/>
  <c r="T17" i="11"/>
  <c r="K17" i="11"/>
  <c r="J17" i="11"/>
  <c r="T16" i="11"/>
  <c r="K16" i="11"/>
  <c r="J16" i="11"/>
  <c r="T15" i="11"/>
  <c r="K15" i="11"/>
  <c r="J15" i="11"/>
  <c r="T14" i="11"/>
  <c r="K14" i="11"/>
  <c r="J14" i="11"/>
  <c r="T13" i="11"/>
  <c r="K13" i="11"/>
  <c r="J13" i="11"/>
  <c r="T12" i="11"/>
  <c r="K12" i="11"/>
  <c r="J12" i="11"/>
  <c r="T11" i="11"/>
  <c r="K11" i="11"/>
  <c r="J11" i="11"/>
  <c r="T10" i="11"/>
  <c r="K10" i="11"/>
  <c r="J10" i="11"/>
  <c r="T9" i="11"/>
  <c r="K9" i="11"/>
  <c r="J9" i="11"/>
  <c r="E6" i="11"/>
  <c r="F6" i="11" s="1"/>
  <c r="B9" i="11" s="1"/>
  <c r="D6" i="11"/>
  <c r="O1" i="11"/>
  <c r="T39" i="10"/>
  <c r="K39" i="10"/>
  <c r="J39" i="10"/>
  <c r="T38" i="10"/>
  <c r="K38" i="10"/>
  <c r="J38" i="10"/>
  <c r="T37" i="10"/>
  <c r="K37" i="10"/>
  <c r="J37" i="10"/>
  <c r="T36" i="10"/>
  <c r="K36" i="10"/>
  <c r="J36" i="10"/>
  <c r="T35" i="10"/>
  <c r="K35" i="10"/>
  <c r="J35" i="10"/>
  <c r="T34" i="10"/>
  <c r="K34" i="10"/>
  <c r="J34" i="10"/>
  <c r="T33" i="10"/>
  <c r="K33" i="10"/>
  <c r="J33" i="10"/>
  <c r="T32" i="10"/>
  <c r="K32" i="10"/>
  <c r="J32" i="10"/>
  <c r="T31" i="10"/>
  <c r="K31" i="10"/>
  <c r="J31" i="10"/>
  <c r="T30" i="10"/>
  <c r="K30" i="10"/>
  <c r="J30" i="10"/>
  <c r="T29" i="10"/>
  <c r="K29" i="10"/>
  <c r="J29" i="10"/>
  <c r="T28" i="10"/>
  <c r="K28" i="10"/>
  <c r="J28" i="10"/>
  <c r="T27" i="10"/>
  <c r="K27" i="10"/>
  <c r="J27" i="10"/>
  <c r="T26" i="10"/>
  <c r="K26" i="10"/>
  <c r="J26" i="10"/>
  <c r="T25" i="10"/>
  <c r="K25" i="10"/>
  <c r="J25" i="10"/>
  <c r="T24" i="10"/>
  <c r="K24" i="10"/>
  <c r="J24" i="10"/>
  <c r="T23" i="10"/>
  <c r="K23" i="10"/>
  <c r="J23" i="10"/>
  <c r="T22" i="10"/>
  <c r="K22" i="10"/>
  <c r="J22" i="10"/>
  <c r="T21" i="10"/>
  <c r="K21" i="10"/>
  <c r="J21" i="10"/>
  <c r="T20" i="10"/>
  <c r="K20" i="10"/>
  <c r="J20" i="10"/>
  <c r="T19" i="10"/>
  <c r="K19" i="10"/>
  <c r="J19" i="10"/>
  <c r="T18" i="10"/>
  <c r="K18" i="10"/>
  <c r="J18" i="10"/>
  <c r="T17" i="10"/>
  <c r="K17" i="10"/>
  <c r="J17" i="10"/>
  <c r="T16" i="10"/>
  <c r="K16" i="10"/>
  <c r="J16" i="10"/>
  <c r="T15" i="10"/>
  <c r="K15" i="10"/>
  <c r="J15" i="10"/>
  <c r="T14" i="10"/>
  <c r="K14" i="10"/>
  <c r="J14" i="10"/>
  <c r="T13" i="10"/>
  <c r="K13" i="10"/>
  <c r="J13" i="10"/>
  <c r="T12" i="10"/>
  <c r="K12" i="10"/>
  <c r="J12" i="10"/>
  <c r="T11" i="10"/>
  <c r="K11" i="10"/>
  <c r="J11" i="10"/>
  <c r="T10" i="10"/>
  <c r="K10" i="10"/>
  <c r="J10" i="10"/>
  <c r="T9" i="10"/>
  <c r="K9" i="10"/>
  <c r="J9" i="10"/>
  <c r="E6" i="10"/>
  <c r="D6" i="10"/>
  <c r="O1" i="10"/>
  <c r="T39" i="9"/>
  <c r="K39" i="9"/>
  <c r="J39" i="9"/>
  <c r="T38" i="9"/>
  <c r="K38" i="9"/>
  <c r="J38" i="9"/>
  <c r="T37" i="9"/>
  <c r="K37" i="9"/>
  <c r="J37" i="9"/>
  <c r="T36" i="9"/>
  <c r="K36" i="9"/>
  <c r="J36" i="9"/>
  <c r="T35" i="9"/>
  <c r="K35" i="9"/>
  <c r="J35" i="9"/>
  <c r="T34" i="9"/>
  <c r="K34" i="9"/>
  <c r="J34" i="9"/>
  <c r="T33" i="9"/>
  <c r="K33" i="9"/>
  <c r="J33" i="9"/>
  <c r="T32" i="9"/>
  <c r="K32" i="9"/>
  <c r="J32" i="9"/>
  <c r="T31" i="9"/>
  <c r="K31" i="9"/>
  <c r="J31" i="9"/>
  <c r="T30" i="9"/>
  <c r="K30" i="9"/>
  <c r="J30" i="9"/>
  <c r="T29" i="9"/>
  <c r="K29" i="9"/>
  <c r="J29" i="9"/>
  <c r="T28" i="9"/>
  <c r="K28" i="9"/>
  <c r="J28" i="9"/>
  <c r="T27" i="9"/>
  <c r="K27" i="9"/>
  <c r="J27" i="9"/>
  <c r="T26" i="9"/>
  <c r="K26" i="9"/>
  <c r="J26" i="9"/>
  <c r="T25" i="9"/>
  <c r="K25" i="9"/>
  <c r="J25" i="9"/>
  <c r="T24" i="9"/>
  <c r="K24" i="9"/>
  <c r="J24" i="9"/>
  <c r="T23" i="9"/>
  <c r="K23" i="9"/>
  <c r="J23" i="9"/>
  <c r="T22" i="9"/>
  <c r="K22" i="9"/>
  <c r="J22" i="9"/>
  <c r="T21" i="9"/>
  <c r="K21" i="9"/>
  <c r="J21" i="9"/>
  <c r="T20" i="9"/>
  <c r="K20" i="9"/>
  <c r="J20" i="9"/>
  <c r="T19" i="9"/>
  <c r="K19" i="9"/>
  <c r="J19" i="9"/>
  <c r="T18" i="9"/>
  <c r="K18" i="9"/>
  <c r="J18" i="9"/>
  <c r="T17" i="9"/>
  <c r="K17" i="9"/>
  <c r="J17" i="9"/>
  <c r="T16" i="9"/>
  <c r="K16" i="9"/>
  <c r="J16" i="9"/>
  <c r="T15" i="9"/>
  <c r="K15" i="9"/>
  <c r="J15" i="9"/>
  <c r="T14" i="9"/>
  <c r="K14" i="9"/>
  <c r="J14" i="9"/>
  <c r="T13" i="9"/>
  <c r="K13" i="9"/>
  <c r="J13" i="9"/>
  <c r="T12" i="9"/>
  <c r="K12" i="9"/>
  <c r="J12" i="9"/>
  <c r="T11" i="9"/>
  <c r="K11" i="9"/>
  <c r="J11" i="9"/>
  <c r="T10" i="9"/>
  <c r="K10" i="9"/>
  <c r="J10" i="9"/>
  <c r="T9" i="9"/>
  <c r="K9" i="9"/>
  <c r="J9" i="9"/>
  <c r="F6" i="9"/>
  <c r="B9" i="9" s="1"/>
  <c r="E6" i="9"/>
  <c r="D6" i="9"/>
  <c r="O1" i="9"/>
  <c r="T39" i="8"/>
  <c r="K39" i="8"/>
  <c r="J39" i="8"/>
  <c r="T38" i="8"/>
  <c r="K38" i="8"/>
  <c r="J38" i="8"/>
  <c r="T37" i="8"/>
  <c r="K37" i="8"/>
  <c r="J37" i="8"/>
  <c r="T36" i="8"/>
  <c r="K36" i="8"/>
  <c r="J36" i="8"/>
  <c r="T35" i="8"/>
  <c r="K35" i="8"/>
  <c r="J35" i="8"/>
  <c r="T34" i="8"/>
  <c r="K34" i="8"/>
  <c r="J34" i="8"/>
  <c r="T33" i="8"/>
  <c r="K33" i="8"/>
  <c r="J33" i="8"/>
  <c r="T32" i="8"/>
  <c r="K32" i="8"/>
  <c r="J32" i="8"/>
  <c r="T31" i="8"/>
  <c r="K31" i="8"/>
  <c r="J31" i="8"/>
  <c r="T30" i="8"/>
  <c r="K30" i="8"/>
  <c r="J30" i="8"/>
  <c r="T29" i="8"/>
  <c r="K29" i="8"/>
  <c r="J29" i="8"/>
  <c r="T28" i="8"/>
  <c r="K28" i="8"/>
  <c r="J28" i="8"/>
  <c r="T27" i="8"/>
  <c r="K27" i="8"/>
  <c r="J27" i="8"/>
  <c r="T26" i="8"/>
  <c r="K26" i="8"/>
  <c r="J26" i="8"/>
  <c r="T25" i="8"/>
  <c r="K25" i="8"/>
  <c r="J25" i="8"/>
  <c r="T24" i="8"/>
  <c r="K24" i="8"/>
  <c r="J24" i="8"/>
  <c r="T23" i="8"/>
  <c r="K23" i="8"/>
  <c r="J23" i="8"/>
  <c r="T22" i="8"/>
  <c r="K22" i="8"/>
  <c r="J22" i="8"/>
  <c r="T21" i="8"/>
  <c r="K21" i="8"/>
  <c r="J21" i="8"/>
  <c r="T20" i="8"/>
  <c r="K20" i="8"/>
  <c r="J20" i="8"/>
  <c r="T19" i="8"/>
  <c r="K19" i="8"/>
  <c r="J19" i="8"/>
  <c r="T18" i="8"/>
  <c r="K18" i="8"/>
  <c r="J18" i="8"/>
  <c r="T17" i="8"/>
  <c r="K17" i="8"/>
  <c r="J17" i="8"/>
  <c r="T16" i="8"/>
  <c r="K16" i="8"/>
  <c r="J16" i="8"/>
  <c r="T15" i="8"/>
  <c r="K15" i="8"/>
  <c r="J15" i="8"/>
  <c r="T14" i="8"/>
  <c r="K14" i="8"/>
  <c r="J14" i="8"/>
  <c r="T13" i="8"/>
  <c r="K13" i="8"/>
  <c r="J13" i="8"/>
  <c r="T12" i="8"/>
  <c r="K12" i="8"/>
  <c r="J12" i="8"/>
  <c r="T11" i="8"/>
  <c r="K11" i="8"/>
  <c r="J11" i="8"/>
  <c r="T10" i="8"/>
  <c r="K10" i="8"/>
  <c r="J10" i="8"/>
  <c r="T9" i="8"/>
  <c r="K9" i="8"/>
  <c r="J9" i="8"/>
  <c r="E6" i="8"/>
  <c r="F6" i="8" s="1"/>
  <c r="B9" i="8" s="1"/>
  <c r="D6" i="8"/>
  <c r="O1" i="8"/>
  <c r="T39" i="7"/>
  <c r="K39" i="7"/>
  <c r="J39" i="7"/>
  <c r="T38" i="7"/>
  <c r="K38" i="7"/>
  <c r="J38" i="7"/>
  <c r="T37" i="7"/>
  <c r="K37" i="7"/>
  <c r="J37" i="7"/>
  <c r="T36" i="7"/>
  <c r="K36" i="7"/>
  <c r="J36" i="7"/>
  <c r="T35" i="7"/>
  <c r="K35" i="7"/>
  <c r="J35" i="7"/>
  <c r="T34" i="7"/>
  <c r="K34" i="7"/>
  <c r="J34" i="7"/>
  <c r="T33" i="7"/>
  <c r="K33" i="7"/>
  <c r="J33" i="7"/>
  <c r="T32" i="7"/>
  <c r="K32" i="7"/>
  <c r="J32" i="7"/>
  <c r="T31" i="7"/>
  <c r="K31" i="7"/>
  <c r="J31" i="7"/>
  <c r="T30" i="7"/>
  <c r="K30" i="7"/>
  <c r="J30" i="7"/>
  <c r="T29" i="7"/>
  <c r="K29" i="7"/>
  <c r="J29" i="7"/>
  <c r="T28" i="7"/>
  <c r="K28" i="7"/>
  <c r="J28" i="7"/>
  <c r="T27" i="7"/>
  <c r="K27" i="7"/>
  <c r="J27" i="7"/>
  <c r="T26" i="7"/>
  <c r="K26" i="7"/>
  <c r="J26" i="7"/>
  <c r="T25" i="7"/>
  <c r="K25" i="7"/>
  <c r="J25" i="7"/>
  <c r="T24" i="7"/>
  <c r="K24" i="7"/>
  <c r="J24" i="7"/>
  <c r="T23" i="7"/>
  <c r="K23" i="7"/>
  <c r="J23" i="7"/>
  <c r="T22" i="7"/>
  <c r="K22" i="7"/>
  <c r="J22" i="7"/>
  <c r="T21" i="7"/>
  <c r="K21" i="7"/>
  <c r="J21" i="7"/>
  <c r="T20" i="7"/>
  <c r="K20" i="7"/>
  <c r="J20" i="7"/>
  <c r="T19" i="7"/>
  <c r="K19" i="7"/>
  <c r="J19" i="7"/>
  <c r="T18" i="7"/>
  <c r="K18" i="7"/>
  <c r="J18" i="7"/>
  <c r="T17" i="7"/>
  <c r="K17" i="7"/>
  <c r="J17" i="7"/>
  <c r="T16" i="7"/>
  <c r="K16" i="7"/>
  <c r="J16" i="7"/>
  <c r="T15" i="7"/>
  <c r="K15" i="7"/>
  <c r="J15" i="7"/>
  <c r="T14" i="7"/>
  <c r="K14" i="7"/>
  <c r="J14" i="7"/>
  <c r="T13" i="7"/>
  <c r="K13" i="7"/>
  <c r="J13" i="7"/>
  <c r="T12" i="7"/>
  <c r="K12" i="7"/>
  <c r="J12" i="7"/>
  <c r="T11" i="7"/>
  <c r="K11" i="7"/>
  <c r="J11" i="7"/>
  <c r="T10" i="7"/>
  <c r="K10" i="7"/>
  <c r="J10" i="7"/>
  <c r="T9" i="7"/>
  <c r="K9" i="7"/>
  <c r="J9" i="7"/>
  <c r="E6" i="7"/>
  <c r="F6" i="7" s="1"/>
  <c r="B9" i="7" s="1"/>
  <c r="D6" i="7"/>
  <c r="O1" i="7"/>
  <c r="T39" i="6"/>
  <c r="K39" i="6"/>
  <c r="J39" i="6"/>
  <c r="T38" i="6"/>
  <c r="K38" i="6"/>
  <c r="J38" i="6"/>
  <c r="T37" i="6"/>
  <c r="K37" i="6"/>
  <c r="J37" i="6"/>
  <c r="T36" i="6"/>
  <c r="K36" i="6"/>
  <c r="J36" i="6"/>
  <c r="T35" i="6"/>
  <c r="K35" i="6"/>
  <c r="J35" i="6"/>
  <c r="T34" i="6"/>
  <c r="K34" i="6"/>
  <c r="J34" i="6"/>
  <c r="T33" i="6"/>
  <c r="K33" i="6"/>
  <c r="J33" i="6"/>
  <c r="T32" i="6"/>
  <c r="K32" i="6"/>
  <c r="J32" i="6"/>
  <c r="T31" i="6"/>
  <c r="K31" i="6"/>
  <c r="J31" i="6"/>
  <c r="T30" i="6"/>
  <c r="K30" i="6"/>
  <c r="J30" i="6"/>
  <c r="T29" i="6"/>
  <c r="K29" i="6"/>
  <c r="J29" i="6"/>
  <c r="T28" i="6"/>
  <c r="K28" i="6"/>
  <c r="J28" i="6"/>
  <c r="T27" i="6"/>
  <c r="K27" i="6"/>
  <c r="J27" i="6"/>
  <c r="T26" i="6"/>
  <c r="K26" i="6"/>
  <c r="J26" i="6"/>
  <c r="T25" i="6"/>
  <c r="K25" i="6"/>
  <c r="J25" i="6"/>
  <c r="T24" i="6"/>
  <c r="K24" i="6"/>
  <c r="J24" i="6"/>
  <c r="T23" i="6"/>
  <c r="K23" i="6"/>
  <c r="J23" i="6"/>
  <c r="T22" i="6"/>
  <c r="K22" i="6"/>
  <c r="J22" i="6"/>
  <c r="T21" i="6"/>
  <c r="K21" i="6"/>
  <c r="J21" i="6"/>
  <c r="T20" i="6"/>
  <c r="K20" i="6"/>
  <c r="J20" i="6"/>
  <c r="T19" i="6"/>
  <c r="K19" i="6"/>
  <c r="J19" i="6"/>
  <c r="T18" i="6"/>
  <c r="K18" i="6"/>
  <c r="J18" i="6"/>
  <c r="T17" i="6"/>
  <c r="K17" i="6"/>
  <c r="J17" i="6"/>
  <c r="T16" i="6"/>
  <c r="K16" i="6"/>
  <c r="J16" i="6"/>
  <c r="T15" i="6"/>
  <c r="K15" i="6"/>
  <c r="J15" i="6"/>
  <c r="T14" i="6"/>
  <c r="K14" i="6"/>
  <c r="J14" i="6"/>
  <c r="T13" i="6"/>
  <c r="K13" i="6"/>
  <c r="J13" i="6"/>
  <c r="T12" i="6"/>
  <c r="K12" i="6"/>
  <c r="J12" i="6"/>
  <c r="T11" i="6"/>
  <c r="K11" i="6"/>
  <c r="J11" i="6"/>
  <c r="T10" i="6"/>
  <c r="K10" i="6"/>
  <c r="J10" i="6"/>
  <c r="T9" i="6"/>
  <c r="K9" i="6"/>
  <c r="J9" i="6"/>
  <c r="E6" i="6"/>
  <c r="F6" i="6" s="1"/>
  <c r="B9" i="6" s="1"/>
  <c r="D6" i="6"/>
  <c r="O1" i="6"/>
  <c r="E6" i="5"/>
  <c r="D6" i="5"/>
  <c r="T39" i="5"/>
  <c r="K39" i="5"/>
  <c r="J39" i="5"/>
  <c r="T38" i="5"/>
  <c r="K38" i="5"/>
  <c r="J38" i="5"/>
  <c r="T37" i="5"/>
  <c r="K37" i="5"/>
  <c r="J37" i="5"/>
  <c r="T36" i="5"/>
  <c r="K36" i="5"/>
  <c r="J36" i="5"/>
  <c r="T35" i="5"/>
  <c r="K35" i="5"/>
  <c r="J35" i="5"/>
  <c r="T34" i="5"/>
  <c r="K34" i="5"/>
  <c r="J34" i="5"/>
  <c r="T33" i="5"/>
  <c r="K33" i="5"/>
  <c r="J33" i="5"/>
  <c r="T32" i="5"/>
  <c r="K32" i="5"/>
  <c r="J32" i="5"/>
  <c r="T31" i="5"/>
  <c r="K31" i="5"/>
  <c r="J31" i="5"/>
  <c r="T30" i="5"/>
  <c r="K30" i="5"/>
  <c r="J30" i="5"/>
  <c r="T29" i="5"/>
  <c r="K29" i="5"/>
  <c r="J29" i="5"/>
  <c r="T28" i="5"/>
  <c r="K28" i="5"/>
  <c r="J28" i="5"/>
  <c r="T27" i="5"/>
  <c r="K27" i="5"/>
  <c r="J27" i="5"/>
  <c r="T26" i="5"/>
  <c r="K26" i="5"/>
  <c r="J26" i="5"/>
  <c r="T25" i="5"/>
  <c r="K25" i="5"/>
  <c r="J25" i="5"/>
  <c r="T24" i="5"/>
  <c r="K24" i="5"/>
  <c r="J24" i="5"/>
  <c r="T23" i="5"/>
  <c r="K23" i="5"/>
  <c r="J23" i="5"/>
  <c r="T22" i="5"/>
  <c r="K22" i="5"/>
  <c r="J22" i="5"/>
  <c r="T21" i="5"/>
  <c r="K21" i="5"/>
  <c r="J21" i="5"/>
  <c r="T20" i="5"/>
  <c r="K20" i="5"/>
  <c r="J20" i="5"/>
  <c r="T19" i="5"/>
  <c r="K19" i="5"/>
  <c r="J19" i="5"/>
  <c r="T18" i="5"/>
  <c r="K18" i="5"/>
  <c r="J18" i="5"/>
  <c r="T17" i="5"/>
  <c r="K17" i="5"/>
  <c r="J17" i="5"/>
  <c r="T16" i="5"/>
  <c r="K16" i="5"/>
  <c r="J16" i="5"/>
  <c r="T15" i="5"/>
  <c r="K15" i="5"/>
  <c r="J15" i="5"/>
  <c r="T14" i="5"/>
  <c r="K14" i="5"/>
  <c r="J14" i="5"/>
  <c r="T13" i="5"/>
  <c r="K13" i="5"/>
  <c r="J13" i="5"/>
  <c r="T12" i="5"/>
  <c r="K12" i="5"/>
  <c r="J12" i="5"/>
  <c r="T11" i="5"/>
  <c r="K11" i="5"/>
  <c r="J11" i="5"/>
  <c r="T10" i="5"/>
  <c r="K10" i="5"/>
  <c r="J10" i="5"/>
  <c r="T9" i="5"/>
  <c r="K9" i="5"/>
  <c r="J9" i="5"/>
  <c r="O1" i="5"/>
  <c r="L28" i="10" l="1"/>
  <c r="L33" i="12"/>
  <c r="L18" i="14"/>
  <c r="L33" i="14"/>
  <c r="N11" i="15"/>
  <c r="N27" i="15"/>
  <c r="R27" i="15" s="1"/>
  <c r="N18" i="15"/>
  <c r="P18" i="15" s="1"/>
  <c r="N22" i="15"/>
  <c r="P22" i="15" s="1"/>
  <c r="N34" i="15"/>
  <c r="N38" i="15"/>
  <c r="P38" i="15" s="1"/>
  <c r="N9" i="15"/>
  <c r="R9" i="15" s="1"/>
  <c r="N13" i="15"/>
  <c r="R13" i="15" s="1"/>
  <c r="N25" i="15"/>
  <c r="N29" i="15"/>
  <c r="P29" i="15" s="1"/>
  <c r="N21" i="14"/>
  <c r="P21" i="14" s="1"/>
  <c r="L25" i="14"/>
  <c r="N33" i="14"/>
  <c r="P33" i="14" s="1"/>
  <c r="N38" i="14"/>
  <c r="P38" i="14" s="1"/>
  <c r="L12" i="7"/>
  <c r="L28" i="7"/>
  <c r="L24" i="8"/>
  <c r="N30" i="11"/>
  <c r="R30" i="11" s="1"/>
  <c r="L18" i="12"/>
  <c r="L26" i="12"/>
  <c r="L30" i="12"/>
  <c r="N35" i="12"/>
  <c r="R35" i="12" s="1"/>
  <c r="F6" i="13"/>
  <c r="B9" i="13" s="1"/>
  <c r="B10" i="13" s="1"/>
  <c r="L10" i="13"/>
  <c r="L14" i="13"/>
  <c r="L19" i="13"/>
  <c r="N30" i="13"/>
  <c r="R30" i="13" s="1"/>
  <c r="L31" i="13"/>
  <c r="N22" i="14"/>
  <c r="N31" i="14"/>
  <c r="R31" i="14" s="1"/>
  <c r="L35" i="14"/>
  <c r="N17" i="15"/>
  <c r="P17" i="15" s="1"/>
  <c r="N21" i="15"/>
  <c r="N26" i="15"/>
  <c r="P26" i="15" s="1"/>
  <c r="N30" i="15"/>
  <c r="P30" i="15" s="1"/>
  <c r="N35" i="15"/>
  <c r="P35" i="15" s="1"/>
  <c r="N39" i="15"/>
  <c r="L23" i="9"/>
  <c r="L31" i="9"/>
  <c r="F6" i="10"/>
  <c r="B9" i="10" s="1"/>
  <c r="C9" i="10" s="1"/>
  <c r="M9" i="10" s="1"/>
  <c r="L11" i="10"/>
  <c r="L15" i="10"/>
  <c r="N26" i="10"/>
  <c r="R26" i="10" s="1"/>
  <c r="L27" i="10"/>
  <c r="N35" i="10"/>
  <c r="L36" i="10"/>
  <c r="N15" i="11"/>
  <c r="S15" i="11" s="1"/>
  <c r="L20" i="11"/>
  <c r="L11" i="12"/>
  <c r="L19" i="12"/>
  <c r="L27" i="12"/>
  <c r="L31" i="12"/>
  <c r="N36" i="12"/>
  <c r="S36" i="12" s="1"/>
  <c r="L37" i="12"/>
  <c r="N12" i="13"/>
  <c r="P12" i="13" s="1"/>
  <c r="L16" i="13"/>
  <c r="L20" i="13"/>
  <c r="L28" i="13"/>
  <c r="L32" i="13"/>
  <c r="L9" i="14"/>
  <c r="N12" i="14"/>
  <c r="L17" i="14"/>
  <c r="N24" i="14"/>
  <c r="S24" i="14" s="1"/>
  <c r="N28" i="14"/>
  <c r="S28" i="14" s="1"/>
  <c r="C9" i="15"/>
  <c r="M9" i="15" s="1"/>
  <c r="N10" i="15"/>
  <c r="P10" i="15" s="1"/>
  <c r="N14" i="15"/>
  <c r="P14" i="15" s="1"/>
  <c r="N19" i="15"/>
  <c r="P19" i="15" s="1"/>
  <c r="L24" i="15"/>
  <c r="N33" i="15"/>
  <c r="P33" i="15" s="1"/>
  <c r="N37" i="15"/>
  <c r="R37" i="15" s="1"/>
  <c r="N35" i="13"/>
  <c r="S35" i="13" s="1"/>
  <c r="N15" i="14"/>
  <c r="R15" i="14" s="1"/>
  <c r="L30" i="14"/>
  <c r="L11" i="15"/>
  <c r="L19" i="15"/>
  <c r="L27" i="15"/>
  <c r="L35" i="15"/>
  <c r="L21" i="14"/>
  <c r="L29" i="14"/>
  <c r="L10" i="15"/>
  <c r="L18" i="15"/>
  <c r="L26" i="15"/>
  <c r="L34" i="15"/>
  <c r="L13" i="14"/>
  <c r="L14" i="14"/>
  <c r="N17" i="14"/>
  <c r="P17" i="14" s="1"/>
  <c r="N23" i="14"/>
  <c r="R23" i="14" s="1"/>
  <c r="L31" i="14"/>
  <c r="L34" i="14"/>
  <c r="N37" i="14"/>
  <c r="S37" i="14" s="1"/>
  <c r="L12" i="15"/>
  <c r="L14" i="15"/>
  <c r="L15" i="15"/>
  <c r="N16" i="15"/>
  <c r="S16" i="15" s="1"/>
  <c r="L20" i="15"/>
  <c r="L22" i="15"/>
  <c r="L23" i="15"/>
  <c r="N24" i="15"/>
  <c r="R24" i="15" s="1"/>
  <c r="L28" i="15"/>
  <c r="L30" i="15"/>
  <c r="L31" i="15"/>
  <c r="N32" i="15"/>
  <c r="R32" i="15" s="1"/>
  <c r="L36" i="15"/>
  <c r="L38" i="15"/>
  <c r="S9" i="15"/>
  <c r="S22" i="15"/>
  <c r="B10" i="15"/>
  <c r="N15" i="15"/>
  <c r="N23" i="15"/>
  <c r="N31" i="15"/>
  <c r="S34" i="15"/>
  <c r="R34" i="15"/>
  <c r="P34" i="15"/>
  <c r="S35" i="15"/>
  <c r="P11" i="15"/>
  <c r="R11" i="15"/>
  <c r="P27" i="15"/>
  <c r="S11" i="15"/>
  <c r="N12" i="15"/>
  <c r="S13" i="15"/>
  <c r="N20" i="15"/>
  <c r="R21" i="15"/>
  <c r="P21" i="15"/>
  <c r="S21" i="15"/>
  <c r="N28" i="15"/>
  <c r="R29" i="15"/>
  <c r="R38" i="15"/>
  <c r="P39" i="15"/>
  <c r="S39" i="15"/>
  <c r="R39" i="15"/>
  <c r="R17" i="15"/>
  <c r="R25" i="15"/>
  <c r="P25" i="15"/>
  <c r="S25" i="15"/>
  <c r="N36" i="15"/>
  <c r="L9" i="15"/>
  <c r="L13" i="15"/>
  <c r="L17" i="15"/>
  <c r="L21" i="15"/>
  <c r="L25" i="15"/>
  <c r="L29" i="15"/>
  <c r="L33" i="15"/>
  <c r="L37" i="15"/>
  <c r="L37" i="14"/>
  <c r="N11" i="13"/>
  <c r="S11" i="13" s="1"/>
  <c r="N15" i="13"/>
  <c r="P15" i="13" s="1"/>
  <c r="N24" i="13"/>
  <c r="P24" i="13" s="1"/>
  <c r="L36" i="13"/>
  <c r="N9" i="14"/>
  <c r="P9" i="14" s="1"/>
  <c r="L11" i="14"/>
  <c r="N20" i="14"/>
  <c r="R20" i="14" s="1"/>
  <c r="L22" i="14"/>
  <c r="L26" i="14"/>
  <c r="N29" i="14"/>
  <c r="P29" i="14" s="1"/>
  <c r="N30" i="14"/>
  <c r="R30" i="14" s="1"/>
  <c r="N32" i="14"/>
  <c r="S32" i="14" s="1"/>
  <c r="N34" i="14"/>
  <c r="S34" i="14" s="1"/>
  <c r="L39" i="14"/>
  <c r="L17" i="12"/>
  <c r="L25" i="12"/>
  <c r="L38" i="12"/>
  <c r="N9" i="13"/>
  <c r="S9" i="13" s="1"/>
  <c r="N13" i="13"/>
  <c r="S13" i="13" s="1"/>
  <c r="L22" i="13"/>
  <c r="L23" i="13"/>
  <c r="L26" i="13"/>
  <c r="L27" i="13"/>
  <c r="L39" i="13"/>
  <c r="L10" i="14"/>
  <c r="N13" i="14"/>
  <c r="P13" i="14" s="1"/>
  <c r="N14" i="14"/>
  <c r="S14" i="14" s="1"/>
  <c r="L15" i="14"/>
  <c r="N16" i="14"/>
  <c r="P16" i="14" s="1"/>
  <c r="L23" i="14"/>
  <c r="N25" i="14"/>
  <c r="P25" i="14" s="1"/>
  <c r="L27" i="14"/>
  <c r="N36" i="14"/>
  <c r="R36" i="14" s="1"/>
  <c r="L38" i="14"/>
  <c r="P14" i="14"/>
  <c r="P22" i="14"/>
  <c r="R22" i="14"/>
  <c r="F6" i="14"/>
  <c r="B9" i="14" s="1"/>
  <c r="N11" i="14"/>
  <c r="S12" i="14"/>
  <c r="R12" i="14"/>
  <c r="P12" i="14"/>
  <c r="N19" i="14"/>
  <c r="N27" i="14"/>
  <c r="R33" i="14"/>
  <c r="S33" i="14"/>
  <c r="N35" i="14"/>
  <c r="N10" i="14"/>
  <c r="N18" i="14"/>
  <c r="N26" i="14"/>
  <c r="R13" i="14"/>
  <c r="P15" i="14"/>
  <c r="S15" i="14"/>
  <c r="S21" i="14"/>
  <c r="S22" i="14"/>
  <c r="P24" i="14"/>
  <c r="P31" i="14"/>
  <c r="L12" i="14"/>
  <c r="L16" i="14"/>
  <c r="L20" i="14"/>
  <c r="L24" i="14"/>
  <c r="L28" i="14"/>
  <c r="L32" i="14"/>
  <c r="L36" i="14"/>
  <c r="N39" i="14"/>
  <c r="L22" i="11"/>
  <c r="L23" i="11"/>
  <c r="L26" i="11"/>
  <c r="L27" i="11"/>
  <c r="L39" i="11"/>
  <c r="N10" i="12"/>
  <c r="S10" i="12" s="1"/>
  <c r="L39" i="12"/>
  <c r="L15" i="13"/>
  <c r="N20" i="13"/>
  <c r="P20" i="13" s="1"/>
  <c r="N21" i="13"/>
  <c r="R21" i="13" s="1"/>
  <c r="N23" i="13"/>
  <c r="R23" i="13" s="1"/>
  <c r="L30" i="13"/>
  <c r="N32" i="13"/>
  <c r="P32" i="13" s="1"/>
  <c r="L34" i="13"/>
  <c r="L35" i="13"/>
  <c r="N39" i="13"/>
  <c r="R39" i="13" s="1"/>
  <c r="L35" i="8"/>
  <c r="N12" i="9"/>
  <c r="P12" i="9" s="1"/>
  <c r="N16" i="9"/>
  <c r="P16" i="9" s="1"/>
  <c r="L20" i="9"/>
  <c r="N28" i="9"/>
  <c r="P28" i="9" s="1"/>
  <c r="N36" i="9"/>
  <c r="R36" i="9" s="1"/>
  <c r="N12" i="10"/>
  <c r="P12" i="10" s="1"/>
  <c r="N16" i="10"/>
  <c r="P16" i="10" s="1"/>
  <c r="N13" i="11"/>
  <c r="S13" i="11" s="1"/>
  <c r="N9" i="12"/>
  <c r="P9" i="12" s="1"/>
  <c r="L13" i="12"/>
  <c r="L21" i="12"/>
  <c r="N29" i="12"/>
  <c r="P29" i="12" s="1"/>
  <c r="N33" i="12"/>
  <c r="P33" i="12" s="1"/>
  <c r="N34" i="12"/>
  <c r="R34" i="12" s="1"/>
  <c r="N10" i="13"/>
  <c r="S10" i="13" s="1"/>
  <c r="L11" i="13"/>
  <c r="L12" i="13"/>
  <c r="N14" i="13"/>
  <c r="R14" i="13" s="1"/>
  <c r="N19" i="13"/>
  <c r="R19" i="13" s="1"/>
  <c r="N22" i="13"/>
  <c r="R22" i="13" s="1"/>
  <c r="L24" i="13"/>
  <c r="N28" i="13"/>
  <c r="P28" i="13" s="1"/>
  <c r="N29" i="13"/>
  <c r="R29" i="13" s="1"/>
  <c r="N31" i="13"/>
  <c r="R31" i="13" s="1"/>
  <c r="L38" i="13"/>
  <c r="N24" i="11"/>
  <c r="P24" i="11" s="1"/>
  <c r="L28" i="11"/>
  <c r="L32" i="11"/>
  <c r="L36" i="11"/>
  <c r="N12" i="12"/>
  <c r="P12" i="12" s="1"/>
  <c r="N16" i="12"/>
  <c r="P16" i="12" s="1"/>
  <c r="N20" i="12"/>
  <c r="S20" i="12" s="1"/>
  <c r="N24" i="12"/>
  <c r="S24" i="12" s="1"/>
  <c r="N16" i="13"/>
  <c r="P16" i="13" s="1"/>
  <c r="L18" i="13"/>
  <c r="N27" i="13"/>
  <c r="S27" i="13" s="1"/>
  <c r="N36" i="13"/>
  <c r="P36" i="13" s="1"/>
  <c r="N37" i="13"/>
  <c r="S37" i="13" s="1"/>
  <c r="P10" i="13"/>
  <c r="P21" i="13"/>
  <c r="P35" i="13"/>
  <c r="R9" i="13"/>
  <c r="N18" i="13"/>
  <c r="N26" i="13"/>
  <c r="N34" i="13"/>
  <c r="M9" i="13"/>
  <c r="Q9" i="13" s="1"/>
  <c r="C9" i="13"/>
  <c r="N17" i="13"/>
  <c r="N25" i="13"/>
  <c r="N33" i="13"/>
  <c r="S23" i="13"/>
  <c r="P37" i="13"/>
  <c r="N38" i="13"/>
  <c r="L9" i="13"/>
  <c r="L13" i="13"/>
  <c r="L17" i="13"/>
  <c r="L21" i="13"/>
  <c r="L25" i="13"/>
  <c r="L29" i="13"/>
  <c r="L33" i="13"/>
  <c r="L37" i="13"/>
  <c r="N17" i="10"/>
  <c r="P17" i="10" s="1"/>
  <c r="N18" i="10"/>
  <c r="R18" i="10" s="1"/>
  <c r="L11" i="11"/>
  <c r="L14" i="11"/>
  <c r="L19" i="11"/>
  <c r="L31" i="11"/>
  <c r="N35" i="11"/>
  <c r="P35" i="11" s="1"/>
  <c r="L10" i="12"/>
  <c r="L14" i="12"/>
  <c r="N17" i="12"/>
  <c r="P17" i="12" s="1"/>
  <c r="N18" i="12"/>
  <c r="P18" i="12" s="1"/>
  <c r="L22" i="12"/>
  <c r="N25" i="12"/>
  <c r="P25" i="12" s="1"/>
  <c r="N26" i="12"/>
  <c r="P26" i="12" s="1"/>
  <c r="N28" i="12"/>
  <c r="P28" i="12" s="1"/>
  <c r="L35" i="12"/>
  <c r="N37" i="12"/>
  <c r="R37" i="12" s="1"/>
  <c r="N38" i="12"/>
  <c r="P38" i="12" s="1"/>
  <c r="L9" i="12"/>
  <c r="N11" i="12"/>
  <c r="S11" i="12" s="1"/>
  <c r="N19" i="12"/>
  <c r="R19" i="12" s="1"/>
  <c r="N27" i="12"/>
  <c r="R27" i="12" s="1"/>
  <c r="L29" i="12"/>
  <c r="N39" i="12"/>
  <c r="P39" i="12" s="1"/>
  <c r="N12" i="11"/>
  <c r="P12" i="11" s="1"/>
  <c r="L16" i="11"/>
  <c r="N13" i="12"/>
  <c r="P13" i="12" s="1"/>
  <c r="L15" i="12"/>
  <c r="N21" i="12"/>
  <c r="P21" i="12" s="1"/>
  <c r="L23" i="12"/>
  <c r="N32" i="12"/>
  <c r="P32" i="12" s="1"/>
  <c r="L34" i="12"/>
  <c r="B10" i="12"/>
  <c r="M9" i="12"/>
  <c r="C9" i="12"/>
  <c r="N15" i="12"/>
  <c r="N23" i="12"/>
  <c r="N31" i="12"/>
  <c r="P34" i="12"/>
  <c r="N14" i="12"/>
  <c r="N22" i="12"/>
  <c r="N30" i="12"/>
  <c r="R36" i="12"/>
  <c r="P36" i="12"/>
  <c r="R12" i="12"/>
  <c r="S34" i="12"/>
  <c r="L12" i="12"/>
  <c r="L16" i="12"/>
  <c r="L20" i="12"/>
  <c r="L24" i="12"/>
  <c r="L28" i="12"/>
  <c r="L32" i="12"/>
  <c r="L36" i="12"/>
  <c r="L19" i="9"/>
  <c r="L32" i="9"/>
  <c r="L39" i="9"/>
  <c r="L20" i="10"/>
  <c r="L30" i="10"/>
  <c r="L31" i="10"/>
  <c r="N38" i="10"/>
  <c r="P38" i="10" s="1"/>
  <c r="L39" i="10"/>
  <c r="N11" i="11"/>
  <c r="R11" i="11" s="1"/>
  <c r="L15" i="11"/>
  <c r="N20" i="11"/>
  <c r="P20" i="11" s="1"/>
  <c r="N21" i="11"/>
  <c r="S21" i="11" s="1"/>
  <c r="N23" i="11"/>
  <c r="L30" i="11"/>
  <c r="N32" i="11"/>
  <c r="P32" i="11" s="1"/>
  <c r="L34" i="11"/>
  <c r="L35" i="11"/>
  <c r="N39" i="11"/>
  <c r="R39" i="11" s="1"/>
  <c r="L10" i="9"/>
  <c r="N14" i="9"/>
  <c r="R14" i="9" s="1"/>
  <c r="L22" i="9"/>
  <c r="L26" i="9"/>
  <c r="N30" i="9"/>
  <c r="R30" i="9" s="1"/>
  <c r="N10" i="10"/>
  <c r="R10" i="10" s="1"/>
  <c r="L14" i="10"/>
  <c r="L16" i="10"/>
  <c r="N19" i="10"/>
  <c r="R19" i="10" s="1"/>
  <c r="N23" i="10"/>
  <c r="R23" i="10" s="1"/>
  <c r="N28" i="10"/>
  <c r="P28" i="10" s="1"/>
  <c r="N33" i="10"/>
  <c r="R33" i="10" s="1"/>
  <c r="L10" i="11"/>
  <c r="L12" i="11"/>
  <c r="N14" i="11"/>
  <c r="R14" i="11" s="1"/>
  <c r="N19" i="11"/>
  <c r="R19" i="11" s="1"/>
  <c r="N22" i="11"/>
  <c r="R22" i="11" s="1"/>
  <c r="L24" i="11"/>
  <c r="N28" i="11"/>
  <c r="P28" i="11" s="1"/>
  <c r="N29" i="11"/>
  <c r="R29" i="11" s="1"/>
  <c r="N31" i="11"/>
  <c r="P31" i="11" s="1"/>
  <c r="N38" i="11"/>
  <c r="P38" i="11" s="1"/>
  <c r="L26" i="10"/>
  <c r="N32" i="10"/>
  <c r="P32" i="10" s="1"/>
  <c r="N16" i="11"/>
  <c r="P16" i="11" s="1"/>
  <c r="L18" i="11"/>
  <c r="N27" i="11"/>
  <c r="R27" i="11" s="1"/>
  <c r="N36" i="11"/>
  <c r="S36" i="11" s="1"/>
  <c r="N37" i="11"/>
  <c r="P37" i="11" s="1"/>
  <c r="B10" i="11"/>
  <c r="M9" i="11"/>
  <c r="C9" i="11"/>
  <c r="N10" i="11"/>
  <c r="N34" i="11"/>
  <c r="S35" i="11"/>
  <c r="P29" i="11"/>
  <c r="P11" i="11"/>
  <c r="S11" i="11"/>
  <c r="N18" i="11"/>
  <c r="N26" i="11"/>
  <c r="N9" i="11"/>
  <c r="N17" i="11"/>
  <c r="N25" i="11"/>
  <c r="N33" i="11"/>
  <c r="S14" i="11"/>
  <c r="P15" i="11"/>
  <c r="P23" i="11"/>
  <c r="S23" i="11"/>
  <c r="R23" i="11"/>
  <c r="R28" i="11"/>
  <c r="L9" i="11"/>
  <c r="L13" i="11"/>
  <c r="L17" i="11"/>
  <c r="L21" i="11"/>
  <c r="L25" i="11"/>
  <c r="L29" i="11"/>
  <c r="L33" i="11"/>
  <c r="L37" i="11"/>
  <c r="L38" i="11"/>
  <c r="L12" i="10"/>
  <c r="L32" i="10"/>
  <c r="L28" i="6"/>
  <c r="L16" i="7"/>
  <c r="L32" i="7"/>
  <c r="L37" i="7"/>
  <c r="N12" i="8"/>
  <c r="S12" i="8" s="1"/>
  <c r="L16" i="8"/>
  <c r="N20" i="8"/>
  <c r="P20" i="8" s="1"/>
  <c r="N32" i="8"/>
  <c r="S32" i="8" s="1"/>
  <c r="L36" i="8"/>
  <c r="N13" i="9"/>
  <c r="R13" i="9" s="1"/>
  <c r="L24" i="9"/>
  <c r="N27" i="9"/>
  <c r="S27" i="9" s="1"/>
  <c r="N31" i="9"/>
  <c r="S31" i="9" s="1"/>
  <c r="N32" i="9"/>
  <c r="P32" i="9" s="1"/>
  <c r="N37" i="9"/>
  <c r="P37" i="9" s="1"/>
  <c r="N15" i="10"/>
  <c r="P15" i="10" s="1"/>
  <c r="L19" i="10"/>
  <c r="N24" i="10"/>
  <c r="P24" i="10" s="1"/>
  <c r="N25" i="10"/>
  <c r="R25" i="10" s="1"/>
  <c r="N27" i="10"/>
  <c r="R27" i="10" s="1"/>
  <c r="L34" i="10"/>
  <c r="L35" i="10"/>
  <c r="N39" i="10"/>
  <c r="P39" i="10" s="1"/>
  <c r="L11" i="7"/>
  <c r="L27" i="7"/>
  <c r="N14" i="8"/>
  <c r="S14" i="8" s="1"/>
  <c r="N18" i="8"/>
  <c r="R18" i="8" s="1"/>
  <c r="L23" i="8"/>
  <c r="L26" i="8"/>
  <c r="L27" i="8"/>
  <c r="L30" i="8"/>
  <c r="N11" i="9"/>
  <c r="S11" i="9" s="1"/>
  <c r="N15" i="9"/>
  <c r="R15" i="9" s="1"/>
  <c r="N19" i="9"/>
  <c r="P19" i="9" s="1"/>
  <c r="N20" i="9"/>
  <c r="P20" i="9" s="1"/>
  <c r="N29" i="9"/>
  <c r="R29" i="9" s="1"/>
  <c r="N35" i="9"/>
  <c r="R35" i="9" s="1"/>
  <c r="N39" i="9"/>
  <c r="R39" i="9" s="1"/>
  <c r="N9" i="10"/>
  <c r="S9" i="10" s="1"/>
  <c r="L10" i="10"/>
  <c r="N11" i="10"/>
  <c r="S11" i="10" s="1"/>
  <c r="L18" i="10"/>
  <c r="N20" i="10"/>
  <c r="P20" i="10" s="1"/>
  <c r="L22" i="10"/>
  <c r="L23" i="10"/>
  <c r="L24" i="10"/>
  <c r="N31" i="10"/>
  <c r="R31" i="10" s="1"/>
  <c r="N36" i="10"/>
  <c r="S36" i="10" s="1"/>
  <c r="N37" i="10"/>
  <c r="R37" i="10" s="1"/>
  <c r="B10" i="10"/>
  <c r="R12" i="10"/>
  <c r="N14" i="10"/>
  <c r="N22" i="10"/>
  <c r="R28" i="10"/>
  <c r="N30" i="10"/>
  <c r="P35" i="10"/>
  <c r="S35" i="10"/>
  <c r="R35" i="10"/>
  <c r="N13" i="10"/>
  <c r="N21" i="10"/>
  <c r="N29" i="10"/>
  <c r="S16" i="10"/>
  <c r="L9" i="10"/>
  <c r="L13" i="10"/>
  <c r="L17" i="10"/>
  <c r="L21" i="10"/>
  <c r="L25" i="10"/>
  <c r="L29" i="10"/>
  <c r="L33" i="10"/>
  <c r="L37" i="10"/>
  <c r="N34" i="10"/>
  <c r="L38" i="10"/>
  <c r="L35" i="9"/>
  <c r="L36" i="9"/>
  <c r="L27" i="6"/>
  <c r="N31" i="6"/>
  <c r="P31" i="6" s="1"/>
  <c r="N39" i="6"/>
  <c r="S39" i="6" s="1"/>
  <c r="N21" i="7"/>
  <c r="R21" i="7" s="1"/>
  <c r="L31" i="7"/>
  <c r="L36" i="7"/>
  <c r="N11" i="8"/>
  <c r="S11" i="8" s="1"/>
  <c r="L15" i="8"/>
  <c r="N19" i="8"/>
  <c r="R19" i="8" s="1"/>
  <c r="N23" i="8"/>
  <c r="S23" i="8" s="1"/>
  <c r="N24" i="8"/>
  <c r="P24" i="8" s="1"/>
  <c r="N33" i="8"/>
  <c r="S33" i="8" s="1"/>
  <c r="N39" i="8"/>
  <c r="P39" i="8" s="1"/>
  <c r="N23" i="9"/>
  <c r="R23" i="9" s="1"/>
  <c r="N24" i="9"/>
  <c r="S24" i="9" s="1"/>
  <c r="L38" i="9"/>
  <c r="N10" i="9"/>
  <c r="R10" i="9" s="1"/>
  <c r="L11" i="9"/>
  <c r="L12" i="9"/>
  <c r="L15" i="9"/>
  <c r="L16" i="9"/>
  <c r="N26" i="9"/>
  <c r="P26" i="9" s="1"/>
  <c r="L27" i="9"/>
  <c r="L28" i="9"/>
  <c r="N17" i="6"/>
  <c r="S17" i="6" s="1"/>
  <c r="N22" i="6"/>
  <c r="S22" i="6" s="1"/>
  <c r="N25" i="6"/>
  <c r="S25" i="6" s="1"/>
  <c r="N15" i="7"/>
  <c r="S15" i="7" s="1"/>
  <c r="N19" i="7"/>
  <c r="P19" i="7" s="1"/>
  <c r="N23" i="7"/>
  <c r="P23" i="7" s="1"/>
  <c r="N9" i="8"/>
  <c r="S9" i="8" s="1"/>
  <c r="N17" i="8"/>
  <c r="R17" i="8" s="1"/>
  <c r="L28" i="8"/>
  <c r="N31" i="8"/>
  <c r="S31" i="8" s="1"/>
  <c r="N35" i="8"/>
  <c r="R35" i="8" s="1"/>
  <c r="N36" i="8"/>
  <c r="R36" i="8" s="1"/>
  <c r="N37" i="8"/>
  <c r="S37" i="8" s="1"/>
  <c r="L14" i="9"/>
  <c r="L18" i="9"/>
  <c r="L30" i="9"/>
  <c r="L34" i="9"/>
  <c r="N9" i="9"/>
  <c r="N22" i="9"/>
  <c r="N25" i="9"/>
  <c r="B10" i="9"/>
  <c r="M9" i="9"/>
  <c r="C9" i="9"/>
  <c r="N18" i="9"/>
  <c r="N21" i="9"/>
  <c r="N34" i="9"/>
  <c r="S35" i="9"/>
  <c r="R37" i="9"/>
  <c r="S12" i="9"/>
  <c r="S15" i="9"/>
  <c r="N17" i="9"/>
  <c r="P24" i="9"/>
  <c r="R28" i="9"/>
  <c r="P31" i="9"/>
  <c r="N33" i="9"/>
  <c r="N38" i="9"/>
  <c r="L9" i="9"/>
  <c r="L13" i="9"/>
  <c r="L17" i="9"/>
  <c r="L21" i="9"/>
  <c r="L25" i="9"/>
  <c r="L29" i="9"/>
  <c r="L33" i="9"/>
  <c r="L37" i="9"/>
  <c r="L11" i="6"/>
  <c r="L23" i="6"/>
  <c r="N20" i="7"/>
  <c r="P20" i="7" s="1"/>
  <c r="N24" i="7"/>
  <c r="P24" i="7" s="1"/>
  <c r="L33" i="7"/>
  <c r="L10" i="8"/>
  <c r="N27" i="8"/>
  <c r="R27" i="8" s="1"/>
  <c r="N28" i="8"/>
  <c r="P28" i="8" s="1"/>
  <c r="L38" i="8"/>
  <c r="L15" i="7"/>
  <c r="L11" i="8"/>
  <c r="L12" i="8"/>
  <c r="L19" i="8"/>
  <c r="L20" i="8"/>
  <c r="N30" i="8"/>
  <c r="R30" i="8" s="1"/>
  <c r="L31" i="8"/>
  <c r="L32" i="8"/>
  <c r="L39" i="8"/>
  <c r="L16" i="6"/>
  <c r="N20" i="6"/>
  <c r="P20" i="6" s="1"/>
  <c r="N34" i="6"/>
  <c r="S34" i="6" s="1"/>
  <c r="L38" i="6"/>
  <c r="L18" i="7"/>
  <c r="N22" i="7"/>
  <c r="R22" i="7" s="1"/>
  <c r="L29" i="7"/>
  <c r="N34" i="7"/>
  <c r="S34" i="7" s="1"/>
  <c r="N39" i="7"/>
  <c r="S39" i="7" s="1"/>
  <c r="L14" i="8"/>
  <c r="N15" i="8"/>
  <c r="P15" i="8" s="1"/>
  <c r="N16" i="8"/>
  <c r="P16" i="8" s="1"/>
  <c r="L18" i="8"/>
  <c r="L22" i="8"/>
  <c r="N25" i="8"/>
  <c r="S25" i="8" s="1"/>
  <c r="N34" i="8"/>
  <c r="S34" i="8" s="1"/>
  <c r="N10" i="8"/>
  <c r="P11" i="8"/>
  <c r="R11" i="8"/>
  <c r="N13" i="8"/>
  <c r="S24" i="8"/>
  <c r="N26" i="8"/>
  <c r="N29" i="8"/>
  <c r="R9" i="8"/>
  <c r="N22" i="8"/>
  <c r="S35" i="8"/>
  <c r="B10" i="8"/>
  <c r="M9" i="8"/>
  <c r="Q9" i="8" s="1"/>
  <c r="C9" i="8"/>
  <c r="N21" i="8"/>
  <c r="L9" i="8"/>
  <c r="L13" i="8"/>
  <c r="L17" i="8"/>
  <c r="L21" i="8"/>
  <c r="L25" i="8"/>
  <c r="L29" i="8"/>
  <c r="L33" i="8"/>
  <c r="L37" i="8"/>
  <c r="N38" i="8"/>
  <c r="L34" i="8"/>
  <c r="N16" i="7"/>
  <c r="S16" i="7" s="1"/>
  <c r="L21" i="7"/>
  <c r="L25" i="7"/>
  <c r="N31" i="7"/>
  <c r="P31" i="7" s="1"/>
  <c r="N32" i="7"/>
  <c r="P32" i="7" s="1"/>
  <c r="N33" i="7"/>
  <c r="S33" i="7" s="1"/>
  <c r="N38" i="7"/>
  <c r="S38" i="7" s="1"/>
  <c r="L12" i="6"/>
  <c r="L15" i="6"/>
  <c r="N19" i="6"/>
  <c r="P19" i="6" s="1"/>
  <c r="L24" i="6"/>
  <c r="N27" i="6"/>
  <c r="S27" i="6" s="1"/>
  <c r="N28" i="6"/>
  <c r="P28" i="6" s="1"/>
  <c r="L39" i="6"/>
  <c r="N11" i="7"/>
  <c r="R11" i="7" s="1"/>
  <c r="N12" i="7"/>
  <c r="P12" i="7" s="1"/>
  <c r="L14" i="7"/>
  <c r="N18" i="7"/>
  <c r="P18" i="7" s="1"/>
  <c r="L19" i="7"/>
  <c r="L20" i="7"/>
  <c r="L23" i="7"/>
  <c r="L24" i="7"/>
  <c r="N27" i="7"/>
  <c r="P27" i="7" s="1"/>
  <c r="N28" i="7"/>
  <c r="P28" i="7" s="1"/>
  <c r="L30" i="7"/>
  <c r="N36" i="7"/>
  <c r="P36" i="7" s="1"/>
  <c r="N37" i="7"/>
  <c r="P37" i="7" s="1"/>
  <c r="L39" i="7"/>
  <c r="L10" i="6"/>
  <c r="L14" i="6"/>
  <c r="N32" i="6"/>
  <c r="P32" i="6" s="1"/>
  <c r="L10" i="7"/>
  <c r="L22" i="7"/>
  <c r="L26" i="7"/>
  <c r="N29" i="7"/>
  <c r="S29" i="7" s="1"/>
  <c r="L35" i="7"/>
  <c r="N14" i="7"/>
  <c r="N17" i="7"/>
  <c r="N10" i="7"/>
  <c r="N13" i="7"/>
  <c r="N26" i="7"/>
  <c r="B10" i="7"/>
  <c r="M9" i="7"/>
  <c r="C9" i="7"/>
  <c r="N9" i="7"/>
  <c r="N25" i="7"/>
  <c r="L9" i="7"/>
  <c r="L13" i="7"/>
  <c r="L17" i="7"/>
  <c r="N35" i="7"/>
  <c r="L34" i="7"/>
  <c r="L38" i="7"/>
  <c r="L19" i="6"/>
  <c r="L20" i="6"/>
  <c r="L31" i="6"/>
  <c r="L32" i="6"/>
  <c r="L22" i="6"/>
  <c r="N23" i="6"/>
  <c r="S23" i="6" s="1"/>
  <c r="N24" i="6"/>
  <c r="P24" i="6" s="1"/>
  <c r="L26" i="6"/>
  <c r="N35" i="6"/>
  <c r="S35" i="6" s="1"/>
  <c r="N36" i="6"/>
  <c r="S36" i="6" s="1"/>
  <c r="N37" i="6"/>
  <c r="S37" i="6" s="1"/>
  <c r="N38" i="6"/>
  <c r="R38" i="6" s="1"/>
  <c r="N9" i="6"/>
  <c r="P9" i="6" s="1"/>
  <c r="N15" i="6"/>
  <c r="P15" i="6" s="1"/>
  <c r="N16" i="6"/>
  <c r="P16" i="6" s="1"/>
  <c r="L18" i="6"/>
  <c r="L30" i="6"/>
  <c r="N33" i="6"/>
  <c r="R33" i="6" s="1"/>
  <c r="L35" i="6"/>
  <c r="L36" i="6"/>
  <c r="N10" i="6"/>
  <c r="N13" i="6"/>
  <c r="N29" i="6"/>
  <c r="P39" i="6"/>
  <c r="P25" i="6"/>
  <c r="B10" i="6"/>
  <c r="M9" i="6"/>
  <c r="C9" i="6"/>
  <c r="N18" i="6"/>
  <c r="N21" i="6"/>
  <c r="P34" i="6"/>
  <c r="N14" i="6"/>
  <c r="N30" i="6"/>
  <c r="L9" i="6"/>
  <c r="L13" i="6"/>
  <c r="L17" i="6"/>
  <c r="L21" i="6"/>
  <c r="L25" i="6"/>
  <c r="L29" i="6"/>
  <c r="L33" i="6"/>
  <c r="L37" i="6"/>
  <c r="L34" i="6"/>
  <c r="F6" i="5"/>
  <c r="B9" i="5" s="1"/>
  <c r="N24" i="5"/>
  <c r="R24" i="5" s="1"/>
  <c r="N28" i="5"/>
  <c r="S28" i="5" s="1"/>
  <c r="L32" i="5"/>
  <c r="N19" i="5"/>
  <c r="P19" i="5" s="1"/>
  <c r="N23" i="5"/>
  <c r="R23" i="5" s="1"/>
  <c r="N25" i="5"/>
  <c r="P25" i="5" s="1"/>
  <c r="L21" i="5"/>
  <c r="L10" i="5"/>
  <c r="L14" i="5"/>
  <c r="L22" i="5"/>
  <c r="L24" i="5"/>
  <c r="L25" i="5"/>
  <c r="N17" i="5"/>
  <c r="P17" i="5" s="1"/>
  <c r="L31" i="5"/>
  <c r="L35" i="5"/>
  <c r="N36" i="5"/>
  <c r="R36" i="5" s="1"/>
  <c r="N37" i="5"/>
  <c r="R37" i="5" s="1"/>
  <c r="L38" i="5"/>
  <c r="L16" i="5"/>
  <c r="L17" i="5"/>
  <c r="N9" i="5"/>
  <c r="L13" i="5"/>
  <c r="L20" i="5"/>
  <c r="N29" i="5"/>
  <c r="P29" i="5" s="1"/>
  <c r="L33" i="5"/>
  <c r="N35" i="5"/>
  <c r="R35" i="5" s="1"/>
  <c r="L36" i="5"/>
  <c r="L37" i="5"/>
  <c r="L12" i="5"/>
  <c r="L19" i="5"/>
  <c r="N20" i="5"/>
  <c r="P20" i="5" s="1"/>
  <c r="N21" i="5"/>
  <c r="P21" i="5" s="1"/>
  <c r="L23" i="5"/>
  <c r="L27" i="5"/>
  <c r="L30" i="5"/>
  <c r="L39" i="5"/>
  <c r="L9" i="5"/>
  <c r="L28" i="5"/>
  <c r="L29" i="5"/>
  <c r="L11" i="5"/>
  <c r="L15" i="5"/>
  <c r="N32" i="5"/>
  <c r="R32" i="5" s="1"/>
  <c r="N33" i="5"/>
  <c r="S33" i="5" s="1"/>
  <c r="N15" i="5"/>
  <c r="L18" i="5"/>
  <c r="N31" i="5"/>
  <c r="L34" i="5"/>
  <c r="B10" i="5"/>
  <c r="N27" i="5"/>
  <c r="L26" i="5"/>
  <c r="N10" i="5"/>
  <c r="N14" i="5"/>
  <c r="N22" i="5"/>
  <c r="N26" i="5"/>
  <c r="N30" i="5"/>
  <c r="N34" i="5"/>
  <c r="N38" i="5"/>
  <c r="N39" i="5"/>
  <c r="T39" i="1"/>
  <c r="K39" i="1"/>
  <c r="J39" i="1"/>
  <c r="T38" i="1"/>
  <c r="K38" i="1"/>
  <c r="J38" i="1"/>
  <c r="T37" i="1"/>
  <c r="K37" i="1"/>
  <c r="J37" i="1"/>
  <c r="T36" i="1"/>
  <c r="K36" i="1"/>
  <c r="J36" i="1"/>
  <c r="T35" i="1"/>
  <c r="K35" i="1"/>
  <c r="J35" i="1"/>
  <c r="T34" i="1"/>
  <c r="K34" i="1"/>
  <c r="J34" i="1"/>
  <c r="T33" i="1"/>
  <c r="K33" i="1"/>
  <c r="J33" i="1"/>
  <c r="T32" i="1"/>
  <c r="K32" i="1"/>
  <c r="J32" i="1"/>
  <c r="T31" i="1"/>
  <c r="K31" i="1"/>
  <c r="J31" i="1"/>
  <c r="T30" i="1"/>
  <c r="K30" i="1"/>
  <c r="J30" i="1"/>
  <c r="T29" i="1"/>
  <c r="K29" i="1"/>
  <c r="J29" i="1"/>
  <c r="T28" i="1"/>
  <c r="K28" i="1"/>
  <c r="J28" i="1"/>
  <c r="T27" i="1"/>
  <c r="K27" i="1"/>
  <c r="J27" i="1"/>
  <c r="T26" i="1"/>
  <c r="K26" i="1"/>
  <c r="J26" i="1"/>
  <c r="T25" i="1"/>
  <c r="K25" i="1"/>
  <c r="J25" i="1"/>
  <c r="T24" i="1"/>
  <c r="K24" i="1"/>
  <c r="J24" i="1"/>
  <c r="T23" i="1"/>
  <c r="K23" i="1"/>
  <c r="J23" i="1"/>
  <c r="T22" i="1"/>
  <c r="K22" i="1"/>
  <c r="J22" i="1"/>
  <c r="T21" i="1"/>
  <c r="K21" i="1"/>
  <c r="J21" i="1"/>
  <c r="T20" i="1"/>
  <c r="K20" i="1"/>
  <c r="J20" i="1"/>
  <c r="T19" i="1"/>
  <c r="K19" i="1"/>
  <c r="J19" i="1"/>
  <c r="T18" i="1"/>
  <c r="K18" i="1"/>
  <c r="J18" i="1"/>
  <c r="T17" i="1"/>
  <c r="K17" i="1"/>
  <c r="J17" i="1"/>
  <c r="T16" i="1"/>
  <c r="K16" i="1"/>
  <c r="J16" i="1"/>
  <c r="T15" i="1"/>
  <c r="K15" i="1"/>
  <c r="J15" i="1"/>
  <c r="T14" i="1"/>
  <c r="T13" i="1"/>
  <c r="T12" i="1"/>
  <c r="K12" i="1"/>
  <c r="J12" i="1"/>
  <c r="T11" i="1"/>
  <c r="K11" i="1"/>
  <c r="J11" i="1"/>
  <c r="T10" i="1"/>
  <c r="K10" i="1"/>
  <c r="J10" i="1"/>
  <c r="T9" i="1"/>
  <c r="K9" i="1"/>
  <c r="J9" i="1"/>
  <c r="R34" i="7" l="1"/>
  <c r="S19" i="8"/>
  <c r="P20" i="12"/>
  <c r="P30" i="13"/>
  <c r="S12" i="13"/>
  <c r="S18" i="15"/>
  <c r="S28" i="6"/>
  <c r="P14" i="8"/>
  <c r="P36" i="9"/>
  <c r="S26" i="10"/>
  <c r="R15" i="11"/>
  <c r="S21" i="13"/>
  <c r="R35" i="13"/>
  <c r="P36" i="14"/>
  <c r="R24" i="14"/>
  <c r="R21" i="14"/>
  <c r="S17" i="15"/>
  <c r="P13" i="15"/>
  <c r="R35" i="15"/>
  <c r="R19" i="15"/>
  <c r="P26" i="10"/>
  <c r="S39" i="10"/>
  <c r="R12" i="13"/>
  <c r="S36" i="14"/>
  <c r="R16" i="14"/>
  <c r="S19" i="15"/>
  <c r="R22" i="15"/>
  <c r="Q9" i="15"/>
  <c r="R39" i="6"/>
  <c r="R11" i="13"/>
  <c r="Q9" i="11"/>
  <c r="Q9" i="9"/>
  <c r="Q9" i="7"/>
  <c r="R16" i="12"/>
  <c r="S29" i="15"/>
  <c r="S27" i="15"/>
  <c r="R10" i="15"/>
  <c r="R33" i="15"/>
  <c r="S38" i="15"/>
  <c r="P9" i="15"/>
  <c r="R30" i="15"/>
  <c r="S14" i="15"/>
  <c r="S30" i="15"/>
  <c r="R18" i="15"/>
  <c r="P16" i="15"/>
  <c r="S37" i="15"/>
  <c r="P23" i="14"/>
  <c r="P37" i="14"/>
  <c r="R28" i="14"/>
  <c r="S23" i="14"/>
  <c r="P28" i="14"/>
  <c r="S30" i="14"/>
  <c r="S38" i="14"/>
  <c r="S29" i="14"/>
  <c r="R38" i="14"/>
  <c r="R29" i="14"/>
  <c r="S13" i="14"/>
  <c r="R36" i="13"/>
  <c r="R15" i="13"/>
  <c r="P13" i="13"/>
  <c r="S15" i="13"/>
  <c r="P9" i="13"/>
  <c r="S30" i="13"/>
  <c r="R20" i="13"/>
  <c r="P14" i="13"/>
  <c r="P27" i="13"/>
  <c r="P11" i="13"/>
  <c r="S37" i="12"/>
  <c r="R33" i="12"/>
  <c r="R24" i="12"/>
  <c r="P10" i="12"/>
  <c r="R9" i="12"/>
  <c r="R21" i="12"/>
  <c r="Q9" i="12"/>
  <c r="S27" i="11"/>
  <c r="S30" i="11"/>
  <c r="R12" i="11"/>
  <c r="P25" i="10"/>
  <c r="Q9" i="10"/>
  <c r="S37" i="10"/>
  <c r="P11" i="10"/>
  <c r="S19" i="10"/>
  <c r="S28" i="10"/>
  <c r="R17" i="10"/>
  <c r="R24" i="9"/>
  <c r="R20" i="9"/>
  <c r="S37" i="9"/>
  <c r="S36" i="9"/>
  <c r="S10" i="9"/>
  <c r="S20" i="9"/>
  <c r="R20" i="8"/>
  <c r="S18" i="8"/>
  <c r="S20" i="8"/>
  <c r="R34" i="8"/>
  <c r="P18" i="8"/>
  <c r="R9" i="6"/>
  <c r="Q9" i="6"/>
  <c r="P21" i="7"/>
  <c r="P29" i="9"/>
  <c r="P19" i="10"/>
  <c r="R38" i="10"/>
  <c r="S12" i="10"/>
  <c r="P30" i="11"/>
  <c r="S18" i="12"/>
  <c r="S12" i="12"/>
  <c r="R37" i="13"/>
  <c r="R28" i="13"/>
  <c r="P23" i="13"/>
  <c r="P32" i="14"/>
  <c r="R34" i="14"/>
  <c r="S9" i="14"/>
  <c r="R14" i="15"/>
  <c r="S10" i="15"/>
  <c r="P24" i="15"/>
  <c r="P37" i="15"/>
  <c r="C9" i="5"/>
  <c r="M9" i="5" s="1"/>
  <c r="Q9" i="5" s="1"/>
  <c r="P15" i="7"/>
  <c r="S30" i="9"/>
  <c r="R16" i="9"/>
  <c r="S18" i="10"/>
  <c r="S38" i="10"/>
  <c r="R20" i="11"/>
  <c r="R24" i="11"/>
  <c r="S32" i="11"/>
  <c r="S35" i="12"/>
  <c r="R28" i="12"/>
  <c r="S17" i="12"/>
  <c r="S28" i="13"/>
  <c r="R32" i="14"/>
  <c r="S33" i="15"/>
  <c r="R26" i="15"/>
  <c r="R16" i="15"/>
  <c r="P30" i="9"/>
  <c r="S16" i="9"/>
  <c r="R31" i="11"/>
  <c r="S20" i="11"/>
  <c r="S24" i="11"/>
  <c r="P35" i="12"/>
  <c r="P27" i="12"/>
  <c r="S14" i="13"/>
  <c r="R16" i="13"/>
  <c r="S31" i="14"/>
  <c r="S26" i="15"/>
  <c r="P32" i="15"/>
  <c r="R32" i="7"/>
  <c r="S28" i="9"/>
  <c r="S37" i="11"/>
  <c r="S31" i="11"/>
  <c r="S22" i="11"/>
  <c r="P13" i="11"/>
  <c r="S19" i="11"/>
  <c r="R20" i="12"/>
  <c r="S29" i="12"/>
  <c r="S31" i="13"/>
  <c r="S20" i="13"/>
  <c r="S16" i="13"/>
  <c r="R37" i="14"/>
  <c r="S25" i="14"/>
  <c r="S17" i="14"/>
  <c r="P30" i="14"/>
  <c r="S32" i="15"/>
  <c r="S24" i="15"/>
  <c r="R16" i="7"/>
  <c r="P37" i="8"/>
  <c r="S33" i="10"/>
  <c r="S25" i="10"/>
  <c r="R39" i="10"/>
  <c r="P33" i="10"/>
  <c r="R37" i="11"/>
  <c r="P22" i="11"/>
  <c r="R13" i="11"/>
  <c r="R32" i="11"/>
  <c r="S16" i="11"/>
  <c r="S39" i="12"/>
  <c r="R29" i="12"/>
  <c r="R11" i="12"/>
  <c r="P31" i="13"/>
  <c r="S22" i="13"/>
  <c r="R32" i="13"/>
  <c r="S24" i="13"/>
  <c r="P20" i="14"/>
  <c r="R17" i="14"/>
  <c r="P11" i="12"/>
  <c r="R39" i="8"/>
  <c r="S32" i="10"/>
  <c r="R36" i="11"/>
  <c r="P39" i="11"/>
  <c r="S32" i="13"/>
  <c r="S20" i="14"/>
  <c r="S28" i="15"/>
  <c r="P28" i="15"/>
  <c r="R28" i="15"/>
  <c r="S12" i="15"/>
  <c r="P12" i="15"/>
  <c r="R12" i="15"/>
  <c r="P23" i="15"/>
  <c r="R23" i="15"/>
  <c r="S23" i="15"/>
  <c r="P31" i="15"/>
  <c r="R31" i="15"/>
  <c r="S31" i="15"/>
  <c r="S36" i="15"/>
  <c r="R36" i="15"/>
  <c r="P36" i="15"/>
  <c r="S20" i="15"/>
  <c r="P20" i="15"/>
  <c r="R20" i="15"/>
  <c r="P15" i="15"/>
  <c r="R15" i="15"/>
  <c r="S15" i="15"/>
  <c r="B11" i="15"/>
  <c r="M10" i="15"/>
  <c r="Q10" i="15" s="1"/>
  <c r="C10" i="15"/>
  <c r="R25" i="6"/>
  <c r="P35" i="8"/>
  <c r="P9" i="8"/>
  <c r="R24" i="8"/>
  <c r="P32" i="8"/>
  <c r="P11" i="9"/>
  <c r="R32" i="10"/>
  <c r="R15" i="10"/>
  <c r="P36" i="11"/>
  <c r="S12" i="11"/>
  <c r="R35" i="11"/>
  <c r="P19" i="11"/>
  <c r="S33" i="12"/>
  <c r="S28" i="12"/>
  <c r="S9" i="12"/>
  <c r="P24" i="12"/>
  <c r="P37" i="12"/>
  <c r="R10" i="12"/>
  <c r="S36" i="13"/>
  <c r="R24" i="13"/>
  <c r="S16" i="14"/>
  <c r="P34" i="14"/>
  <c r="R25" i="14"/>
  <c r="R9" i="14"/>
  <c r="R32" i="12"/>
  <c r="S13" i="12"/>
  <c r="R19" i="7"/>
  <c r="R12" i="9"/>
  <c r="P27" i="9"/>
  <c r="S27" i="10"/>
  <c r="S17" i="10"/>
  <c r="S29" i="11"/>
  <c r="S39" i="11"/>
  <c r="S25" i="12"/>
  <c r="P19" i="12"/>
  <c r="R18" i="12"/>
  <c r="S32" i="12"/>
  <c r="R13" i="12"/>
  <c r="S39" i="13"/>
  <c r="S19" i="13"/>
  <c r="R13" i="13"/>
  <c r="R14" i="14"/>
  <c r="P35" i="14"/>
  <c r="S35" i="14"/>
  <c r="R35" i="14"/>
  <c r="P19" i="14"/>
  <c r="S19" i="14"/>
  <c r="R19" i="14"/>
  <c r="P26" i="14"/>
  <c r="R26" i="14"/>
  <c r="S26" i="14"/>
  <c r="B10" i="14"/>
  <c r="C9" i="14"/>
  <c r="M9" i="14" s="1"/>
  <c r="Q9" i="14" s="1"/>
  <c r="P27" i="14"/>
  <c r="S27" i="14"/>
  <c r="R27" i="14"/>
  <c r="P18" i="14"/>
  <c r="R18" i="14"/>
  <c r="S18" i="14"/>
  <c r="P11" i="14"/>
  <c r="S11" i="14"/>
  <c r="R11" i="14"/>
  <c r="P39" i="14"/>
  <c r="S39" i="14"/>
  <c r="R39" i="14"/>
  <c r="P10" i="14"/>
  <c r="R10" i="14"/>
  <c r="S10" i="14"/>
  <c r="P17" i="6"/>
  <c r="R32" i="6"/>
  <c r="R37" i="7"/>
  <c r="S11" i="7"/>
  <c r="P39" i="7"/>
  <c r="S19" i="7"/>
  <c r="P19" i="8"/>
  <c r="R37" i="8"/>
  <c r="S39" i="8"/>
  <c r="S13" i="9"/>
  <c r="R19" i="9"/>
  <c r="P10" i="9"/>
  <c r="P18" i="10"/>
  <c r="P27" i="11"/>
  <c r="S26" i="12"/>
  <c r="S16" i="12"/>
  <c r="R26" i="12"/>
  <c r="P22" i="13"/>
  <c r="P39" i="13"/>
  <c r="R27" i="13"/>
  <c r="P19" i="13"/>
  <c r="R10" i="13"/>
  <c r="R17" i="6"/>
  <c r="R27" i="7"/>
  <c r="S30" i="8"/>
  <c r="R38" i="11"/>
  <c r="R38" i="12"/>
  <c r="S29" i="13"/>
  <c r="P29" i="13"/>
  <c r="R20" i="7"/>
  <c r="R38" i="7"/>
  <c r="S39" i="9"/>
  <c r="R16" i="10"/>
  <c r="S38" i="12"/>
  <c r="R17" i="13"/>
  <c r="P17" i="13"/>
  <c r="S17" i="13"/>
  <c r="P34" i="13"/>
  <c r="S34" i="13"/>
  <c r="R34" i="13"/>
  <c r="P18" i="13"/>
  <c r="S18" i="13"/>
  <c r="R18" i="13"/>
  <c r="R38" i="13"/>
  <c r="P38" i="13"/>
  <c r="S38" i="13"/>
  <c r="R33" i="13"/>
  <c r="P33" i="13"/>
  <c r="S33" i="13"/>
  <c r="P26" i="13"/>
  <c r="S26" i="13"/>
  <c r="R26" i="13"/>
  <c r="R25" i="13"/>
  <c r="P25" i="13"/>
  <c r="S25" i="13"/>
  <c r="B11" i="13"/>
  <c r="M10" i="13"/>
  <c r="Q10" i="13" s="1"/>
  <c r="C10" i="13"/>
  <c r="S22" i="7"/>
  <c r="R16" i="8"/>
  <c r="P17" i="8"/>
  <c r="P15" i="9"/>
  <c r="P35" i="9"/>
  <c r="P37" i="10"/>
  <c r="S10" i="10"/>
  <c r="S23" i="10"/>
  <c r="S28" i="11"/>
  <c r="P14" i="11"/>
  <c r="R39" i="12"/>
  <c r="S27" i="12"/>
  <c r="R25" i="12"/>
  <c r="S19" i="12"/>
  <c r="R17" i="12"/>
  <c r="S21" i="12"/>
  <c r="P12" i="8"/>
  <c r="R12" i="8"/>
  <c r="P33" i="8"/>
  <c r="R31" i="9"/>
  <c r="R11" i="10"/>
  <c r="P21" i="11"/>
  <c r="S24" i="7"/>
  <c r="R15" i="7"/>
  <c r="P36" i="8"/>
  <c r="R33" i="8"/>
  <c r="P31" i="12"/>
  <c r="S31" i="12"/>
  <c r="R31" i="12"/>
  <c r="P30" i="12"/>
  <c r="R30" i="12"/>
  <c r="S30" i="12"/>
  <c r="P22" i="12"/>
  <c r="R22" i="12"/>
  <c r="S22" i="12"/>
  <c r="P15" i="12"/>
  <c r="S15" i="12"/>
  <c r="R15" i="12"/>
  <c r="B11" i="12"/>
  <c r="C10" i="12"/>
  <c r="M10" i="12" s="1"/>
  <c r="Q10" i="12" s="1"/>
  <c r="P14" i="12"/>
  <c r="R14" i="12"/>
  <c r="S14" i="12"/>
  <c r="P23" i="12"/>
  <c r="S23" i="12"/>
  <c r="R23" i="12"/>
  <c r="S36" i="7"/>
  <c r="S16" i="6"/>
  <c r="P37" i="6"/>
  <c r="P34" i="7"/>
  <c r="P34" i="8"/>
  <c r="S16" i="8"/>
  <c r="R32" i="8"/>
  <c r="S29" i="9"/>
  <c r="S14" i="9"/>
  <c r="P36" i="10"/>
  <c r="P27" i="10"/>
  <c r="P10" i="10"/>
  <c r="P23" i="10"/>
  <c r="S15" i="10"/>
  <c r="S38" i="11"/>
  <c r="R21" i="11"/>
  <c r="R37" i="6"/>
  <c r="R24" i="6"/>
  <c r="P14" i="9"/>
  <c r="R27" i="9"/>
  <c r="R11" i="9"/>
  <c r="R36" i="10"/>
  <c r="S31" i="10"/>
  <c r="S19" i="6"/>
  <c r="P31" i="10"/>
  <c r="R20" i="10"/>
  <c r="R16" i="11"/>
  <c r="P18" i="11"/>
  <c r="S18" i="11"/>
  <c r="R18" i="11"/>
  <c r="R33" i="11"/>
  <c r="P33" i="11"/>
  <c r="S33" i="11"/>
  <c r="P26" i="11"/>
  <c r="S26" i="11"/>
  <c r="R26" i="11"/>
  <c r="R9" i="11"/>
  <c r="P9" i="11"/>
  <c r="S9" i="11"/>
  <c r="P34" i="11"/>
  <c r="S34" i="11"/>
  <c r="R34" i="11"/>
  <c r="R25" i="11"/>
  <c r="P25" i="11"/>
  <c r="S25" i="11"/>
  <c r="B11" i="11"/>
  <c r="M10" i="11"/>
  <c r="Q10" i="11" s="1"/>
  <c r="C10" i="11"/>
  <c r="R17" i="11"/>
  <c r="P17" i="11"/>
  <c r="S17" i="11"/>
  <c r="P10" i="11"/>
  <c r="S10" i="11"/>
  <c r="R10" i="11"/>
  <c r="S31" i="6"/>
  <c r="R35" i="6"/>
  <c r="P16" i="7"/>
  <c r="R23" i="8"/>
  <c r="R31" i="8"/>
  <c r="R32" i="9"/>
  <c r="S19" i="9"/>
  <c r="P13" i="9"/>
  <c r="P39" i="9"/>
  <c r="R24" i="10"/>
  <c r="P9" i="10"/>
  <c r="S20" i="10"/>
  <c r="R22" i="6"/>
  <c r="R27" i="6"/>
  <c r="P35" i="6"/>
  <c r="S23" i="7"/>
  <c r="S28" i="7"/>
  <c r="P23" i="8"/>
  <c r="P31" i="8"/>
  <c r="S32" i="9"/>
  <c r="S23" i="9"/>
  <c r="S24" i="10"/>
  <c r="R9" i="10"/>
  <c r="P27" i="6"/>
  <c r="P22" i="6"/>
  <c r="R39" i="7"/>
  <c r="S27" i="8"/>
  <c r="R14" i="8"/>
  <c r="S26" i="9"/>
  <c r="B11" i="10"/>
  <c r="M10" i="10"/>
  <c r="Q10" i="10" s="1"/>
  <c r="C10" i="10"/>
  <c r="R29" i="10"/>
  <c r="P29" i="10"/>
  <c r="S29" i="10"/>
  <c r="P22" i="10"/>
  <c r="S22" i="10"/>
  <c r="R22" i="10"/>
  <c r="R34" i="10"/>
  <c r="P34" i="10"/>
  <c r="S34" i="10"/>
  <c r="R21" i="10"/>
  <c r="P21" i="10"/>
  <c r="S21" i="10"/>
  <c r="R13" i="10"/>
  <c r="P13" i="10"/>
  <c r="S13" i="10"/>
  <c r="P30" i="10"/>
  <c r="S30" i="10"/>
  <c r="R30" i="10"/>
  <c r="P14" i="10"/>
  <c r="S14" i="10"/>
  <c r="R14" i="10"/>
  <c r="S32" i="7"/>
  <c r="R15" i="8"/>
  <c r="R31" i="6"/>
  <c r="R28" i="6"/>
  <c r="R34" i="6"/>
  <c r="R23" i="7"/>
  <c r="S21" i="7"/>
  <c r="P11" i="7"/>
  <c r="P38" i="7"/>
  <c r="S17" i="8"/>
  <c r="S15" i="8"/>
  <c r="S36" i="8"/>
  <c r="R25" i="8"/>
  <c r="P27" i="8"/>
  <c r="R26" i="9"/>
  <c r="P23" i="9"/>
  <c r="S24" i="5"/>
  <c r="S32" i="6"/>
  <c r="S20" i="7"/>
  <c r="S37" i="7"/>
  <c r="S27" i="7"/>
  <c r="P30" i="8"/>
  <c r="R17" i="9"/>
  <c r="P17" i="9"/>
  <c r="S17" i="9"/>
  <c r="R25" i="9"/>
  <c r="P25" i="9"/>
  <c r="S25" i="9"/>
  <c r="P38" i="9"/>
  <c r="R38" i="9"/>
  <c r="S38" i="9"/>
  <c r="R21" i="9"/>
  <c r="P21" i="9"/>
  <c r="S21" i="9"/>
  <c r="P18" i="9"/>
  <c r="S18" i="9"/>
  <c r="R18" i="9"/>
  <c r="P22" i="9"/>
  <c r="S22" i="9"/>
  <c r="R22" i="9"/>
  <c r="R33" i="9"/>
  <c r="P33" i="9"/>
  <c r="S33" i="9"/>
  <c r="P34" i="9"/>
  <c r="S34" i="9"/>
  <c r="R34" i="9"/>
  <c r="B11" i="9"/>
  <c r="M10" i="9"/>
  <c r="Q10" i="9" s="1"/>
  <c r="C10" i="9"/>
  <c r="R9" i="9"/>
  <c r="P9" i="9"/>
  <c r="S9" i="9"/>
  <c r="S38" i="6"/>
  <c r="P22" i="7"/>
  <c r="P29" i="7"/>
  <c r="P33" i="7"/>
  <c r="S31" i="7"/>
  <c r="S12" i="7"/>
  <c r="S18" i="7"/>
  <c r="R28" i="8"/>
  <c r="P25" i="8"/>
  <c r="R20" i="6"/>
  <c r="R29" i="7"/>
  <c r="S28" i="8"/>
  <c r="P38" i="6"/>
  <c r="S20" i="6"/>
  <c r="R36" i="7"/>
  <c r="R24" i="7"/>
  <c r="P38" i="8"/>
  <c r="S38" i="8"/>
  <c r="R38" i="8"/>
  <c r="R29" i="8"/>
  <c r="P29" i="8"/>
  <c r="S29" i="8"/>
  <c r="B11" i="8"/>
  <c r="M10" i="8"/>
  <c r="Q10" i="8" s="1"/>
  <c r="C10" i="8"/>
  <c r="R21" i="8"/>
  <c r="P21" i="8"/>
  <c r="S21" i="8"/>
  <c r="P22" i="8"/>
  <c r="S22" i="8"/>
  <c r="R22" i="8"/>
  <c r="P26" i="8"/>
  <c r="S26" i="8"/>
  <c r="R26" i="8"/>
  <c r="R13" i="8"/>
  <c r="P13" i="8"/>
  <c r="S13" i="8"/>
  <c r="P10" i="8"/>
  <c r="S10" i="8"/>
  <c r="R10" i="8"/>
  <c r="R15" i="6"/>
  <c r="P23" i="6"/>
  <c r="R19" i="6"/>
  <c r="R16" i="6"/>
  <c r="P36" i="6"/>
  <c r="S9" i="6"/>
  <c r="R33" i="7"/>
  <c r="R31" i="7"/>
  <c r="R28" i="7"/>
  <c r="R12" i="7"/>
  <c r="S24" i="6"/>
  <c r="R18" i="7"/>
  <c r="P35" i="7"/>
  <c r="S35" i="7"/>
  <c r="R35" i="7"/>
  <c r="R25" i="7"/>
  <c r="P25" i="7"/>
  <c r="S25" i="7"/>
  <c r="R13" i="7"/>
  <c r="P13" i="7"/>
  <c r="S13" i="7"/>
  <c r="P10" i="7"/>
  <c r="S10" i="7"/>
  <c r="R10" i="7"/>
  <c r="R9" i="7"/>
  <c r="P9" i="7"/>
  <c r="S9" i="7"/>
  <c r="B11" i="7"/>
  <c r="M10" i="7"/>
  <c r="Q10" i="7" s="1"/>
  <c r="C10" i="7"/>
  <c r="P26" i="7"/>
  <c r="S26" i="7"/>
  <c r="R26" i="7"/>
  <c r="R17" i="7"/>
  <c r="P17" i="7"/>
  <c r="S17" i="7"/>
  <c r="P14" i="7"/>
  <c r="S14" i="7"/>
  <c r="R14" i="7"/>
  <c r="P35" i="5"/>
  <c r="P9" i="5"/>
  <c r="P33" i="6"/>
  <c r="S15" i="6"/>
  <c r="R36" i="6"/>
  <c r="S33" i="6"/>
  <c r="R23" i="6"/>
  <c r="P30" i="6"/>
  <c r="S30" i="6"/>
  <c r="R30" i="6"/>
  <c r="P18" i="6"/>
  <c r="S18" i="6"/>
  <c r="R18" i="6"/>
  <c r="B11" i="6"/>
  <c r="C10" i="6"/>
  <c r="M10" i="6" s="1"/>
  <c r="Q10" i="6" s="1"/>
  <c r="P14" i="6"/>
  <c r="S14" i="6"/>
  <c r="R14" i="6"/>
  <c r="R13" i="6"/>
  <c r="P13" i="6"/>
  <c r="S13" i="6"/>
  <c r="P10" i="6"/>
  <c r="S10" i="6"/>
  <c r="R10" i="6"/>
  <c r="R21" i="6"/>
  <c r="P21" i="6"/>
  <c r="S21" i="6"/>
  <c r="R29" i="6"/>
  <c r="P29" i="6"/>
  <c r="S29" i="6"/>
  <c r="S23" i="5"/>
  <c r="P24" i="5"/>
  <c r="P23" i="5"/>
  <c r="R17" i="5"/>
  <c r="L9" i="1"/>
  <c r="S19" i="5"/>
  <c r="R19" i="5"/>
  <c r="S20" i="5"/>
  <c r="P28" i="5"/>
  <c r="S25" i="5"/>
  <c r="R28" i="5"/>
  <c r="R25" i="5"/>
  <c r="S37" i="5"/>
  <c r="S9" i="5"/>
  <c r="P37" i="5"/>
  <c r="L26" i="1"/>
  <c r="L30" i="1"/>
  <c r="L34" i="1"/>
  <c r="L38" i="1"/>
  <c r="R9" i="5"/>
  <c r="S17" i="5"/>
  <c r="S21" i="5"/>
  <c r="P36" i="5"/>
  <c r="R33" i="5"/>
  <c r="S36" i="5"/>
  <c r="S29" i="5"/>
  <c r="S35" i="5"/>
  <c r="P33" i="5"/>
  <c r="R21" i="5"/>
  <c r="R29" i="5"/>
  <c r="L15" i="1"/>
  <c r="L39" i="1"/>
  <c r="S32" i="5"/>
  <c r="R20" i="5"/>
  <c r="P32" i="5"/>
  <c r="P31" i="5"/>
  <c r="S31" i="5"/>
  <c r="R31" i="5"/>
  <c r="P15" i="5"/>
  <c r="S15" i="5"/>
  <c r="R15" i="5"/>
  <c r="P30" i="5"/>
  <c r="R30" i="5"/>
  <c r="S30" i="5"/>
  <c r="P14" i="5"/>
  <c r="R14" i="5"/>
  <c r="S14" i="5"/>
  <c r="P27" i="5"/>
  <c r="S27" i="5"/>
  <c r="R27" i="5"/>
  <c r="P10" i="5"/>
  <c r="R10" i="5"/>
  <c r="S10" i="5"/>
  <c r="B11" i="5"/>
  <c r="C10" i="5"/>
  <c r="M10" i="5" s="1"/>
  <c r="Q10" i="5" s="1"/>
  <c r="P34" i="5"/>
  <c r="R34" i="5"/>
  <c r="S34" i="5"/>
  <c r="P39" i="5"/>
  <c r="S39" i="5"/>
  <c r="R39" i="5"/>
  <c r="P26" i="5"/>
  <c r="R26" i="5"/>
  <c r="S26" i="5"/>
  <c r="P38" i="5"/>
  <c r="S38" i="5"/>
  <c r="R38" i="5"/>
  <c r="P22" i="5"/>
  <c r="R22" i="5"/>
  <c r="S22" i="5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9" i="1"/>
  <c r="N1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F6" i="1"/>
  <c r="R7" i="14" l="1"/>
  <c r="R7" i="15"/>
  <c r="S7" i="15"/>
  <c r="P7" i="15"/>
  <c r="S7" i="14"/>
  <c r="B12" i="15"/>
  <c r="M11" i="15"/>
  <c r="Q11" i="15" s="1"/>
  <c r="C11" i="15"/>
  <c r="P7" i="14"/>
  <c r="R7" i="12"/>
  <c r="B11" i="14"/>
  <c r="C10" i="14"/>
  <c r="M10" i="14" s="1"/>
  <c r="Q10" i="14" s="1"/>
  <c r="R7" i="13"/>
  <c r="S7" i="13"/>
  <c r="P7" i="13"/>
  <c r="C11" i="13"/>
  <c r="M11" i="13" s="1"/>
  <c r="Q11" i="13" s="1"/>
  <c r="B12" i="13"/>
  <c r="S7" i="12"/>
  <c r="P7" i="12"/>
  <c r="B12" i="12"/>
  <c r="M11" i="12"/>
  <c r="Q11" i="12" s="1"/>
  <c r="C11" i="12"/>
  <c r="S7" i="10"/>
  <c r="S7" i="11"/>
  <c r="B12" i="11"/>
  <c r="C11" i="11"/>
  <c r="M11" i="11" s="1"/>
  <c r="Q11" i="11" s="1"/>
  <c r="P7" i="11"/>
  <c r="R7" i="11"/>
  <c r="P7" i="10"/>
  <c r="R7" i="10"/>
  <c r="C11" i="10"/>
  <c r="B12" i="10"/>
  <c r="M11" i="10"/>
  <c r="Q11" i="10" s="1"/>
  <c r="R7" i="9"/>
  <c r="S7" i="9"/>
  <c r="P7" i="9"/>
  <c r="M11" i="9"/>
  <c r="Q11" i="9" s="1"/>
  <c r="C11" i="9"/>
  <c r="B12" i="9"/>
  <c r="P7" i="8"/>
  <c r="R7" i="8"/>
  <c r="B12" i="8"/>
  <c r="C11" i="8"/>
  <c r="M11" i="8" s="1"/>
  <c r="Q11" i="8" s="1"/>
  <c r="S7" i="8"/>
  <c r="M11" i="7"/>
  <c r="Q11" i="7" s="1"/>
  <c r="C11" i="7"/>
  <c r="B12" i="7"/>
  <c r="C11" i="6"/>
  <c r="M11" i="6" s="1"/>
  <c r="B12" i="6"/>
  <c r="B12" i="5"/>
  <c r="C11" i="5"/>
  <c r="M11" i="5" s="1"/>
  <c r="P36" i="1"/>
  <c r="S36" i="1"/>
  <c r="R36" i="1"/>
  <c r="P24" i="1"/>
  <c r="S24" i="1"/>
  <c r="R24" i="1"/>
  <c r="P12" i="1"/>
  <c r="S12" i="1"/>
  <c r="R12" i="1"/>
  <c r="P31" i="1"/>
  <c r="S31" i="1"/>
  <c r="R31" i="1"/>
  <c r="P27" i="1"/>
  <c r="S27" i="1"/>
  <c r="R27" i="1"/>
  <c r="P23" i="1"/>
  <c r="S23" i="1"/>
  <c r="R23" i="1"/>
  <c r="P19" i="1"/>
  <c r="S19" i="1"/>
  <c r="R19" i="1"/>
  <c r="P9" i="1"/>
  <c r="S9" i="1"/>
  <c r="O9" i="1"/>
  <c r="O10" i="1" s="1"/>
  <c r="O11" i="1" s="1"/>
  <c r="O12" i="1" s="1"/>
  <c r="R9" i="1"/>
  <c r="P32" i="1"/>
  <c r="S32" i="1"/>
  <c r="R32" i="1"/>
  <c r="P20" i="1"/>
  <c r="S20" i="1"/>
  <c r="R20" i="1"/>
  <c r="P35" i="1"/>
  <c r="S35" i="1"/>
  <c r="R35" i="1"/>
  <c r="P38" i="1"/>
  <c r="S38" i="1"/>
  <c r="R38" i="1"/>
  <c r="P34" i="1"/>
  <c r="S34" i="1"/>
  <c r="R34" i="1"/>
  <c r="P30" i="1"/>
  <c r="S30" i="1"/>
  <c r="R30" i="1"/>
  <c r="P26" i="1"/>
  <c r="S26" i="1"/>
  <c r="R26" i="1"/>
  <c r="P22" i="1"/>
  <c r="S22" i="1"/>
  <c r="R22" i="1"/>
  <c r="P18" i="1"/>
  <c r="S18" i="1"/>
  <c r="R18" i="1"/>
  <c r="P10" i="1"/>
  <c r="S10" i="1"/>
  <c r="R10" i="1"/>
  <c r="P28" i="1"/>
  <c r="S28" i="1"/>
  <c r="R28" i="1"/>
  <c r="P16" i="1"/>
  <c r="S16" i="1"/>
  <c r="R16" i="1"/>
  <c r="P39" i="1"/>
  <c r="S39" i="1"/>
  <c r="R39" i="1"/>
  <c r="P11" i="1"/>
  <c r="S11" i="1"/>
  <c r="R11" i="1"/>
  <c r="P37" i="1"/>
  <c r="S37" i="1"/>
  <c r="R37" i="1"/>
  <c r="P33" i="1"/>
  <c r="S33" i="1"/>
  <c r="R33" i="1"/>
  <c r="P29" i="1"/>
  <c r="S29" i="1"/>
  <c r="R29" i="1"/>
  <c r="P25" i="1"/>
  <c r="S25" i="1"/>
  <c r="R25" i="1"/>
  <c r="P21" i="1"/>
  <c r="S21" i="1"/>
  <c r="R21" i="1"/>
  <c r="P17" i="1"/>
  <c r="S17" i="1"/>
  <c r="R17" i="1"/>
  <c r="H3" i="2"/>
  <c r="Q11" i="6" l="1"/>
  <c r="N11" i="6"/>
  <c r="Q11" i="5"/>
  <c r="N11" i="5"/>
  <c r="B13" i="15"/>
  <c r="M12" i="15"/>
  <c r="Q12" i="15" s="1"/>
  <c r="C12" i="15"/>
  <c r="B12" i="14"/>
  <c r="C11" i="14"/>
  <c r="M11" i="14" s="1"/>
  <c r="Q11" i="14" s="1"/>
  <c r="B13" i="13"/>
  <c r="C12" i="13"/>
  <c r="M12" i="13" s="1"/>
  <c r="Q12" i="13" s="1"/>
  <c r="C12" i="12"/>
  <c r="M12" i="12"/>
  <c r="Q12" i="12" s="1"/>
  <c r="B13" i="12"/>
  <c r="B13" i="11"/>
  <c r="M12" i="11"/>
  <c r="Q12" i="11" s="1"/>
  <c r="C12" i="11"/>
  <c r="B13" i="10"/>
  <c r="C12" i="10"/>
  <c r="M12" i="10" s="1"/>
  <c r="Q12" i="10" s="1"/>
  <c r="B13" i="9"/>
  <c r="M12" i="9"/>
  <c r="Q12" i="9" s="1"/>
  <c r="C12" i="9"/>
  <c r="B13" i="8"/>
  <c r="C12" i="8"/>
  <c r="M12" i="8" s="1"/>
  <c r="Q12" i="8" s="1"/>
  <c r="B13" i="7"/>
  <c r="M12" i="7"/>
  <c r="Q12" i="7" s="1"/>
  <c r="C12" i="7"/>
  <c r="B13" i="6"/>
  <c r="M12" i="6"/>
  <c r="C12" i="6"/>
  <c r="C12" i="5"/>
  <c r="B13" i="5"/>
  <c r="M12" i="5"/>
  <c r="B9" i="1"/>
  <c r="Q12" i="6" l="1"/>
  <c r="N12" i="6"/>
  <c r="P11" i="6"/>
  <c r="S11" i="6"/>
  <c r="R11" i="6"/>
  <c r="Q12" i="5"/>
  <c r="N12" i="5"/>
  <c r="R11" i="5"/>
  <c r="S11" i="5"/>
  <c r="P11" i="5"/>
  <c r="B14" i="15"/>
  <c r="C13" i="15"/>
  <c r="M13" i="15" s="1"/>
  <c r="Q13" i="15" s="1"/>
  <c r="B13" i="14"/>
  <c r="C12" i="14"/>
  <c r="M12" i="14" s="1"/>
  <c r="Q12" i="14" s="1"/>
  <c r="B14" i="13"/>
  <c r="C13" i="13"/>
  <c r="M13" i="13" s="1"/>
  <c r="Q13" i="13" s="1"/>
  <c r="B14" i="12"/>
  <c r="C13" i="12"/>
  <c r="M13" i="12" s="1"/>
  <c r="Q13" i="12" s="1"/>
  <c r="B14" i="11"/>
  <c r="M13" i="11"/>
  <c r="Q13" i="11" s="1"/>
  <c r="C13" i="11"/>
  <c r="B14" i="10"/>
  <c r="C13" i="10"/>
  <c r="M13" i="10" s="1"/>
  <c r="Q13" i="10" s="1"/>
  <c r="B14" i="9"/>
  <c r="M13" i="9"/>
  <c r="Q13" i="9" s="1"/>
  <c r="C13" i="9"/>
  <c r="B14" i="8"/>
  <c r="C13" i="8"/>
  <c r="M13" i="8" s="1"/>
  <c r="Q13" i="8" s="1"/>
  <c r="B14" i="7"/>
  <c r="M13" i="7"/>
  <c r="Q13" i="7" s="1"/>
  <c r="C13" i="7"/>
  <c r="B14" i="6"/>
  <c r="M13" i="6"/>
  <c r="Q13" i="6" s="1"/>
  <c r="C13" i="6"/>
  <c r="B14" i="5"/>
  <c r="C13" i="5"/>
  <c r="M13" i="5" s="1"/>
  <c r="B10" i="1"/>
  <c r="C9" i="1"/>
  <c r="M9" i="1" s="1"/>
  <c r="Q9" i="1" s="1"/>
  <c r="O1" i="1"/>
  <c r="P12" i="6" l="1"/>
  <c r="R12" i="6"/>
  <c r="S12" i="6"/>
  <c r="Q13" i="5"/>
  <c r="N13" i="5"/>
  <c r="R12" i="5"/>
  <c r="S12" i="5"/>
  <c r="P12" i="5"/>
  <c r="B15" i="15"/>
  <c r="M14" i="15"/>
  <c r="Q14" i="15" s="1"/>
  <c r="C14" i="15"/>
  <c r="B14" i="14"/>
  <c r="M13" i="14"/>
  <c r="Q13" i="14" s="1"/>
  <c r="C13" i="14"/>
  <c r="B15" i="13"/>
  <c r="C14" i="13"/>
  <c r="M14" i="13" s="1"/>
  <c r="Q14" i="13" s="1"/>
  <c r="B15" i="12"/>
  <c r="C14" i="12"/>
  <c r="M14" i="12" s="1"/>
  <c r="Q14" i="12" s="1"/>
  <c r="B15" i="11"/>
  <c r="M14" i="11"/>
  <c r="Q14" i="11" s="1"/>
  <c r="C14" i="11"/>
  <c r="B15" i="10"/>
  <c r="C14" i="10"/>
  <c r="M14" i="10" s="1"/>
  <c r="Q14" i="10" s="1"/>
  <c r="B15" i="9"/>
  <c r="M14" i="9"/>
  <c r="Q14" i="9" s="1"/>
  <c r="C14" i="9"/>
  <c r="B15" i="8"/>
  <c r="C14" i="8"/>
  <c r="M14" i="8" s="1"/>
  <c r="Q14" i="8" s="1"/>
  <c r="B15" i="7"/>
  <c r="M14" i="7"/>
  <c r="Q14" i="7" s="1"/>
  <c r="C14" i="7"/>
  <c r="B15" i="6"/>
  <c r="M14" i="6"/>
  <c r="Q14" i="6" s="1"/>
  <c r="C14" i="6"/>
  <c r="B15" i="5"/>
  <c r="M14" i="5"/>
  <c r="Q14" i="5" s="1"/>
  <c r="C14" i="5"/>
  <c r="B11" i="1"/>
  <c r="C10" i="1"/>
  <c r="M10" i="1" s="1"/>
  <c r="Q10" i="1" s="1"/>
  <c r="I1" i="2"/>
  <c r="J1" i="2" s="1"/>
  <c r="P13" i="5" l="1"/>
  <c r="S13" i="5"/>
  <c r="R13" i="5"/>
  <c r="B16" i="15"/>
  <c r="M15" i="15"/>
  <c r="Q15" i="15" s="1"/>
  <c r="C15" i="15"/>
  <c r="B15" i="14"/>
  <c r="M14" i="14"/>
  <c r="Q14" i="14" s="1"/>
  <c r="C14" i="14"/>
  <c r="C15" i="13"/>
  <c r="B16" i="13"/>
  <c r="M15" i="13"/>
  <c r="Q15" i="13" s="1"/>
  <c r="B16" i="12"/>
  <c r="C15" i="12"/>
  <c r="M15" i="12" s="1"/>
  <c r="Q15" i="12" s="1"/>
  <c r="C15" i="11"/>
  <c r="M15" i="11"/>
  <c r="Q15" i="11" s="1"/>
  <c r="B16" i="11"/>
  <c r="M15" i="10"/>
  <c r="Q15" i="10" s="1"/>
  <c r="B16" i="10"/>
  <c r="C15" i="10"/>
  <c r="M15" i="9"/>
  <c r="Q15" i="9" s="1"/>
  <c r="C15" i="9"/>
  <c r="B16" i="9"/>
  <c r="M15" i="8"/>
  <c r="Q15" i="8" s="1"/>
  <c r="C15" i="8"/>
  <c r="B16" i="8"/>
  <c r="B16" i="7"/>
  <c r="C15" i="7"/>
  <c r="M15" i="7" s="1"/>
  <c r="Q15" i="7" s="1"/>
  <c r="M15" i="6"/>
  <c r="Q15" i="6" s="1"/>
  <c r="C15" i="6"/>
  <c r="B16" i="6"/>
  <c r="B16" i="5"/>
  <c r="M15" i="5"/>
  <c r="Q15" i="5" s="1"/>
  <c r="C15" i="5"/>
  <c r="M11" i="1"/>
  <c r="Q11" i="1" s="1"/>
  <c r="C11" i="1"/>
  <c r="B12" i="1"/>
  <c r="K13" i="1"/>
  <c r="J13" i="1"/>
  <c r="B1" i="2"/>
  <c r="C1" i="2" s="1"/>
  <c r="D1" i="2" s="1"/>
  <c r="B17" i="15" l="1"/>
  <c r="M16" i="15"/>
  <c r="Q16" i="15" s="1"/>
  <c r="C16" i="15"/>
  <c r="B16" i="14"/>
  <c r="C15" i="14"/>
  <c r="M15" i="14" s="1"/>
  <c r="Q15" i="14" s="1"/>
  <c r="B17" i="13"/>
  <c r="M16" i="13"/>
  <c r="Q16" i="13" s="1"/>
  <c r="C16" i="13"/>
  <c r="B17" i="12"/>
  <c r="C16" i="12"/>
  <c r="M16" i="12" s="1"/>
  <c r="Q16" i="12" s="1"/>
  <c r="B17" i="11"/>
  <c r="C16" i="11"/>
  <c r="M16" i="11" s="1"/>
  <c r="Q16" i="11" s="1"/>
  <c r="B17" i="10"/>
  <c r="C16" i="10"/>
  <c r="M16" i="10" s="1"/>
  <c r="Q16" i="10" s="1"/>
  <c r="B17" i="9"/>
  <c r="C16" i="9"/>
  <c r="M16" i="9" s="1"/>
  <c r="Q16" i="9" s="1"/>
  <c r="B17" i="8"/>
  <c r="M16" i="8"/>
  <c r="Q16" i="8" s="1"/>
  <c r="C16" i="8"/>
  <c r="B17" i="7"/>
  <c r="M16" i="7"/>
  <c r="Q16" i="7" s="1"/>
  <c r="C16" i="7"/>
  <c r="B17" i="6"/>
  <c r="C16" i="6"/>
  <c r="M16" i="6" s="1"/>
  <c r="Q16" i="6" s="1"/>
  <c r="B17" i="5"/>
  <c r="M16" i="5"/>
  <c r="C16" i="5"/>
  <c r="B13" i="1"/>
  <c r="C12" i="1"/>
  <c r="M12" i="1"/>
  <c r="Q12" i="1" s="1"/>
  <c r="L13" i="1"/>
  <c r="N13" i="1"/>
  <c r="K14" i="1"/>
  <c r="J14" i="1"/>
  <c r="Q16" i="5" l="1"/>
  <c r="N16" i="5"/>
  <c r="C17" i="15"/>
  <c r="M17" i="15" s="1"/>
  <c r="Q17" i="15" s="1"/>
  <c r="B18" i="15"/>
  <c r="C16" i="14"/>
  <c r="M16" i="14"/>
  <c r="Q16" i="14" s="1"/>
  <c r="B17" i="14"/>
  <c r="B18" i="13"/>
  <c r="M17" i="13"/>
  <c r="Q17" i="13" s="1"/>
  <c r="C17" i="13"/>
  <c r="B18" i="12"/>
  <c r="M17" i="12"/>
  <c r="Q17" i="12" s="1"/>
  <c r="C17" i="12"/>
  <c r="B18" i="11"/>
  <c r="C17" i="11"/>
  <c r="M17" i="11" s="1"/>
  <c r="Q17" i="11" s="1"/>
  <c r="B18" i="10"/>
  <c r="M17" i="10"/>
  <c r="Q17" i="10" s="1"/>
  <c r="C17" i="10"/>
  <c r="B18" i="9"/>
  <c r="M17" i="9"/>
  <c r="Q17" i="9" s="1"/>
  <c r="C17" i="9"/>
  <c r="B18" i="8"/>
  <c r="C17" i="8"/>
  <c r="M17" i="8" s="1"/>
  <c r="Q17" i="8" s="1"/>
  <c r="B18" i="7"/>
  <c r="M17" i="7"/>
  <c r="Q17" i="7" s="1"/>
  <c r="C17" i="7"/>
  <c r="B18" i="6"/>
  <c r="C17" i="6"/>
  <c r="M17" i="6" s="1"/>
  <c r="Q17" i="6" s="1"/>
  <c r="B18" i="5"/>
  <c r="M17" i="5"/>
  <c r="Q17" i="5" s="1"/>
  <c r="C17" i="5"/>
  <c r="C13" i="1"/>
  <c r="M13" i="1" s="1"/>
  <c r="Q13" i="1" s="1"/>
  <c r="B14" i="1"/>
  <c r="L14" i="1"/>
  <c r="N14" i="1"/>
  <c r="S13" i="1"/>
  <c r="P13" i="1"/>
  <c r="R13" i="1"/>
  <c r="O13" i="1"/>
  <c r="P16" i="5" l="1"/>
  <c r="S16" i="5"/>
  <c r="R16" i="5"/>
  <c r="B19" i="15"/>
  <c r="M18" i="15"/>
  <c r="Q18" i="15" s="1"/>
  <c r="C18" i="15"/>
  <c r="B18" i="14"/>
  <c r="C17" i="14"/>
  <c r="M17" i="14" s="1"/>
  <c r="Q17" i="14" s="1"/>
  <c r="B19" i="13"/>
  <c r="M18" i="13"/>
  <c r="Q18" i="13" s="1"/>
  <c r="C18" i="13"/>
  <c r="B19" i="12"/>
  <c r="M18" i="12"/>
  <c r="Q18" i="12" s="1"/>
  <c r="C18" i="12"/>
  <c r="B19" i="11"/>
  <c r="M18" i="11"/>
  <c r="Q18" i="11" s="1"/>
  <c r="C18" i="11"/>
  <c r="B19" i="10"/>
  <c r="M18" i="10"/>
  <c r="Q18" i="10" s="1"/>
  <c r="C18" i="10"/>
  <c r="B19" i="9"/>
  <c r="M18" i="9"/>
  <c r="Q18" i="9" s="1"/>
  <c r="C18" i="9"/>
  <c r="B19" i="8"/>
  <c r="C18" i="8"/>
  <c r="M18" i="8" s="1"/>
  <c r="Q18" i="8" s="1"/>
  <c r="B19" i="7"/>
  <c r="M18" i="7"/>
  <c r="Q18" i="7" s="1"/>
  <c r="C18" i="7"/>
  <c r="B19" i="6"/>
  <c r="M18" i="6"/>
  <c r="Q18" i="6" s="1"/>
  <c r="C18" i="6"/>
  <c r="B19" i="5"/>
  <c r="M18" i="5"/>
  <c r="C18" i="5"/>
  <c r="O14" i="1"/>
  <c r="B15" i="1"/>
  <c r="M14" i="1"/>
  <c r="Q14" i="1" s="1"/>
  <c r="C14" i="1"/>
  <c r="N15" i="1"/>
  <c r="R14" i="1"/>
  <c r="P14" i="1"/>
  <c r="S14" i="1"/>
  <c r="Q18" i="5" l="1"/>
  <c r="N18" i="5"/>
  <c r="B20" i="15"/>
  <c r="M19" i="15"/>
  <c r="Q19" i="15" s="1"/>
  <c r="C19" i="15"/>
  <c r="B19" i="14"/>
  <c r="C18" i="14"/>
  <c r="M18" i="14" s="1"/>
  <c r="Q18" i="14" s="1"/>
  <c r="M19" i="13"/>
  <c r="Q19" i="13" s="1"/>
  <c r="B20" i="13"/>
  <c r="C19" i="13"/>
  <c r="B20" i="12"/>
  <c r="M19" i="12"/>
  <c r="Q19" i="12" s="1"/>
  <c r="C19" i="12"/>
  <c r="M19" i="11"/>
  <c r="Q19" i="11" s="1"/>
  <c r="B20" i="11"/>
  <c r="C19" i="11"/>
  <c r="C19" i="10"/>
  <c r="M19" i="10" s="1"/>
  <c r="Q19" i="10" s="1"/>
  <c r="B20" i="10"/>
  <c r="B20" i="9"/>
  <c r="M19" i="9"/>
  <c r="Q19" i="9" s="1"/>
  <c r="C19" i="9"/>
  <c r="C19" i="8"/>
  <c r="M19" i="8" s="1"/>
  <c r="Q19" i="8" s="1"/>
  <c r="B20" i="8"/>
  <c r="M19" i="7"/>
  <c r="Q19" i="7" s="1"/>
  <c r="C19" i="7"/>
  <c r="B20" i="7"/>
  <c r="M19" i="6"/>
  <c r="Q19" i="6" s="1"/>
  <c r="C19" i="6"/>
  <c r="B20" i="6"/>
  <c r="B20" i="5"/>
  <c r="M19" i="5"/>
  <c r="Q19" i="5" s="1"/>
  <c r="C19" i="5"/>
  <c r="C15" i="1"/>
  <c r="M15" i="1"/>
  <c r="Q15" i="1" s="1"/>
  <c r="B16" i="1"/>
  <c r="R15" i="1"/>
  <c r="R7" i="1" s="1"/>
  <c r="S15" i="1"/>
  <c r="S7" i="1" s="1"/>
  <c r="P15" i="1"/>
  <c r="P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C5" i="16" s="1"/>
  <c r="R18" i="5" l="1"/>
  <c r="R7" i="5" s="1"/>
  <c r="S18" i="5"/>
  <c r="S7" i="5" s="1"/>
  <c r="P18" i="5"/>
  <c r="P7" i="5" s="1"/>
  <c r="B21" i="15"/>
  <c r="C20" i="15"/>
  <c r="M20" i="15" s="1"/>
  <c r="Q20" i="15" s="1"/>
  <c r="B20" i="14"/>
  <c r="C19" i="14"/>
  <c r="M19" i="14" s="1"/>
  <c r="Q19" i="14" s="1"/>
  <c r="B21" i="13"/>
  <c r="M20" i="13"/>
  <c r="Q20" i="13" s="1"/>
  <c r="C20" i="13"/>
  <c r="C20" i="12"/>
  <c r="M20" i="12" s="1"/>
  <c r="Q20" i="12" s="1"/>
  <c r="B21" i="12"/>
  <c r="B21" i="11"/>
  <c r="M20" i="11"/>
  <c r="Q20" i="11" s="1"/>
  <c r="C20" i="11"/>
  <c r="B21" i="10"/>
  <c r="C20" i="10"/>
  <c r="M20" i="10" s="1"/>
  <c r="Q20" i="10" s="1"/>
  <c r="B21" i="9"/>
  <c r="M20" i="9"/>
  <c r="Q20" i="9" s="1"/>
  <c r="C20" i="9"/>
  <c r="B21" i="8"/>
  <c r="C20" i="8"/>
  <c r="M20" i="8" s="1"/>
  <c r="Q20" i="8" s="1"/>
  <c r="B21" i="7"/>
  <c r="C20" i="7"/>
  <c r="M20" i="7" s="1"/>
  <c r="Q20" i="7" s="1"/>
  <c r="O7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B21" i="6"/>
  <c r="M20" i="6"/>
  <c r="Q20" i="6" s="1"/>
  <c r="C20" i="6"/>
  <c r="M20" i="5"/>
  <c r="Q20" i="5" s="1"/>
  <c r="C20" i="5"/>
  <c r="B21" i="5"/>
  <c r="B17" i="1"/>
  <c r="M16" i="1"/>
  <c r="Q16" i="1" s="1"/>
  <c r="C16" i="1"/>
  <c r="O7" i="6" l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C6" i="16"/>
  <c r="C21" i="15"/>
  <c r="M21" i="15" s="1"/>
  <c r="Q21" i="15" s="1"/>
  <c r="B22" i="15"/>
  <c r="M20" i="14"/>
  <c r="Q20" i="14" s="1"/>
  <c r="B21" i="14"/>
  <c r="C20" i="14"/>
  <c r="B22" i="13"/>
  <c r="M21" i="13"/>
  <c r="Q21" i="13" s="1"/>
  <c r="C21" i="13"/>
  <c r="B22" i="12"/>
  <c r="C21" i="12"/>
  <c r="M21" i="12" s="1"/>
  <c r="Q21" i="12" s="1"/>
  <c r="B22" i="11"/>
  <c r="M21" i="11"/>
  <c r="Q21" i="11" s="1"/>
  <c r="C21" i="11"/>
  <c r="B22" i="10"/>
  <c r="C21" i="10"/>
  <c r="M21" i="10" s="1"/>
  <c r="Q21" i="10" s="1"/>
  <c r="B22" i="9"/>
  <c r="M21" i="9"/>
  <c r="Q21" i="9" s="1"/>
  <c r="C21" i="9"/>
  <c r="B22" i="8"/>
  <c r="C21" i="8"/>
  <c r="M21" i="8" s="1"/>
  <c r="Q21" i="8" s="1"/>
  <c r="B22" i="7"/>
  <c r="C21" i="7"/>
  <c r="M21" i="7" s="1"/>
  <c r="Q21" i="7" s="1"/>
  <c r="B22" i="6"/>
  <c r="M21" i="6"/>
  <c r="Q21" i="6" s="1"/>
  <c r="C21" i="6"/>
  <c r="B22" i="5"/>
  <c r="M21" i="5"/>
  <c r="Q21" i="5" s="1"/>
  <c r="C21" i="5"/>
  <c r="M17" i="1"/>
  <c r="Q17" i="1" s="1"/>
  <c r="B18" i="1"/>
  <c r="C17" i="1"/>
  <c r="B23" i="15" l="1"/>
  <c r="M22" i="15"/>
  <c r="Q22" i="15" s="1"/>
  <c r="C22" i="15"/>
  <c r="B22" i="14"/>
  <c r="M21" i="14"/>
  <c r="Q21" i="14" s="1"/>
  <c r="C21" i="14"/>
  <c r="B23" i="13"/>
  <c r="M22" i="13"/>
  <c r="Q22" i="13" s="1"/>
  <c r="C22" i="13"/>
  <c r="B23" i="12"/>
  <c r="C22" i="12"/>
  <c r="M22" i="12" s="1"/>
  <c r="Q22" i="12" s="1"/>
  <c r="B23" i="11"/>
  <c r="M22" i="11"/>
  <c r="Q22" i="11" s="1"/>
  <c r="C22" i="11"/>
  <c r="B23" i="10"/>
  <c r="C22" i="10"/>
  <c r="M22" i="10" s="1"/>
  <c r="Q22" i="10" s="1"/>
  <c r="B23" i="9"/>
  <c r="M22" i="9"/>
  <c r="Q22" i="9" s="1"/>
  <c r="C22" i="9"/>
  <c r="B23" i="8"/>
  <c r="M22" i="8"/>
  <c r="Q22" i="8" s="1"/>
  <c r="C22" i="8"/>
  <c r="B23" i="7"/>
  <c r="C22" i="7"/>
  <c r="M22" i="7" s="1"/>
  <c r="Q22" i="7" s="1"/>
  <c r="B23" i="6"/>
  <c r="M22" i="6"/>
  <c r="Q22" i="6" s="1"/>
  <c r="C22" i="6"/>
  <c r="B23" i="5"/>
  <c r="M22" i="5"/>
  <c r="Q22" i="5" s="1"/>
  <c r="C22" i="5"/>
  <c r="M18" i="1"/>
  <c r="Q18" i="1" s="1"/>
  <c r="C18" i="1"/>
  <c r="B19" i="1"/>
  <c r="B24" i="15" l="1"/>
  <c r="M23" i="15"/>
  <c r="Q23" i="15" s="1"/>
  <c r="C23" i="15"/>
  <c r="B23" i="14"/>
  <c r="M22" i="14"/>
  <c r="Q22" i="14" s="1"/>
  <c r="C22" i="14"/>
  <c r="C23" i="13"/>
  <c r="M23" i="13"/>
  <c r="Q23" i="13" s="1"/>
  <c r="B24" i="13"/>
  <c r="B24" i="12"/>
  <c r="C23" i="12"/>
  <c r="M23" i="12" s="1"/>
  <c r="Q23" i="12" s="1"/>
  <c r="C23" i="11"/>
  <c r="M23" i="11" s="1"/>
  <c r="Q23" i="11" s="1"/>
  <c r="B24" i="11"/>
  <c r="M23" i="10"/>
  <c r="Q23" i="10" s="1"/>
  <c r="B24" i="10"/>
  <c r="C23" i="10"/>
  <c r="B24" i="9"/>
  <c r="M23" i="9"/>
  <c r="Q23" i="9" s="1"/>
  <c r="C23" i="9"/>
  <c r="M23" i="8"/>
  <c r="Q23" i="8" s="1"/>
  <c r="C23" i="8"/>
  <c r="B24" i="8"/>
  <c r="C23" i="7"/>
  <c r="M23" i="7" s="1"/>
  <c r="Q23" i="7" s="1"/>
  <c r="B24" i="7"/>
  <c r="B24" i="6"/>
  <c r="M23" i="6"/>
  <c r="Q23" i="6" s="1"/>
  <c r="C23" i="6"/>
  <c r="B24" i="5"/>
  <c r="M23" i="5"/>
  <c r="Q23" i="5" s="1"/>
  <c r="C23" i="5"/>
  <c r="C19" i="1"/>
  <c r="B20" i="1"/>
  <c r="M19" i="1"/>
  <c r="Q19" i="1" s="1"/>
  <c r="B25" i="15" l="1"/>
  <c r="M24" i="15"/>
  <c r="Q24" i="15" s="1"/>
  <c r="C24" i="15"/>
  <c r="B24" i="14"/>
  <c r="M23" i="14"/>
  <c r="Q23" i="14" s="1"/>
  <c r="C23" i="14"/>
  <c r="B25" i="13"/>
  <c r="M24" i="13"/>
  <c r="Q24" i="13" s="1"/>
  <c r="C24" i="13"/>
  <c r="B25" i="12"/>
  <c r="C24" i="12"/>
  <c r="M24" i="12" s="1"/>
  <c r="Q24" i="12" s="1"/>
  <c r="B25" i="11"/>
  <c r="M24" i="11"/>
  <c r="Q24" i="11" s="1"/>
  <c r="C24" i="11"/>
  <c r="B25" i="10"/>
  <c r="M24" i="10"/>
  <c r="Q24" i="10" s="1"/>
  <c r="C24" i="10"/>
  <c r="B25" i="9"/>
  <c r="M24" i="9"/>
  <c r="Q24" i="9" s="1"/>
  <c r="C24" i="9"/>
  <c r="B25" i="8"/>
  <c r="M24" i="8"/>
  <c r="Q24" i="8" s="1"/>
  <c r="C24" i="8"/>
  <c r="B25" i="7"/>
  <c r="M24" i="7"/>
  <c r="Q24" i="7" s="1"/>
  <c r="C24" i="7"/>
  <c r="B25" i="6"/>
  <c r="M24" i="6"/>
  <c r="Q24" i="6" s="1"/>
  <c r="C24" i="6"/>
  <c r="M24" i="5"/>
  <c r="Q24" i="5" s="1"/>
  <c r="C24" i="5"/>
  <c r="B25" i="5"/>
  <c r="B21" i="1"/>
  <c r="C20" i="1"/>
  <c r="M20" i="1"/>
  <c r="Q20" i="1" s="1"/>
  <c r="M25" i="15" l="1"/>
  <c r="Q25" i="15" s="1"/>
  <c r="B26" i="15"/>
  <c r="C25" i="15"/>
  <c r="C24" i="14"/>
  <c r="M24" i="14" s="1"/>
  <c r="Q24" i="14" s="1"/>
  <c r="B25" i="14"/>
  <c r="B26" i="13"/>
  <c r="M25" i="13"/>
  <c r="Q25" i="13" s="1"/>
  <c r="C25" i="13"/>
  <c r="B26" i="12"/>
  <c r="M25" i="12"/>
  <c r="Q25" i="12" s="1"/>
  <c r="C25" i="12"/>
  <c r="B26" i="11"/>
  <c r="M25" i="11"/>
  <c r="Q25" i="11" s="1"/>
  <c r="C25" i="11"/>
  <c r="B26" i="10"/>
  <c r="M25" i="10"/>
  <c r="Q25" i="10" s="1"/>
  <c r="C25" i="10"/>
  <c r="B26" i="9"/>
  <c r="M25" i="9"/>
  <c r="Q25" i="9" s="1"/>
  <c r="C25" i="9"/>
  <c r="B26" i="8"/>
  <c r="M25" i="8"/>
  <c r="Q25" i="8" s="1"/>
  <c r="C25" i="8"/>
  <c r="B26" i="7"/>
  <c r="M25" i="7"/>
  <c r="Q25" i="7" s="1"/>
  <c r="C25" i="7"/>
  <c r="B26" i="6"/>
  <c r="M25" i="6"/>
  <c r="Q25" i="6" s="1"/>
  <c r="C25" i="6"/>
  <c r="B26" i="5"/>
  <c r="M25" i="5"/>
  <c r="Q25" i="5" s="1"/>
  <c r="C25" i="5"/>
  <c r="B22" i="1"/>
  <c r="C21" i="1"/>
  <c r="M21" i="1" s="1"/>
  <c r="Q21" i="1" s="1"/>
  <c r="B27" i="15" l="1"/>
  <c r="M26" i="15"/>
  <c r="Q26" i="15" s="1"/>
  <c r="C26" i="15"/>
  <c r="B26" i="14"/>
  <c r="C25" i="14"/>
  <c r="M25" i="14" s="1"/>
  <c r="Q25" i="14" s="1"/>
  <c r="B27" i="13"/>
  <c r="M26" i="13"/>
  <c r="Q26" i="13" s="1"/>
  <c r="C26" i="13"/>
  <c r="B27" i="12"/>
  <c r="M26" i="12"/>
  <c r="Q26" i="12" s="1"/>
  <c r="C26" i="12"/>
  <c r="B27" i="11"/>
  <c r="M26" i="11"/>
  <c r="Q26" i="11" s="1"/>
  <c r="C26" i="11"/>
  <c r="B27" i="10"/>
  <c r="M26" i="10"/>
  <c r="Q26" i="10" s="1"/>
  <c r="C26" i="10"/>
  <c r="B27" i="9"/>
  <c r="M26" i="9"/>
  <c r="Q26" i="9" s="1"/>
  <c r="C26" i="9"/>
  <c r="B27" i="8"/>
  <c r="M26" i="8"/>
  <c r="Q26" i="8" s="1"/>
  <c r="C26" i="8"/>
  <c r="B27" i="7"/>
  <c r="M26" i="7"/>
  <c r="Q26" i="7" s="1"/>
  <c r="C26" i="7"/>
  <c r="B27" i="6"/>
  <c r="M26" i="6"/>
  <c r="C26" i="6"/>
  <c r="B27" i="5"/>
  <c r="M26" i="5"/>
  <c r="Q26" i="5" s="1"/>
  <c r="C26" i="5"/>
  <c r="B23" i="1"/>
  <c r="C22" i="1"/>
  <c r="M22" i="1" s="1"/>
  <c r="Q22" i="1" s="1"/>
  <c r="Q26" i="6" l="1"/>
  <c r="N26" i="6"/>
  <c r="B28" i="15"/>
  <c r="M27" i="15"/>
  <c r="Q27" i="15" s="1"/>
  <c r="C27" i="15"/>
  <c r="B27" i="14"/>
  <c r="C26" i="14"/>
  <c r="M26" i="14" s="1"/>
  <c r="Q26" i="14" s="1"/>
  <c r="B28" i="13"/>
  <c r="C27" i="13"/>
  <c r="M27" i="13" s="1"/>
  <c r="Q27" i="13" s="1"/>
  <c r="B28" i="12"/>
  <c r="M27" i="12"/>
  <c r="Q27" i="12" s="1"/>
  <c r="C27" i="12"/>
  <c r="M27" i="11"/>
  <c r="Q27" i="11" s="1"/>
  <c r="B28" i="11"/>
  <c r="C27" i="11"/>
  <c r="C27" i="10"/>
  <c r="B28" i="10"/>
  <c r="M27" i="10"/>
  <c r="Q27" i="10" s="1"/>
  <c r="M27" i="9"/>
  <c r="Q27" i="9" s="1"/>
  <c r="C27" i="9"/>
  <c r="B28" i="9"/>
  <c r="B28" i="8"/>
  <c r="M27" i="8"/>
  <c r="Q27" i="8" s="1"/>
  <c r="C27" i="8"/>
  <c r="C27" i="7"/>
  <c r="M27" i="7" s="1"/>
  <c r="Q27" i="7" s="1"/>
  <c r="B28" i="7"/>
  <c r="M27" i="6"/>
  <c r="Q27" i="6" s="1"/>
  <c r="C27" i="6"/>
  <c r="B28" i="6"/>
  <c r="B28" i="5"/>
  <c r="M27" i="5"/>
  <c r="Q27" i="5" s="1"/>
  <c r="C27" i="5"/>
  <c r="B24" i="1"/>
  <c r="C23" i="1"/>
  <c r="M23" i="1" s="1"/>
  <c r="Q23" i="1" s="1"/>
  <c r="R26" i="6" l="1"/>
  <c r="R7" i="6" s="1"/>
  <c r="P26" i="6"/>
  <c r="P7" i="6" s="1"/>
  <c r="S26" i="6"/>
  <c r="S7" i="6" s="1"/>
  <c r="O26" i="6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B29" i="15"/>
  <c r="M28" i="15"/>
  <c r="Q28" i="15" s="1"/>
  <c r="C28" i="15"/>
  <c r="B28" i="14"/>
  <c r="M27" i="14"/>
  <c r="Q27" i="14" s="1"/>
  <c r="C27" i="14"/>
  <c r="B29" i="13"/>
  <c r="M28" i="13"/>
  <c r="Q28" i="13" s="1"/>
  <c r="C28" i="13"/>
  <c r="C28" i="12"/>
  <c r="M28" i="12"/>
  <c r="Q28" i="12" s="1"/>
  <c r="B29" i="12"/>
  <c r="B29" i="11"/>
  <c r="M28" i="11"/>
  <c r="Q28" i="11" s="1"/>
  <c r="C28" i="11"/>
  <c r="B29" i="10"/>
  <c r="M28" i="10"/>
  <c r="Q28" i="10" s="1"/>
  <c r="C28" i="10"/>
  <c r="B29" i="9"/>
  <c r="M28" i="9"/>
  <c r="Q28" i="9" s="1"/>
  <c r="C28" i="9"/>
  <c r="B29" i="8"/>
  <c r="M28" i="8"/>
  <c r="Q28" i="8" s="1"/>
  <c r="C28" i="8"/>
  <c r="B29" i="7"/>
  <c r="M28" i="7"/>
  <c r="Q28" i="7" s="1"/>
  <c r="C28" i="7"/>
  <c r="B29" i="6"/>
  <c r="M28" i="6"/>
  <c r="Q28" i="6" s="1"/>
  <c r="C28" i="6"/>
  <c r="M28" i="5"/>
  <c r="Q28" i="5" s="1"/>
  <c r="C28" i="5"/>
  <c r="B29" i="5"/>
  <c r="M24" i="1"/>
  <c r="Q24" i="1" s="1"/>
  <c r="B25" i="1"/>
  <c r="C24" i="1"/>
  <c r="O7" i="7" l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C7" i="16"/>
  <c r="M29" i="15"/>
  <c r="Q29" i="15" s="1"/>
  <c r="B30" i="15"/>
  <c r="C29" i="15"/>
  <c r="M28" i="14"/>
  <c r="Q28" i="14" s="1"/>
  <c r="B29" i="14"/>
  <c r="C28" i="14"/>
  <c r="B30" i="13"/>
  <c r="M29" i="13"/>
  <c r="Q29" i="13" s="1"/>
  <c r="C29" i="13"/>
  <c r="B30" i="12"/>
  <c r="M29" i="12"/>
  <c r="Q29" i="12" s="1"/>
  <c r="C29" i="12"/>
  <c r="B30" i="11"/>
  <c r="M29" i="11"/>
  <c r="Q29" i="11" s="1"/>
  <c r="C29" i="11"/>
  <c r="B30" i="10"/>
  <c r="M29" i="10"/>
  <c r="Q29" i="10" s="1"/>
  <c r="C29" i="10"/>
  <c r="B30" i="9"/>
  <c r="M29" i="9"/>
  <c r="Q29" i="9" s="1"/>
  <c r="C29" i="9"/>
  <c r="B30" i="8"/>
  <c r="M29" i="8"/>
  <c r="Q29" i="8" s="1"/>
  <c r="C29" i="8"/>
  <c r="B30" i="7"/>
  <c r="M29" i="7"/>
  <c r="Q29" i="7" s="1"/>
  <c r="C29" i="7"/>
  <c r="B30" i="6"/>
  <c r="M29" i="6"/>
  <c r="Q29" i="6" s="1"/>
  <c r="C29" i="6"/>
  <c r="B30" i="5"/>
  <c r="M29" i="5"/>
  <c r="Q29" i="5" s="1"/>
  <c r="C29" i="5"/>
  <c r="M25" i="1"/>
  <c r="Q25" i="1" s="1"/>
  <c r="B26" i="1"/>
  <c r="C25" i="1"/>
  <c r="B31" i="15" l="1"/>
  <c r="M30" i="15"/>
  <c r="Q30" i="15" s="1"/>
  <c r="C30" i="15"/>
  <c r="B30" i="14"/>
  <c r="C29" i="14"/>
  <c r="M29" i="14" s="1"/>
  <c r="Q29" i="14" s="1"/>
  <c r="B31" i="13"/>
  <c r="M30" i="13"/>
  <c r="Q30" i="13" s="1"/>
  <c r="C30" i="13"/>
  <c r="B31" i="12"/>
  <c r="M30" i="12"/>
  <c r="Q30" i="12" s="1"/>
  <c r="C30" i="12"/>
  <c r="B31" i="11"/>
  <c r="M30" i="11"/>
  <c r="Q30" i="11" s="1"/>
  <c r="C30" i="11"/>
  <c r="B31" i="10"/>
  <c r="M30" i="10"/>
  <c r="Q30" i="10" s="1"/>
  <c r="C30" i="10"/>
  <c r="B31" i="9"/>
  <c r="M30" i="9"/>
  <c r="Q30" i="9" s="1"/>
  <c r="C30" i="9"/>
  <c r="B31" i="8"/>
  <c r="M30" i="8"/>
  <c r="Q30" i="8" s="1"/>
  <c r="C30" i="8"/>
  <c r="B31" i="7"/>
  <c r="M30" i="7"/>
  <c r="C30" i="7"/>
  <c r="B31" i="6"/>
  <c r="M30" i="6"/>
  <c r="Q30" i="6" s="1"/>
  <c r="C30" i="6"/>
  <c r="B31" i="5"/>
  <c r="M30" i="5"/>
  <c r="Q30" i="5" s="1"/>
  <c r="C30" i="5"/>
  <c r="C26" i="1"/>
  <c r="B27" i="1"/>
  <c r="M26" i="1"/>
  <c r="Q26" i="1" s="1"/>
  <c r="Q30" i="7" l="1"/>
  <c r="N30" i="7"/>
  <c r="B32" i="15"/>
  <c r="M31" i="15"/>
  <c r="Q31" i="15" s="1"/>
  <c r="C31" i="15"/>
  <c r="B31" i="14"/>
  <c r="C30" i="14"/>
  <c r="M30" i="14" s="1"/>
  <c r="Q30" i="14" s="1"/>
  <c r="C31" i="13"/>
  <c r="M31" i="13"/>
  <c r="Q31" i="13" s="1"/>
  <c r="B32" i="13"/>
  <c r="B32" i="12"/>
  <c r="M31" i="12"/>
  <c r="Q31" i="12" s="1"/>
  <c r="C31" i="12"/>
  <c r="C31" i="11"/>
  <c r="B32" i="11"/>
  <c r="M31" i="11"/>
  <c r="Q31" i="11" s="1"/>
  <c r="M31" i="10"/>
  <c r="Q31" i="10" s="1"/>
  <c r="B32" i="10"/>
  <c r="C31" i="10"/>
  <c r="M31" i="9"/>
  <c r="Q31" i="9" s="1"/>
  <c r="C31" i="9"/>
  <c r="B32" i="9"/>
  <c r="M31" i="8"/>
  <c r="Q31" i="8" s="1"/>
  <c r="B32" i="8"/>
  <c r="C31" i="8"/>
  <c r="B32" i="7"/>
  <c r="M31" i="7"/>
  <c r="Q31" i="7" s="1"/>
  <c r="C31" i="7"/>
  <c r="B32" i="6"/>
  <c r="M31" i="6"/>
  <c r="Q31" i="6" s="1"/>
  <c r="C31" i="6"/>
  <c r="B32" i="5"/>
  <c r="M31" i="5"/>
  <c r="Q31" i="5" s="1"/>
  <c r="C31" i="5"/>
  <c r="C27" i="1"/>
  <c r="B28" i="1"/>
  <c r="M27" i="1"/>
  <c r="Q27" i="1" s="1"/>
  <c r="P30" i="7" l="1"/>
  <c r="P7" i="7" s="1"/>
  <c r="S30" i="7"/>
  <c r="S7" i="7" s="1"/>
  <c r="R30" i="7"/>
  <c r="R7" i="7" s="1"/>
  <c r="O30" i="7"/>
  <c r="O31" i="7" s="1"/>
  <c r="O32" i="7" s="1"/>
  <c r="O33" i="7" s="1"/>
  <c r="O34" i="7" s="1"/>
  <c r="O35" i="7" s="1"/>
  <c r="O36" i="7" s="1"/>
  <c r="O37" i="7" s="1"/>
  <c r="O38" i="7" s="1"/>
  <c r="O39" i="7" s="1"/>
  <c r="B33" i="15"/>
  <c r="M32" i="15"/>
  <c r="Q32" i="15" s="1"/>
  <c r="C32" i="15"/>
  <c r="B32" i="14"/>
  <c r="C31" i="14"/>
  <c r="M31" i="14" s="1"/>
  <c r="Q31" i="14" s="1"/>
  <c r="B33" i="13"/>
  <c r="M32" i="13"/>
  <c r="Q32" i="13" s="1"/>
  <c r="C32" i="13"/>
  <c r="M32" i="12"/>
  <c r="Q32" i="12" s="1"/>
  <c r="B33" i="12"/>
  <c r="C32" i="12"/>
  <c r="B33" i="11"/>
  <c r="M32" i="11"/>
  <c r="Q32" i="11" s="1"/>
  <c r="C32" i="11"/>
  <c r="B33" i="10"/>
  <c r="M32" i="10"/>
  <c r="Q32" i="10" s="1"/>
  <c r="C32" i="10"/>
  <c r="B33" i="9"/>
  <c r="M32" i="9"/>
  <c r="Q32" i="9" s="1"/>
  <c r="C32" i="9"/>
  <c r="B33" i="8"/>
  <c r="M32" i="8"/>
  <c r="Q32" i="8" s="1"/>
  <c r="C32" i="8"/>
  <c r="B33" i="7"/>
  <c r="M32" i="7"/>
  <c r="Q32" i="7" s="1"/>
  <c r="C32" i="7"/>
  <c r="B33" i="6"/>
  <c r="M32" i="6"/>
  <c r="Q32" i="6" s="1"/>
  <c r="C32" i="6"/>
  <c r="B33" i="5"/>
  <c r="M32" i="5"/>
  <c r="Q32" i="5" s="1"/>
  <c r="C32" i="5"/>
  <c r="B29" i="1"/>
  <c r="C28" i="1"/>
  <c r="M28" i="1" s="1"/>
  <c r="Q28" i="1" s="1"/>
  <c r="O7" i="8" l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C8" i="16"/>
  <c r="B34" i="15"/>
  <c r="M33" i="15"/>
  <c r="Q33" i="15" s="1"/>
  <c r="C33" i="15"/>
  <c r="C32" i="14"/>
  <c r="M32" i="14" s="1"/>
  <c r="Q32" i="14" s="1"/>
  <c r="B33" i="14"/>
  <c r="B34" i="13"/>
  <c r="M33" i="13"/>
  <c r="Q33" i="13" s="1"/>
  <c r="C33" i="13"/>
  <c r="B34" i="12"/>
  <c r="M33" i="12"/>
  <c r="Q33" i="12" s="1"/>
  <c r="C33" i="12"/>
  <c r="B34" i="11"/>
  <c r="C33" i="11"/>
  <c r="M33" i="11" s="1"/>
  <c r="Q33" i="11" s="1"/>
  <c r="B34" i="10"/>
  <c r="M33" i="10"/>
  <c r="Q33" i="10" s="1"/>
  <c r="C33" i="10"/>
  <c r="B34" i="9"/>
  <c r="M33" i="9"/>
  <c r="Q33" i="9" s="1"/>
  <c r="C33" i="9"/>
  <c r="B34" i="8"/>
  <c r="M33" i="8"/>
  <c r="Q33" i="8" s="1"/>
  <c r="C33" i="8"/>
  <c r="B34" i="7"/>
  <c r="M33" i="7"/>
  <c r="Q33" i="7" s="1"/>
  <c r="C33" i="7"/>
  <c r="B34" i="6"/>
  <c r="M33" i="6"/>
  <c r="Q33" i="6" s="1"/>
  <c r="C33" i="6"/>
  <c r="B34" i="5"/>
  <c r="M33" i="5"/>
  <c r="Q33" i="5" s="1"/>
  <c r="C33" i="5"/>
  <c r="B30" i="1"/>
  <c r="C29" i="1"/>
  <c r="M29" i="1" s="1"/>
  <c r="Q29" i="1" s="1"/>
  <c r="O7" i="9" l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C9" i="16"/>
  <c r="B35" i="15"/>
  <c r="M34" i="15"/>
  <c r="Q34" i="15" s="1"/>
  <c r="C34" i="15"/>
  <c r="B34" i="14"/>
  <c r="M33" i="14"/>
  <c r="Q33" i="14" s="1"/>
  <c r="C33" i="14"/>
  <c r="B35" i="13"/>
  <c r="M34" i="13"/>
  <c r="Q34" i="13" s="1"/>
  <c r="C34" i="13"/>
  <c r="B35" i="12"/>
  <c r="M34" i="12"/>
  <c r="Q34" i="12" s="1"/>
  <c r="C34" i="12"/>
  <c r="B35" i="11"/>
  <c r="M34" i="11"/>
  <c r="Q34" i="11" s="1"/>
  <c r="C34" i="11"/>
  <c r="B35" i="10"/>
  <c r="M34" i="10"/>
  <c r="Q34" i="10" s="1"/>
  <c r="C34" i="10"/>
  <c r="B35" i="9"/>
  <c r="M34" i="9"/>
  <c r="Q34" i="9" s="1"/>
  <c r="C34" i="9"/>
  <c r="B35" i="8"/>
  <c r="M34" i="8"/>
  <c r="Q34" i="8" s="1"/>
  <c r="C34" i="8"/>
  <c r="B35" i="7"/>
  <c r="M34" i="7"/>
  <c r="Q34" i="7" s="1"/>
  <c r="C34" i="7"/>
  <c r="B35" i="6"/>
  <c r="M34" i="6"/>
  <c r="Q34" i="6" s="1"/>
  <c r="C34" i="6"/>
  <c r="B35" i="5"/>
  <c r="M34" i="5"/>
  <c r="Q34" i="5" s="1"/>
  <c r="C34" i="5"/>
  <c r="B31" i="1"/>
  <c r="C30" i="1"/>
  <c r="M30" i="1" s="1"/>
  <c r="Q30" i="1" s="1"/>
  <c r="O7" i="10" l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C10" i="16"/>
  <c r="B36" i="15"/>
  <c r="M35" i="15"/>
  <c r="Q35" i="15" s="1"/>
  <c r="C35" i="15"/>
  <c r="B35" i="14"/>
  <c r="M34" i="14"/>
  <c r="Q34" i="14" s="1"/>
  <c r="C34" i="14"/>
  <c r="C35" i="13"/>
  <c r="B36" i="13"/>
  <c r="M35" i="13"/>
  <c r="Q35" i="13" s="1"/>
  <c r="B36" i="12"/>
  <c r="M35" i="12"/>
  <c r="Q35" i="12" s="1"/>
  <c r="C35" i="12"/>
  <c r="M35" i="11"/>
  <c r="Q35" i="11" s="1"/>
  <c r="B36" i="11"/>
  <c r="C35" i="11"/>
  <c r="M35" i="10"/>
  <c r="Q35" i="10" s="1"/>
  <c r="B36" i="10"/>
  <c r="C35" i="10"/>
  <c r="B36" i="9"/>
  <c r="C35" i="9"/>
  <c r="M35" i="9" s="1"/>
  <c r="Q35" i="9" s="1"/>
  <c r="B36" i="8"/>
  <c r="C35" i="8"/>
  <c r="M35" i="8"/>
  <c r="Q35" i="8" s="1"/>
  <c r="B36" i="7"/>
  <c r="C35" i="7"/>
  <c r="M35" i="7"/>
  <c r="Q35" i="7" s="1"/>
  <c r="C35" i="6"/>
  <c r="B36" i="6"/>
  <c r="M35" i="6"/>
  <c r="Q35" i="6" s="1"/>
  <c r="B36" i="5"/>
  <c r="M35" i="5"/>
  <c r="Q35" i="5" s="1"/>
  <c r="C35" i="5"/>
  <c r="C31" i="1"/>
  <c r="B32" i="1"/>
  <c r="M31" i="1"/>
  <c r="Q31" i="1" s="1"/>
  <c r="C11" i="16" l="1"/>
  <c r="O7" i="1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B37" i="15"/>
  <c r="M36" i="15"/>
  <c r="Q36" i="15" s="1"/>
  <c r="C36" i="15"/>
  <c r="B36" i="14"/>
  <c r="M35" i="14"/>
  <c r="Q35" i="14" s="1"/>
  <c r="C35" i="14"/>
  <c r="B37" i="13"/>
  <c r="M36" i="13"/>
  <c r="Q36" i="13" s="1"/>
  <c r="C36" i="13"/>
  <c r="C36" i="12"/>
  <c r="B37" i="12"/>
  <c r="M36" i="12"/>
  <c r="Q36" i="12" s="1"/>
  <c r="B37" i="11"/>
  <c r="M36" i="11"/>
  <c r="Q36" i="11" s="1"/>
  <c r="C36" i="11"/>
  <c r="B37" i="10"/>
  <c r="M36" i="10"/>
  <c r="Q36" i="10" s="1"/>
  <c r="C36" i="10"/>
  <c r="B37" i="9"/>
  <c r="C36" i="9"/>
  <c r="M36" i="9" s="1"/>
  <c r="Q36" i="9" s="1"/>
  <c r="B37" i="8"/>
  <c r="M36" i="8"/>
  <c r="Q36" i="8" s="1"/>
  <c r="C36" i="8"/>
  <c r="B37" i="7"/>
  <c r="M36" i="7"/>
  <c r="Q36" i="7" s="1"/>
  <c r="C36" i="7"/>
  <c r="B37" i="6"/>
  <c r="M36" i="6"/>
  <c r="Q36" i="6" s="1"/>
  <c r="C36" i="6"/>
  <c r="B37" i="5"/>
  <c r="M36" i="5"/>
  <c r="Q36" i="5" s="1"/>
  <c r="C36" i="5"/>
  <c r="M32" i="1"/>
  <c r="Q32" i="1" s="1"/>
  <c r="B33" i="1"/>
  <c r="C32" i="1"/>
  <c r="O7" i="12" l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C12" i="16"/>
  <c r="M37" i="15"/>
  <c r="Q37" i="15" s="1"/>
  <c r="B38" i="15"/>
  <c r="C37" i="15"/>
  <c r="C36" i="14"/>
  <c r="B37" i="14"/>
  <c r="M36" i="14"/>
  <c r="Q36" i="14" s="1"/>
  <c r="B38" i="13"/>
  <c r="M37" i="13"/>
  <c r="Q37" i="13" s="1"/>
  <c r="C37" i="13"/>
  <c r="B38" i="12"/>
  <c r="M37" i="12"/>
  <c r="Q37" i="12" s="1"/>
  <c r="C37" i="12"/>
  <c r="B38" i="11"/>
  <c r="M37" i="11"/>
  <c r="Q37" i="11" s="1"/>
  <c r="C37" i="11"/>
  <c r="B38" i="10"/>
  <c r="M37" i="10"/>
  <c r="Q37" i="10" s="1"/>
  <c r="C37" i="10"/>
  <c r="B38" i="9"/>
  <c r="C37" i="9"/>
  <c r="M37" i="9" s="1"/>
  <c r="Q37" i="9" s="1"/>
  <c r="B38" i="8"/>
  <c r="M37" i="8"/>
  <c r="Q37" i="8" s="1"/>
  <c r="C37" i="8"/>
  <c r="B38" i="7"/>
  <c r="M37" i="7"/>
  <c r="Q37" i="7" s="1"/>
  <c r="C37" i="7"/>
  <c r="B38" i="6"/>
  <c r="M37" i="6"/>
  <c r="Q37" i="6" s="1"/>
  <c r="C37" i="6"/>
  <c r="B38" i="5"/>
  <c r="M37" i="5"/>
  <c r="Q37" i="5" s="1"/>
  <c r="C37" i="5"/>
  <c r="B34" i="1"/>
  <c r="C33" i="1"/>
  <c r="M33" i="1" s="1"/>
  <c r="Q33" i="1" s="1"/>
  <c r="O7" i="13" l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C13" i="16"/>
  <c r="B39" i="15"/>
  <c r="M38" i="15"/>
  <c r="Q38" i="15" s="1"/>
  <c r="C38" i="15"/>
  <c r="B38" i="14"/>
  <c r="C37" i="14"/>
  <c r="M37" i="14" s="1"/>
  <c r="Q37" i="14" s="1"/>
  <c r="B39" i="13"/>
  <c r="M38" i="13"/>
  <c r="Q38" i="13" s="1"/>
  <c r="C38" i="13"/>
  <c r="B39" i="12"/>
  <c r="M38" i="12"/>
  <c r="Q38" i="12" s="1"/>
  <c r="C38" i="12"/>
  <c r="B39" i="11"/>
  <c r="M38" i="11"/>
  <c r="Q38" i="11" s="1"/>
  <c r="C38" i="11"/>
  <c r="B39" i="10"/>
  <c r="M38" i="10"/>
  <c r="Q38" i="10" s="1"/>
  <c r="C38" i="10"/>
  <c r="B39" i="9"/>
  <c r="C38" i="9"/>
  <c r="M38" i="9" s="1"/>
  <c r="Q38" i="9" s="1"/>
  <c r="B39" i="8"/>
  <c r="M38" i="8"/>
  <c r="Q38" i="8" s="1"/>
  <c r="C38" i="8"/>
  <c r="B39" i="7"/>
  <c r="M38" i="7"/>
  <c r="Q38" i="7" s="1"/>
  <c r="C38" i="7"/>
  <c r="B39" i="6"/>
  <c r="M38" i="6"/>
  <c r="Q38" i="6" s="1"/>
  <c r="C38" i="6"/>
  <c r="B39" i="5"/>
  <c r="M38" i="5"/>
  <c r="Q38" i="5" s="1"/>
  <c r="C38" i="5"/>
  <c r="C34" i="1"/>
  <c r="B35" i="1"/>
  <c r="M34" i="1"/>
  <c r="Q34" i="1" s="1"/>
  <c r="C14" i="16" l="1"/>
  <c r="O7" i="14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M39" i="15"/>
  <c r="Q39" i="15" s="1"/>
  <c r="Q7" i="15" s="1"/>
  <c r="C39" i="15"/>
  <c r="B39" i="14"/>
  <c r="M38" i="14"/>
  <c r="Q38" i="14" s="1"/>
  <c r="C38" i="14"/>
  <c r="C39" i="13"/>
  <c r="M39" i="13"/>
  <c r="Q39" i="13" s="1"/>
  <c r="Q7" i="13" s="1"/>
  <c r="M39" i="12"/>
  <c r="Q39" i="12" s="1"/>
  <c r="Q7" i="12" s="1"/>
  <c r="C39" i="12"/>
  <c r="M39" i="11"/>
  <c r="Q39" i="11" s="1"/>
  <c r="Q7" i="11" s="1"/>
  <c r="C39" i="11"/>
  <c r="C39" i="10"/>
  <c r="M39" i="10"/>
  <c r="Q39" i="10" s="1"/>
  <c r="Q7" i="10" s="1"/>
  <c r="M39" i="9"/>
  <c r="Q39" i="9" s="1"/>
  <c r="Q7" i="9" s="1"/>
  <c r="C39" i="9"/>
  <c r="C39" i="8"/>
  <c r="M39" i="8"/>
  <c r="Q39" i="8" s="1"/>
  <c r="Q7" i="8" s="1"/>
  <c r="C39" i="7"/>
  <c r="M39" i="7"/>
  <c r="Q39" i="7" s="1"/>
  <c r="Q7" i="7" s="1"/>
  <c r="M39" i="6"/>
  <c r="Q39" i="6" s="1"/>
  <c r="Q7" i="6" s="1"/>
  <c r="C39" i="6"/>
  <c r="M39" i="5"/>
  <c r="Q39" i="5" s="1"/>
  <c r="Q7" i="5" s="1"/>
  <c r="C39" i="5"/>
  <c r="C35" i="1"/>
  <c r="M35" i="1" s="1"/>
  <c r="Q35" i="1" s="1"/>
  <c r="B36" i="1"/>
  <c r="C15" i="16" l="1"/>
  <c r="O7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C16" i="16" s="1"/>
  <c r="C17" i="16" s="1"/>
  <c r="M39" i="14"/>
  <c r="Q39" i="14" s="1"/>
  <c r="Q7" i="14" s="1"/>
  <c r="C39" i="14"/>
  <c r="B37" i="1"/>
  <c r="C36" i="1"/>
  <c r="M36" i="1" s="1"/>
  <c r="Q36" i="1" s="1"/>
  <c r="M37" i="1" l="1"/>
  <c r="Q37" i="1" s="1"/>
  <c r="B38" i="1"/>
  <c r="C37" i="1"/>
  <c r="B39" i="1" l="1"/>
  <c r="C38" i="1"/>
  <c r="M38" i="1" s="1"/>
  <c r="Q38" i="1" s="1"/>
  <c r="M39" i="1" l="1"/>
  <c r="Q39" i="1" s="1"/>
  <c r="Q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<sst xmlns="http://schemas.openxmlformats.org/spreadsheetml/2006/main" count="584" uniqueCount="103">
  <si>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</si>
  <si>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</si>
  <si>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</si>
  <si>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</si>
  <si>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</si>
  <si>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</si>
  <si>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</si>
  <si>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</si>
  <si>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</si>
  <si>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</si>
  <si>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</si>
  <si>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</si>
  <si>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</si>
  <si>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</si>
  <si>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</si>
  <si>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</si>
  <si>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</si>
  <si>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</si>
  <si>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</si>
  <si>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</si>
  <si>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</si>
  <si>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</si>
  <si>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</si>
  <si>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</si>
  <si>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</si>
  <si>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</si>
  <si>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</si>
  <si>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</si>
  <si>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</si>
  <si>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</si>
  <si>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</si>
  <si>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</si>
  <si>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</si>
  <si>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</si>
  <si>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</si>
  <si>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</si>
  <si>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</si>
  <si>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</si>
  <si>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</si>
  <si>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</si>
  <si>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</si>
  <si>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</si>
  <si>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</si>
  <si>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</si>
  <si>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</si>
  <si>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</si>
  <si>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</si>
  <si>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</si>
  <si>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</si>
  <si>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</si>
  <si>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</si>
  <si>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</si>
  <si>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</si>
  <si>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</si>
  <si>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</si>
  <si>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</si>
  <si>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</si>
  <si>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</si>
  <si>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</si>
  <si>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</si>
  <si>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</si>
  <si>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</si>
  <si>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</si>
  <si>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</si>
  <si>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</si>
  <si>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</si>
  <si>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</si>
  <si>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</si>
  <si>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</si>
  <si>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</si>
  <si>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</si>
  <si>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</si>
  <si>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</si>
  <si>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</si>
  <si>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</si>
  <si>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</si>
  <si>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</si>
  <si>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</si>
  <si>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</si>
  <si>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</si>
  <si>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</si>
  <si>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</si>
  <si>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</si>
  <si>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</si>
  <si>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</si>
  <si>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</si>
  <si>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</si>
  <si>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</si>
  <si>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</si>
  <si>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</si>
  <si>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</si>
  <si>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</si>
  <si>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</si>
  <si>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</si>
  <si>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</si>
  <si>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</si>
  <si>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</si>
  <si>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</si>
  <si>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</si>
  <si>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</si>
  <si>
    <t>Saldo Anterior</t>
  </si>
  <si>
    <t>Relatório de Saldo de Horas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</si>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</sst>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6" tint="0.79998168889431442"/>
      </patternFill>
    </fill>
  </fills>
  <borders count="21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166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4" fontId="0" fillId="3" borderId="6" xfId="0" applyNumberFormat="1" applyFill="1" applyBorder="1" applyAlignment="1" applyProtection="1">
      <protection locked="0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7" fontId="1" fillId="7" borderId="11" xfId="0" applyNumberFormat="1" applyFont="1" applyFill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382"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h:mm;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Evento" displayName="tblEvento" ref="A2:F13" totalsRowShown="0" headerRowDxfId="381" dataDxfId="380">
  <sortState ref="A3:F13">
    <sortCondition ref="A8"/>
  </sortState>
  <tableColumns count="6">
    <tableColumn id="1" name="Evento" dataDxfId="379"/>
    <tableColumn id="2" name="Colorir Linha" dataDxfId="378"/>
    <tableColumn id="5" name="Colorir Período" dataDxfId="377"/>
    <tableColumn id="6" name="Libera o Período" dataDxfId="376"/>
    <tableColumn id="4" name="Conta hora Extra" dataDxfId="375"/>
    <tableColumn id="3" name="Descrição" dataDxfId="37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9" name="tblHoras78910" displayName="tblHoras78910" ref="B8:T39" totalsRowShown="0" headerRowDxfId="223" dataDxfId="222">
  <tableColumns count="19">
    <tableColumn id="1" name="Data" dataDxfId="221">
      <calculatedColumnFormula>IF(B8&lt;&gt;"",IF(DAY(B8+1)=1,"",B8+1),"")</calculatedColumnFormula>
    </tableColumn>
    <tableColumn id="2" name="Dia" dataDxfId="220">
      <calculatedColumnFormula>TEXT(tblHoras78910[Data],"ddd")</calculatedColumnFormula>
    </tableColumn>
    <tableColumn id="3" name="Evento _x000a_(1º Período)" dataDxfId="219"/>
    <tableColumn id="4" name="Entrada - 1" dataDxfId="218"/>
    <tableColumn id="5" name="Saída - 1 (Almoço)" dataDxfId="217"/>
    <tableColumn id="6" name="Entrada - 2 (Almoço)" dataDxfId="216"/>
    <tableColumn id="7" name="Saída - 2" dataDxfId="215"/>
    <tableColumn id="13" name="Evento _x000a_(2º Período)" dataDxfId="214"/>
    <tableColumn id="15" name="Horas Trabalhadas (1º Período)" dataDxfId="213">
      <calculatedColumnFormula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calculatedColumnFormula>
    </tableColumn>
    <tableColumn id="16" name="Horas Trabalhadas (2º Período)" dataDxfId="212">
      <calculatedColumnFormula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calculatedColumnFormula>
    </tableColumn>
    <tableColumn id="8" name="Horas Trabalhadas" dataDxfId="211">
      <calculatedColumnFormula>tblHoras78910[Horas Trabalhadas (1º Período)]+tblHoras78910[Horas Trabalhadas (2º Período)]</calculatedColumnFormula>
    </tableColumn>
    <tableColumn id="17" name="Jornada Diária" dataDxfId="210">
      <calculatedColumnFormula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calculatedColumnFormula>
    </tableColumn>
    <tableColumn id="11" name="Horas Trabalhadas Além Jornada" dataDxfId="209">
      <calculatedColumnFormula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calculatedColumnFormula>
    </tableColumn>
    <tableColumn id="18" name="Saldo de Horas" dataDxfId="208">
      <calculatedColumnFormula>IF(tblHoras78910[[#This Row],[Horas Trabalhadas Além Jornada]]&gt;0,
        IF(tblHoras78910[[#This Row],[Jornada Diária]]&lt;&gt;"",
              IF(HOUR(tblHoras78910[[#This Row],[Horas Trabalhadas Além Jornada]])&gt;=VLOOKUP(LIMITE,tblLimiteHora[],Tabelas!$I$1,FALSE),
                    VLOOKUP(LIMITE,tblLimiteHora[],Tabelas!$J$1,FALSE),
                    tblHoras78910[[#This Row],[Horas Trabalhadas Além Jornada]]),
              tblHoras78910[[#This Row],[Horas Trabalhadas Além Jornada]]),
        0)</calculatedColumnFormula>
    </tableColumn>
    <tableColumn id="19" name="Atrasos_x000a_(horas)" dataDxfId="207">
      <calculatedColumnFormula>IF(tblHoras78910[Horas Trabalhadas Além Jornada]&lt;0,IF(OR(tblHoras78910[Evento 
(1º Período)]="",tblHoras78910[Evento 
(2º Período)]=""),tblHoras78910[Horas Trabalhadas Além Jornada],""),"")</calculatedColumnFormula>
    </tableColumn>
    <tableColumn id="14" name="Faltas_x000a_(dias)" dataDxfId="206">
      <calculatedColumnFormula>IF(tblHoras78910[Jornada Diária]&lt;&gt;"",IF((N(tblHoras78910[Jornada Diária])-ABS(N(tblHoras78910[Horas Trabalhadas Além Jornada])))=0,1,""),"")</calculatedColumnFormula>
    </tableColumn>
    <tableColumn id="10" name="Hora Extra Normal" dataDxfId="205">
      <calculatedColumnFormula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calculatedColumnFormula>
    </tableColumn>
    <tableColumn id="9" name="Hora Extra _x000a_Especial" dataDxfId="204">
      <calculatedColumnFormula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calculatedColumnFormula>
    </tableColumn>
    <tableColumn id="12" name="Informação" dataDxfId="203">
      <calculatedColumnFormula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10" name="tblHoras7891011" displayName="tblHoras7891011" ref="B8:T39" totalsRowShown="0" headerRowDxfId="194" dataDxfId="193">
  <tableColumns count="19">
    <tableColumn id="1" name="Data" dataDxfId="192">
      <calculatedColumnFormula>IF(B8&lt;&gt;"",IF(DAY(B8+1)=1,"",B8+1),"")</calculatedColumnFormula>
    </tableColumn>
    <tableColumn id="2" name="Dia" dataDxfId="191">
      <calculatedColumnFormula>TEXT(tblHoras7891011[Data],"ddd")</calculatedColumnFormula>
    </tableColumn>
    <tableColumn id="3" name="Evento _x000a_(1º Período)" dataDxfId="190"/>
    <tableColumn id="4" name="Entrada - 1" dataDxfId="189"/>
    <tableColumn id="5" name="Saída - 1 (Almoço)" dataDxfId="188"/>
    <tableColumn id="6" name="Entrada - 2 (Almoço)" dataDxfId="187"/>
    <tableColumn id="7" name="Saída - 2" dataDxfId="186"/>
    <tableColumn id="13" name="Evento _x000a_(2º Período)" dataDxfId="185"/>
    <tableColumn id="15" name="Horas Trabalhadas (1º Período)" dataDxfId="184">
      <calculatedColumnFormula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calculatedColumnFormula>
    </tableColumn>
    <tableColumn id="16" name="Horas Trabalhadas (2º Período)" dataDxfId="183">
      <calculatedColumnFormula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calculatedColumnFormula>
    </tableColumn>
    <tableColumn id="8" name="Horas Trabalhadas" dataDxfId="182">
      <calculatedColumnFormula>tblHoras7891011[Horas Trabalhadas (1º Período)]+tblHoras7891011[Horas Trabalhadas (2º Período)]</calculatedColumnFormula>
    </tableColumn>
    <tableColumn id="17" name="Jornada Diária" dataDxfId="181">
      <calculatedColumnFormula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calculatedColumnFormula>
    </tableColumn>
    <tableColumn id="11" name="Horas Trabalhadas Além Jornada" dataDxfId="180">
      <calculatedColumnFormula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calculatedColumnFormula>
    </tableColumn>
    <tableColumn id="18" name="Saldo de Horas" dataDxfId="179">
      <calculatedColumnFormula>IF(tblHoras7891011[[#This Row],[Horas Trabalhadas Além Jornada]]&gt;0,
        IF(tblHoras7891011[[#This Row],[Jornada Diária]]&lt;&gt;"",
              IF(HOUR(tblHoras7891011[[#This Row],[Horas Trabalhadas Além Jornada]])&gt;=VLOOKUP(LIMITE,tblLimiteHora[],Tabelas!$I$1,FALSE),
                    VLOOKUP(LIMITE,tblLimiteHora[],Tabelas!$J$1,FALSE),
                    tblHoras7891011[[#This Row],[Horas Trabalhadas Além Jornada]]),
              tblHoras7891011[[#This Row],[Horas Trabalhadas Além Jornada]]),
        0)</calculatedColumnFormula>
    </tableColumn>
    <tableColumn id="19" name="Atrasos_x000a_(horas)" dataDxfId="178">
      <calculatedColumnFormula>IF(tblHoras7891011[Horas Trabalhadas Além Jornada]&lt;0,IF(OR(tblHoras7891011[Evento 
(1º Período)]="",tblHoras7891011[Evento 
(2º Período)]=""),tblHoras7891011[Horas Trabalhadas Além Jornada],""),"")</calculatedColumnFormula>
    </tableColumn>
    <tableColumn id="14" name="Faltas_x000a_(dias)" dataDxfId="177">
      <calculatedColumnFormula>IF(tblHoras7891011[Jornada Diária]&lt;&gt;"",IF((N(tblHoras7891011[Jornada Diária])-ABS(N(tblHoras7891011[Horas Trabalhadas Além Jornada])))=0,1,""),"")</calculatedColumnFormula>
    </tableColumn>
    <tableColumn id="10" name="Hora Extra Normal" dataDxfId="176">
      <calculatedColumnFormula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calculatedColumnFormula>
    </tableColumn>
    <tableColumn id="9" name="Hora Extra _x000a_Especial" dataDxfId="175">
      <calculatedColumnFormula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calculatedColumnFormula>
    </tableColumn>
    <tableColumn id="12" name="Informação" dataDxfId="174">
      <calculatedColumnFormula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1" name="tblHoras789101112" displayName="tblHoras789101112" ref="B8:T39" totalsRowShown="0" headerRowDxfId="165" dataDxfId="164">
  <tableColumns count="19">
    <tableColumn id="1" name="Data" dataDxfId="163">
      <calculatedColumnFormula>IF(B8&lt;&gt;"",IF(DAY(B8+1)=1,"",B8+1),"")</calculatedColumnFormula>
    </tableColumn>
    <tableColumn id="2" name="Dia" dataDxfId="162">
      <calculatedColumnFormula>TEXT(tblHoras789101112[Data],"ddd")</calculatedColumnFormula>
    </tableColumn>
    <tableColumn id="3" name="Evento _x000a_(1º Período)" dataDxfId="161"/>
    <tableColumn id="4" name="Entrada - 1" dataDxfId="160"/>
    <tableColumn id="5" name="Saída - 1 (Almoço)" dataDxfId="159"/>
    <tableColumn id="6" name="Entrada - 2 (Almoço)" dataDxfId="158"/>
    <tableColumn id="7" name="Saída - 2" dataDxfId="157"/>
    <tableColumn id="13" name="Evento _x000a_(2º Período)" dataDxfId="156"/>
    <tableColumn id="15" name="Horas Trabalhadas (1º Período)" dataDxfId="155">
      <calculatedColumnFormula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calculatedColumnFormula>
    </tableColumn>
    <tableColumn id="16" name="Horas Trabalhadas (2º Período)" dataDxfId="154">
      <calculatedColumnFormula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calculatedColumnFormula>
    </tableColumn>
    <tableColumn id="8" name="Horas Trabalhadas" dataDxfId="153">
      <calculatedColumnFormula>tblHoras789101112[Horas Trabalhadas (1º Período)]+tblHoras789101112[Horas Trabalhadas (2º Período)]</calculatedColumnFormula>
    </tableColumn>
    <tableColumn id="17" name="Jornada Diária" dataDxfId="152">
      <calculatedColumnFormula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calculatedColumnFormula>
    </tableColumn>
    <tableColumn id="11" name="Horas Trabalhadas Além Jornada" dataDxfId="151">
      <calculatedColumnFormula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calculatedColumnFormula>
    </tableColumn>
    <tableColumn id="18" name="Saldo de Horas" dataDxfId="150">
      <calculatedColumnFormula>IF(tblHoras789101112[[#This Row],[Horas Trabalhadas Além Jornada]]&gt;0,
        IF(tblHoras789101112[[#This Row],[Jornada Diária]]&lt;&gt;"",
              IF(HOUR(tblHoras789101112[[#This Row],[Horas Trabalhadas Além Jornada]])&gt;=VLOOKUP(LIMITE,tblLimiteHora[],Tabelas!$I$1,FALSE),
                    VLOOKUP(LIMITE,tblLimiteHora[],Tabelas!$J$1,FALSE),
                    tblHoras789101112[[#This Row],[Horas Trabalhadas Além Jornada]]),
              tblHoras789101112[[#This Row],[Horas Trabalhadas Além Jornada]]),
        0)</calculatedColumnFormula>
    </tableColumn>
    <tableColumn id="19" name="Atrasos_x000a_(horas)" dataDxfId="149">
      <calculatedColumnFormula>IF(tblHoras789101112[Horas Trabalhadas Além Jornada]&lt;0,IF(OR(tblHoras789101112[Evento 
(1º Período)]="",tblHoras789101112[Evento 
(2º Período)]=""),tblHoras789101112[Horas Trabalhadas Além Jornada],""),"")</calculatedColumnFormula>
    </tableColumn>
    <tableColumn id="14" name="Faltas_x000a_(dias)" dataDxfId="148">
      <calculatedColumnFormula>IF(tblHoras789101112[Jornada Diária]&lt;&gt;"",IF((N(tblHoras789101112[Jornada Diária])-ABS(N(tblHoras789101112[Horas Trabalhadas Além Jornada])))=0,1,""),"")</calculatedColumnFormula>
    </tableColumn>
    <tableColumn id="10" name="Hora Extra Normal" dataDxfId="147">
      <calculatedColumnFormula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calculatedColumnFormula>
    </tableColumn>
    <tableColumn id="9" name="Hora Extra _x000a_Especial" dataDxfId="146">
      <calculatedColumnFormula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calculatedColumnFormula>
    </tableColumn>
    <tableColumn id="12" name="Informação" dataDxfId="145">
      <calculatedColumnFormula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2" name="tblHoras78910111213" displayName="tblHoras78910111213" ref="B8:T39" totalsRowShown="0" headerRowDxfId="136" dataDxfId="135">
  <tableColumns count="19">
    <tableColumn id="1" name="Data" dataDxfId="134">
      <calculatedColumnFormula>IF(B8&lt;&gt;"",IF(DAY(B8+1)=1,"",B8+1),"")</calculatedColumnFormula>
    </tableColumn>
    <tableColumn id="2" name="Dia" dataDxfId="133">
      <calculatedColumnFormula>TEXT(tblHoras78910111213[Data],"ddd")</calculatedColumnFormula>
    </tableColumn>
    <tableColumn id="3" name="Evento _x000a_(1º Período)" dataDxfId="132"/>
    <tableColumn id="4" name="Entrada - 1" dataDxfId="131"/>
    <tableColumn id="5" name="Saída - 1 (Almoço)" dataDxfId="130"/>
    <tableColumn id="6" name="Entrada - 2 (Almoço)" dataDxfId="129"/>
    <tableColumn id="7" name="Saída - 2" dataDxfId="128"/>
    <tableColumn id="13" name="Evento _x000a_(2º Período)" dataDxfId="127"/>
    <tableColumn id="15" name="Horas Trabalhadas (1º Período)" dataDxfId="126">
      <calculatedColumnFormula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calculatedColumnFormula>
    </tableColumn>
    <tableColumn id="16" name="Horas Trabalhadas (2º Período)" dataDxfId="125">
      <calculatedColumnFormula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calculatedColumnFormula>
    </tableColumn>
    <tableColumn id="8" name="Horas Trabalhadas" dataDxfId="124">
      <calculatedColumnFormula>tblHoras78910111213[Horas Trabalhadas (1º Período)]+tblHoras78910111213[Horas Trabalhadas (2º Período)]</calculatedColumnFormula>
    </tableColumn>
    <tableColumn id="17" name="Jornada Diária" dataDxfId="123">
      <calculatedColumnFormula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calculatedColumnFormula>
    </tableColumn>
    <tableColumn id="11" name="Horas Trabalhadas Além Jornada" dataDxfId="122">
      <calculatedColumnFormula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calculatedColumnFormula>
    </tableColumn>
    <tableColumn id="18" name="Saldo de Horas" dataDxfId="121">
      <calculatedColumnFormula>IF(tblHoras78910111213[[#This Row],[Horas Trabalhadas Além Jornada]]&gt;0,
        IF(tblHoras78910111213[[#This Row],[Jornada Diária]]&lt;&gt;"",
              IF(HOUR(tblHoras78910111213[[#This Row],[Horas Trabalhadas Além Jornada]])&gt;=VLOOKUP(LIMITE,tblLimiteHora[],Tabelas!$I$1,FALSE),
                    VLOOKUP(LIMITE,tblLimiteHora[],Tabelas!$J$1,FALSE),
                    tblHoras78910111213[[#This Row],[Horas Trabalhadas Além Jornada]]),
              tblHoras78910111213[[#This Row],[Horas Trabalhadas Além Jornada]]),
        0)</calculatedColumnFormula>
    </tableColumn>
    <tableColumn id="19" name="Atrasos_x000a_(horas)" dataDxfId="120">
      <calculatedColumnFormula>IF(tblHoras78910111213[Horas Trabalhadas Além Jornada]&lt;0,IF(OR(tblHoras78910111213[Evento 
(1º Período)]="",tblHoras78910111213[Evento 
(2º Período)]=""),tblHoras78910111213[Horas Trabalhadas Além Jornada],""),"")</calculatedColumnFormula>
    </tableColumn>
    <tableColumn id="14" name="Faltas_x000a_(dias)" dataDxfId="119">
      <calculatedColumnFormula>IF(tblHoras78910111213[Jornada Diária]&lt;&gt;"",IF((N(tblHoras78910111213[Jornada Diária])-ABS(N(tblHoras78910111213[Horas Trabalhadas Além Jornada])))=0,1,""),"")</calculatedColumnFormula>
    </tableColumn>
    <tableColumn id="10" name="Hora Extra Normal" dataDxfId="118">
      <calculatedColumnFormula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calculatedColumnFormula>
    </tableColumn>
    <tableColumn id="9" name="Hora Extra _x000a_Especial" dataDxfId="117">
      <calculatedColumnFormula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calculatedColumnFormula>
    </tableColumn>
    <tableColumn id="12" name="Informação" dataDxfId="116">
      <calculatedColumnFormula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3" name="tblHoras7891011121314" displayName="tblHoras7891011121314" ref="B8:T39" totalsRowShown="0" headerRowDxfId="107" dataDxfId="106">
  <tableColumns count="19">
    <tableColumn id="1" name="Data" dataDxfId="105">
      <calculatedColumnFormula>IF(B8&lt;&gt;"",IF(DAY(B8+1)=1,"",B8+1),"")</calculatedColumnFormula>
    </tableColumn>
    <tableColumn id="2" name="Dia" dataDxfId="104">
      <calculatedColumnFormula>TEXT(tblHoras7891011121314[Data],"ddd")</calculatedColumnFormula>
    </tableColumn>
    <tableColumn id="3" name="Evento _x000a_(1º Período)" dataDxfId="103"/>
    <tableColumn id="4" name="Entrada - 1" dataDxfId="102"/>
    <tableColumn id="5" name="Saída - 1 (Almoço)" dataDxfId="101"/>
    <tableColumn id="6" name="Entrada - 2 (Almoço)" dataDxfId="100"/>
    <tableColumn id="7" name="Saída - 2" dataDxfId="99"/>
    <tableColumn id="13" name="Evento _x000a_(2º Período)" dataDxfId="98"/>
    <tableColumn id="15" name="Horas Trabalhadas (1º Período)" dataDxfId="97">
      <calculatedColumnFormula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calculatedColumnFormula>
    </tableColumn>
    <tableColumn id="16" name="Horas Trabalhadas (2º Período)" dataDxfId="96">
      <calculatedColumnFormula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calculatedColumnFormula>
    </tableColumn>
    <tableColumn id="8" name="Horas Trabalhadas" dataDxfId="95">
      <calculatedColumnFormula>tblHoras7891011121314[Horas Trabalhadas (1º Período)]+tblHoras7891011121314[Horas Trabalhadas (2º Período)]</calculatedColumnFormula>
    </tableColumn>
    <tableColumn id="17" name="Jornada Diária" dataDxfId="94">
      <calculatedColumnFormula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calculatedColumnFormula>
    </tableColumn>
    <tableColumn id="11" name="Horas Trabalhadas Além Jornada" dataDxfId="93">
      <calculatedColumnFormula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calculatedColumnFormula>
    </tableColumn>
    <tableColumn id="18" name="Saldo de Horas" dataDxfId="92">
      <calculatedColumnFormula>IF(tblHoras7891011121314[[#This Row],[Horas Trabalhadas Além Jornada]]&gt;0,
        IF(tblHoras7891011121314[[#This Row],[Jornada Diária]]&lt;&gt;"",
              IF(HOUR(tblHoras7891011121314[[#This Row],[Horas Trabalhadas Além Jornada]])&gt;=VLOOKUP(LIMITE,tblLimiteHora[],Tabelas!$I$1,FALSE),
                    VLOOKUP(LIMITE,tblLimiteHora[],Tabelas!$J$1,FALSE),
                    tblHoras7891011121314[[#This Row],[Horas Trabalhadas Além Jornada]]),
              tblHoras7891011121314[[#This Row],[Horas Trabalhadas Além Jornada]]),
        0)</calculatedColumnFormula>
    </tableColumn>
    <tableColumn id="19" name="Atrasos_x000a_(horas)" dataDxfId="91">
      <calculatedColumnFormula>IF(tblHoras7891011121314[Horas Trabalhadas Além Jornada]&lt;0,IF(OR(tblHoras7891011121314[Evento 
(1º Período)]="",tblHoras7891011121314[Evento 
(2º Período)]=""),tblHoras7891011121314[Horas Trabalhadas Além Jornada],""),"")</calculatedColumnFormula>
    </tableColumn>
    <tableColumn id="14" name="Faltas_x000a_(dias)" dataDxfId="90">
      <calculatedColumnFormula>IF(tblHoras7891011121314[Jornada Diária]&lt;&gt;"",IF((N(tblHoras7891011121314[Jornada Diária])-ABS(N(tblHoras7891011121314[Horas Trabalhadas Além Jornada])))=0,1,""),"")</calculatedColumnFormula>
    </tableColumn>
    <tableColumn id="10" name="Hora Extra Normal" dataDxfId="89">
      <calculatedColumnFormula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calculatedColumnFormula>
    </tableColumn>
    <tableColumn id="9" name="Hora Extra _x000a_Especial" dataDxfId="88">
      <calculatedColumnFormula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calculatedColumnFormula>
    </tableColumn>
    <tableColumn id="12" name="Informação" dataDxfId="87">
      <calculatedColumnFormula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4" name="tblHoras789101112131415" displayName="tblHoras789101112131415" ref="B8:T39" totalsRowShown="0" headerRowDxfId="78" dataDxfId="77">
  <tableColumns count="19">
    <tableColumn id="1" name="Data" dataDxfId="76">
      <calculatedColumnFormula>IF(B8&lt;&gt;"",IF(DAY(B8+1)=1,"",B8+1),"")</calculatedColumnFormula>
    </tableColumn>
    <tableColumn id="2" name="Dia" dataDxfId="75">
      <calculatedColumnFormula>TEXT(tblHoras789101112131415[Data],"ddd")</calculatedColumnFormula>
    </tableColumn>
    <tableColumn id="3" name="Evento _x000a_(1º Período)" dataDxfId="74"/>
    <tableColumn id="4" name="Entrada - 1" dataDxfId="73"/>
    <tableColumn id="5" name="Saída - 1 (Almoço)" dataDxfId="72"/>
    <tableColumn id="6" name="Entrada - 2 (Almoço)" dataDxfId="71"/>
    <tableColumn id="7" name="Saída - 2" dataDxfId="70"/>
    <tableColumn id="13" name="Evento _x000a_(2º Período)" dataDxfId="69"/>
    <tableColumn id="15" name="Horas Trabalhadas (1º Período)" dataDxfId="68">
      <calculatedColumnFormula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calculatedColumnFormula>
    </tableColumn>
    <tableColumn id="16" name="Horas Trabalhadas (2º Período)" dataDxfId="67">
      <calculatedColumnFormula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calculatedColumnFormula>
    </tableColumn>
    <tableColumn id="8" name="Horas Trabalhadas" dataDxfId="66">
      <calculatedColumnFormula>tblHoras789101112131415[Horas Trabalhadas (1º Período)]+tblHoras789101112131415[Horas Trabalhadas (2º Período)]</calculatedColumnFormula>
    </tableColumn>
    <tableColumn id="17" name="Jornada Diária" dataDxfId="65">
      <calculatedColumnFormula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calculatedColumnFormula>
    </tableColumn>
    <tableColumn id="11" name="Horas Trabalhadas Além Jornada" dataDxfId="64">
      <calculatedColumnFormula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calculatedColumnFormula>
    </tableColumn>
    <tableColumn id="18" name="Saldo de Horas" dataDxfId="63">
      <calculatedColumnFormula>IF(tblHoras789101112131415[[#This Row],[Horas Trabalhadas Além Jornada]]&gt;0,
        IF(tblHoras789101112131415[[#This Row],[Jornada Diária]]&lt;&gt;"",
              IF(HOUR(tblHoras789101112131415[[#This Row],[Horas Trabalhadas Além Jornada]])&gt;=VLOOKUP(LIMITE,tblLimiteHora[],Tabelas!$I$1,FALSE),
                    VLOOKUP(LIMITE,tblLimiteHora[],Tabelas!$J$1,FALSE),
                    tblHoras789101112131415[[#This Row],[Horas Trabalhadas Além Jornada]]),
              tblHoras789101112131415[[#This Row],[Horas Trabalhadas Além Jornada]]),
        0)</calculatedColumnFormula>
    </tableColumn>
    <tableColumn id="19" name="Atrasos_x000a_(horas)" dataDxfId="62">
      <calculatedColumnFormula>IF(tblHoras789101112131415[Horas Trabalhadas Além Jornada]&lt;0,IF(OR(tblHoras789101112131415[Evento 
(1º Período)]="",tblHoras789101112131415[Evento 
(2º Período)]=""),tblHoras789101112131415[Horas Trabalhadas Além Jornada],""),"")</calculatedColumnFormula>
    </tableColumn>
    <tableColumn id="14" name="Faltas_x000a_(dias)" dataDxfId="61">
      <calculatedColumnFormula>IF(tblHoras789101112131415[Jornada Diária]&lt;&gt;"",IF((N(tblHoras789101112131415[Jornada Diária])-ABS(N(tblHoras789101112131415[Horas Trabalhadas Além Jornada])))=0,1,""),"")</calculatedColumnFormula>
    </tableColumn>
    <tableColumn id="10" name="Hora Extra Normal" dataDxfId="60">
      <calculatedColumnFormula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calculatedColumnFormula>
    </tableColumn>
    <tableColumn id="9" name="Hora Extra _x000a_Especial" dataDxfId="59">
      <calculatedColumnFormula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calculatedColumnFormula>
    </tableColumn>
    <tableColumn id="12" name="Informação" dataDxfId="58">
      <calculatedColumnFormula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5" name="tblHoras78910111213141516" displayName="tblHoras78910111213141516" ref="B8:T39" totalsRowShown="0" headerRowDxfId="49" dataDxfId="48">
  <tableColumns count="19">
    <tableColumn id="1" name="Data" dataDxfId="47">
      <calculatedColumnFormula>IF(B8&lt;&gt;"",IF(DAY(B8+1)=1,"",B8+1),"")</calculatedColumnFormula>
    </tableColumn>
    <tableColumn id="2" name="Dia" dataDxfId="46">
      <calculatedColumnFormula>TEXT(tblHoras78910111213141516[Data],"ddd")</calculatedColumnFormula>
    </tableColumn>
    <tableColumn id="3" name="Evento _x000a_(1º Período)" dataDxfId="45"/>
    <tableColumn id="4" name="Entrada - 1" dataDxfId="44"/>
    <tableColumn id="5" name="Saída - 1 (Almoço)" dataDxfId="43"/>
    <tableColumn id="6" name="Entrada - 2 (Almoço)" dataDxfId="42"/>
    <tableColumn id="7" name="Saída - 2" dataDxfId="41"/>
    <tableColumn id="13" name="Evento _x000a_(2º Período)" dataDxfId="40"/>
    <tableColumn id="15" name="Horas Trabalhadas (1º Período)" dataDxfId="39">
      <calculatedColumnFormula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calculatedColumnFormula>
    </tableColumn>
    <tableColumn id="16" name="Horas Trabalhadas (2º Período)" dataDxfId="38">
      <calculatedColumnFormula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calculatedColumnFormula>
    </tableColumn>
    <tableColumn id="8" name="Horas Trabalhadas" dataDxfId="37">
      <calculatedColumnFormula>tblHoras78910111213141516[Horas Trabalhadas (1º Período)]+tblHoras78910111213141516[Horas Trabalhadas (2º Período)]</calculatedColumnFormula>
    </tableColumn>
    <tableColumn id="17" name="Jornada Diária" dataDxfId="36">
      <calculatedColumnFormula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calculatedColumnFormula>
    </tableColumn>
    <tableColumn id="11" name="Horas Trabalhadas Além Jornada" dataDxfId="35">
      <calculatedColumnFormula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calculatedColumnFormula>
    </tableColumn>
    <tableColumn id="18" name="Saldo de Horas" dataDxfId="34">
      <calculatedColumnFormula>IF(tblHoras78910111213141516[[#This Row],[Horas Trabalhadas Além Jornada]]&gt;0,
        IF(tblHoras78910111213141516[[#This Row],[Jornada Diária]]&lt;&gt;"",
              IF(HOUR(tblHoras78910111213141516[[#This Row],[Horas Trabalhadas Além Jornada]])&gt;=VLOOKUP(LIMITE,tblLimiteHora[],Tabelas!$I$1,FALSE),
                    VLOOKUP(LIMITE,tblLimiteHora[],Tabelas!$J$1,FALSE),
                    tblHoras78910111213141516[[#This Row],[Horas Trabalhadas Além Jornada]]),
              tblHoras78910111213141516[[#This Row],[Horas Trabalhadas Além Jornada]]),
        0)</calculatedColumnFormula>
    </tableColumn>
    <tableColumn id="19" name="Atrasos_x000a_(horas)" dataDxfId="33">
      <calculatedColumnFormula>IF(tblHoras78910111213141516[Horas Trabalhadas Além Jornada]&lt;0,IF(OR(tblHoras78910111213141516[Evento 
(1º Período)]="",tblHoras78910111213141516[Evento 
(2º Período)]=""),tblHoras78910111213141516[Horas Trabalhadas Além Jornada],""),"")</calculatedColumnFormula>
    </tableColumn>
    <tableColumn id="14" name="Faltas_x000a_(dias)" dataDxfId="32">
      <calculatedColumnFormula>IF(tblHoras78910111213141516[Jornada Diária]&lt;&gt;"",IF((N(tblHoras78910111213141516[Jornada Diária])-ABS(N(tblHoras78910111213141516[Horas Trabalhadas Além Jornada])))=0,1,""),"")</calculatedColumnFormula>
    </tableColumn>
    <tableColumn id="10" name="Hora Extra Normal" dataDxfId="31">
      <calculatedColumnFormula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calculatedColumnFormula>
    </tableColumn>
    <tableColumn id="9" name="Hora Extra _x000a_Especial" dataDxfId="30">
      <calculatedColumnFormula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calculatedColumnFormula>
    </tableColumn>
    <tableColumn id="12" name="Informação" dataDxfId="29">
      <calculatedColumnFormula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6" name="tblHoras7891011121314151617" displayName="tblHoras7891011121314151617" ref="B8:T39" totalsRowShown="0" headerRowDxfId="20" dataDxfId="19">
  <tableColumns count="19">
    <tableColumn id="1" name="Data" dataDxfId="18">
      <calculatedColumnFormula>IF(B8&lt;&gt;"",IF(DAY(B8+1)=1,"",B8+1),"")</calculatedColumnFormula>
    </tableColumn>
    <tableColumn id="2" name="Dia" dataDxfId="17">
      <calculatedColumnFormula>TEXT(tblHoras7891011121314151617[Data],"ddd")</calculatedColumnFormula>
    </tableColumn>
    <tableColumn id="3" name="Evento _x000a_(1º Período)" dataDxfId="16"/>
    <tableColumn id="4" name="Entrada - 1" dataDxfId="15"/>
    <tableColumn id="5" name="Saída - 1 (Almoço)" dataDxfId="14"/>
    <tableColumn id="6" name="Entrada - 2 (Almoço)" dataDxfId="13"/>
    <tableColumn id="7" name="Saída - 2" dataDxfId="12"/>
    <tableColumn id="13" name="Evento _x000a_(2º Período)" dataDxfId="11"/>
    <tableColumn id="15" name="Horas Trabalhadas (1º Período)" dataDxfId="10">
      <calculatedColumnFormula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calculatedColumnFormula>
    </tableColumn>
    <tableColumn id="16" name="Horas Trabalhadas (2º Período)" dataDxfId="9">
      <calculatedColumnFormula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calculatedColumnFormula>
    </tableColumn>
    <tableColumn id="8" name="Horas Trabalhadas" dataDxfId="8">
      <calculatedColumnFormula>tblHoras7891011121314151617[Horas Trabalhadas (1º Período)]+tblHoras7891011121314151617[Horas Trabalhadas (2º Período)]</calculatedColumnFormula>
    </tableColumn>
    <tableColumn id="17" name="Jornada Diária" dataDxfId="7">
      <calculatedColumnFormula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calculatedColumnFormula>
    </tableColumn>
    <tableColumn id="11" name="Horas Trabalhadas Além Jornada" dataDxfId="6">
      <calculatedColumnFormula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calculatedColumnFormula>
    </tableColumn>
    <tableColumn id="18" name="Saldo de Horas" dataDxfId="5">
      <calculatedColumnFormula>IF(tblHoras7891011121314151617[[#This Row],[Horas Trabalhadas Além Jornada]]&gt;0,
        IF(tblHoras7891011121314151617[[#This Row],[Jornada Diária]]&lt;&gt;"",
              IF(HOUR(tblHoras7891011121314151617[[#This Row],[Horas Trabalhadas Além Jornada]])&gt;=VLOOKUP(LIMITE,tblLimiteHora[],Tabelas!$I$1,FALSE),
                    VLOOKUP(LIMITE,tblLimiteHora[],Tabelas!$J$1,FALSE),
                    tblHoras7891011121314151617[[#This Row],[Horas Trabalhadas Além Jornada]]),
              tblHoras7891011121314151617[[#This Row],[Horas Trabalhadas Além Jornada]]),
        0)</calculatedColumnFormula>
    </tableColumn>
    <tableColumn id="19" name="Atrasos_x000a_(horas)" dataDxfId="4">
      <calculatedColumnFormula>IF(tblHoras7891011121314151617[Horas Trabalhadas Além Jornada]&lt;0,IF(OR(tblHoras7891011121314151617[Evento 
(1º Período)]="",tblHoras7891011121314151617[Evento 
(2º Período)]=""),tblHoras7891011121314151617[Horas Trabalhadas Além Jornada],""),"")</calculatedColumnFormula>
    </tableColumn>
    <tableColumn id="14" name="Faltas_x000a_(dias)" dataDxfId="3">
      <calculatedColumnFormula>IF(tblHoras7891011121314151617[Jornada Diária]&lt;&gt;"",IF((N(tblHoras7891011121314151617[Jornada Diária])-ABS(N(tblHoras7891011121314151617[Horas Trabalhadas Além Jornada])))=0,1,""),"")</calculatedColumnFormula>
    </tableColumn>
    <tableColumn id="10" name="Hora Extra Normal" dataDxfId="2">
      <calculatedColumnFormula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calculatedColumnFormula>
    </tableColumn>
    <tableColumn id="9" name="Hora Extra _x000a_Especial" dataDxfId="1">
      <calculatedColumnFormula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calculatedColumnFormula>
    </tableColumn>
    <tableColumn id="12" name="Informação" dataDxfId="0">
      <calculatedColumnFormula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373" dataDxfId="372">
  <autoFilter ref="H2:J4"/>
  <tableColumns count="3">
    <tableColumn id="1" name="Limite de horas" dataDxfId="371"/>
    <tableColumn id="3" name="Limite" dataDxfId="370"/>
    <tableColumn id="2" name="h" dataDxfId="36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368" dataDxfId="367">
  <autoFilter ref="L2:L14"/>
  <tableColumns count="1">
    <tableColumn id="1" name="Mês" dataDxfId="36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0:E17" totalsRowShown="0" headerRowDxfId="364" dataDxfId="363">
  <tableColumns count="4">
    <tableColumn id="1" name="Dia da Semana" dataDxfId="362"/>
    <tableColumn id="4" name="Abreviatura" dataDxfId="361"/>
    <tableColumn id="2" name="É dia util?" dataDxfId="360"/>
    <tableColumn id="3" name="Jornada Diferenciada?" dataDxfId="359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7" name="Tabela17" displayName="Tabela17" ref="B4:C17" totalsRowCount="1" headerRowDxfId="358">
  <tableColumns count="2">
    <tableColumn id="1" name="Mês" totalsRowLabel="Total" dataDxfId="357" totalsRowDxfId="356"/>
    <tableColumn id="2" name="Saldo de Horas" totalsRowFunction="sum" dataDxfId="355" totalsRowDxfId="354">
      <calculatedColumnFormula>Janeiro!O39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blHoras" displayName="tblHoras" ref="B8:T39" totalsRowShown="0" headerRowDxfId="345" dataDxfId="344">
  <tableColumns count="19">
    <tableColumn id="1" name="Data" dataDxfId="343">
      <calculatedColumnFormula>IF(B8&lt;&gt;"",IF(DAY(B8+1)=1,"",B8+1),"")</calculatedColumnFormula>
    </tableColumn>
    <tableColumn id="2" name="Dia" dataDxfId="342">
      <calculatedColumnFormula>TEXT(tblHoras[[#This Row],[Data]],"ddd")</calculatedColumnFormula>
    </tableColumn>
    <tableColumn id="3" name="Evento _x000a_(1º Período)" dataDxfId="341"/>
    <tableColumn id="4" name="Entrada - 1" dataDxfId="340"/>
    <tableColumn id="5" name="Saída - 1 (Almoço)" dataDxfId="339"/>
    <tableColumn id="6" name="Entrada - 2 (Almoço)" dataDxfId="338"/>
    <tableColumn id="7" name="Saída - 2" dataDxfId="337"/>
    <tableColumn id="13" name="Evento _x000a_(2º Período)" dataDxfId="336"/>
    <tableColumn id="15" name="Horas Trabalhadas (1º Período)" dataDxfId="335">
      <calculatedColumnFormula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calculatedColumnFormula>
    </tableColumn>
    <tableColumn id="16" name="Horas Trabalhadas (2º Período)" dataDxfId="334">
      <calculatedColumnFormula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calculatedColumnFormula>
    </tableColumn>
    <tableColumn id="8" name="Horas Trabalhadas" dataDxfId="333">
      <calculatedColumnFormula>tblHoras[[#This Row],[Horas Trabalhadas (1º Período)]]+tblHoras[[#This Row],[Horas Trabalhadas (2º Período)]]</calculatedColumnFormula>
    </tableColumn>
    <tableColumn id="17" name="Jornada Diária" dataDxfId="332">
      <calculatedColumnFormula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calculatedColumnFormula>
    </tableColumn>
    <tableColumn id="11" name="Horas Trabalhadas Além Jornada" dataDxfId="331">
      <calculatedColumnFormula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calculatedColumnFormula>
    </tableColumn>
    <tableColumn id="18" name="Saldo de Horas" dataDxfId="330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19" name="Atrasos_x000a_(horas)" dataDxfId="329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14" name="Faltas_x000a_(dias)" dataDxfId="328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327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9" name="Hora Extra _x000a_Especial" dataDxfId="326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12" name="Informação" dataDxfId="325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6" name="tblHoras7" displayName="tblHoras7" ref="B8:T39" totalsRowShown="0" headerRowDxfId="316" dataDxfId="315">
  <tableColumns count="19">
    <tableColumn id="1" name="Data" dataDxfId="314">
      <calculatedColumnFormula>IF(B8&lt;&gt;"",IF(DAY(B8+1)=1,"",B8+1),"")</calculatedColumnFormula>
    </tableColumn>
    <tableColumn id="2" name="Dia" dataDxfId="313">
      <calculatedColumnFormula>TEXT(tblHoras7[Data],"ddd")</calculatedColumnFormula>
    </tableColumn>
    <tableColumn id="3" name="Evento _x000a_(1º Período)" dataDxfId="312"/>
    <tableColumn id="4" name="Entrada - 1" dataDxfId="311"/>
    <tableColumn id="5" name="Saída - 1 (Almoço)" dataDxfId="310"/>
    <tableColumn id="6" name="Entrada - 2 (Almoço)" dataDxfId="309"/>
    <tableColumn id="7" name="Saída - 2" dataDxfId="308"/>
    <tableColumn id="13" name="Evento _x000a_(2º Período)" dataDxfId="307"/>
    <tableColumn id="15" name="Horas Trabalhadas (1º Período)" dataDxfId="306">
      <calculatedColumnFormula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calculatedColumnFormula>
    </tableColumn>
    <tableColumn id="16" name="Horas Trabalhadas (2º Período)" dataDxfId="305">
      <calculatedColumnFormula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calculatedColumnFormula>
    </tableColumn>
    <tableColumn id="8" name="Horas Trabalhadas" dataDxfId="304">
      <calculatedColumnFormula>tblHoras7[Horas Trabalhadas (1º Período)]+tblHoras7[Horas Trabalhadas (2º Período)]</calculatedColumnFormula>
    </tableColumn>
    <tableColumn id="17" name="Jornada Diária" dataDxfId="303">
      <calculatedColumnFormula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calculatedColumnFormula>
    </tableColumn>
    <tableColumn id="11" name="Horas Trabalhadas Além Jornada" dataDxfId="302">
      <calculatedColumnFormula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calculatedColumnFormula>
    </tableColumn>
    <tableColumn id="18" name="Saldo de Horas" dataDxfId="301">
      <calculatedColumnFormula>IF(tblHoras7[[#This Row],[Horas Trabalhadas Além Jornada]]&gt;0,
        IF(tblHoras7[[#This Row],[Jornada Diária]]&lt;&gt;"",
              IF(HOUR(tblHoras7[[#This Row],[Horas Trabalhadas Além Jornada]])&gt;=VLOOKUP(LIMITE,tblLimiteHora[],Tabelas!$I$1,FALSE),
                    VLOOKUP(LIMITE,tblLimiteHora[],Tabelas!$J$1,FALSE),
                    tblHoras7[[#This Row],[Horas Trabalhadas Além Jornada]]),
              tblHoras7[[#This Row],[Horas Trabalhadas Além Jornada]]),
        0)</calculatedColumnFormula>
    </tableColumn>
    <tableColumn id="19" name="Atrasos_x000a_(horas)" dataDxfId="300">
      <calculatedColumnFormula>IF(tblHoras7[Horas Trabalhadas Além Jornada]&lt;0,IF(OR(tblHoras7[Evento 
(1º Período)]="",tblHoras7[Evento 
(2º Período)]=""),tblHoras7[Horas Trabalhadas Além Jornada],""),"")</calculatedColumnFormula>
    </tableColumn>
    <tableColumn id="14" name="Faltas_x000a_(dias)" dataDxfId="299">
      <calculatedColumnFormula>IF(tblHoras7[Jornada Diária]&lt;&gt;"",IF((N(tblHoras7[Jornada Diária])-ABS(N(tblHoras7[Horas Trabalhadas Além Jornada])))=0,1,""),"")</calculatedColumnFormula>
    </tableColumn>
    <tableColumn id="10" name="Hora Extra Normal" dataDxfId="298">
      <calculatedColumnFormula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calculatedColumnFormula>
    </tableColumn>
    <tableColumn id="9" name="Hora Extra _x000a_Especial" dataDxfId="297">
      <calculatedColumnFormula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calculatedColumnFormula>
    </tableColumn>
    <tableColumn id="12" name="Informação" dataDxfId="296">
      <calculatedColumnFormula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7" name="tblHoras78" displayName="tblHoras78" ref="B8:T39" totalsRowShown="0" headerRowDxfId="284" dataDxfId="283">
  <tableColumns count="19">
    <tableColumn id="1" name="Data" dataDxfId="282">
      <calculatedColumnFormula>IF(B8&lt;&gt;"",IF(DAY(B8+1)=1,"",B8+1),"")</calculatedColumnFormula>
    </tableColumn>
    <tableColumn id="2" name="Dia" dataDxfId="281">
      <calculatedColumnFormula>TEXT(tblHoras78[Data],"ddd")</calculatedColumnFormula>
    </tableColumn>
    <tableColumn id="3" name="Evento _x000a_(1º Período)" dataDxfId="280"/>
    <tableColumn id="4" name="Entrada - 1" dataDxfId="279"/>
    <tableColumn id="5" name="Saída - 1 (Almoço)" dataDxfId="278"/>
    <tableColumn id="6" name="Entrada - 2 (Almoço)" dataDxfId="277"/>
    <tableColumn id="7" name="Saída - 2" dataDxfId="276"/>
    <tableColumn id="13" name="Evento _x000a_(2º Período)" dataDxfId="275"/>
    <tableColumn id="15" name="Horas Trabalhadas (1º Período)" dataDxfId="274">
      <calculatedColumnFormula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calculatedColumnFormula>
    </tableColumn>
    <tableColumn id="16" name="Horas Trabalhadas (2º Período)" dataDxfId="273">
      <calculatedColumnFormula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calculatedColumnFormula>
    </tableColumn>
    <tableColumn id="8" name="Horas Trabalhadas" dataDxfId="272">
      <calculatedColumnFormula>tblHoras78[Horas Trabalhadas (1º Período)]+tblHoras78[Horas Trabalhadas (2º Período)]</calculatedColumnFormula>
    </tableColumn>
    <tableColumn id="17" name="Jornada Diária" dataDxfId="271">
      <calculatedColumnFormula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calculatedColumnFormula>
    </tableColumn>
    <tableColumn id="11" name="Horas Trabalhadas Além Jornada" dataDxfId="270">
      <calculatedColumnFormula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calculatedColumnFormula>
    </tableColumn>
    <tableColumn id="18" name="Saldo de Horas" dataDxfId="269">
      <calculatedColumnFormula>IF(tblHoras78[[#This Row],[Horas Trabalhadas Além Jornada]]&gt;0,
        IF(tblHoras78[[#This Row],[Jornada Diária]]&lt;&gt;"",
              IF(HOUR(tblHoras78[[#This Row],[Horas Trabalhadas Além Jornada]])&gt;=VLOOKUP(LIMITE,tblLimiteHora[],Tabelas!$I$1,FALSE),
                    VLOOKUP(LIMITE,tblLimiteHora[],Tabelas!$J$1,FALSE),
                    tblHoras78[[#This Row],[Horas Trabalhadas Além Jornada]]),
              tblHoras78[[#This Row],[Horas Trabalhadas Além Jornada]]),
        0)</calculatedColumnFormula>
    </tableColumn>
    <tableColumn id="19" name="Atrasos_x000a_(horas)" dataDxfId="268">
      <calculatedColumnFormula>IF(tblHoras78[Horas Trabalhadas Além Jornada]&lt;0,IF(OR(tblHoras78[Evento 
(1º Período)]="",tblHoras78[Evento 
(2º Período)]=""),tblHoras78[Horas Trabalhadas Além Jornada],""),"")</calculatedColumnFormula>
    </tableColumn>
    <tableColumn id="14" name="Faltas_x000a_(dias)" dataDxfId="267">
      <calculatedColumnFormula>IF(tblHoras78[Jornada Diária]&lt;&gt;"",IF((N(tblHoras78[Jornada Diária])-ABS(N(tblHoras78[Horas Trabalhadas Além Jornada])))=0,1,""),"")</calculatedColumnFormula>
    </tableColumn>
    <tableColumn id="10" name="Hora Extra Normal" dataDxfId="266">
      <calculatedColumnFormula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calculatedColumnFormula>
    </tableColumn>
    <tableColumn id="9" name="Hora Extra _x000a_Especial" dataDxfId="265">
      <calculatedColumnFormula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calculatedColumnFormula>
    </tableColumn>
    <tableColumn id="12" name="Informação" dataDxfId="264">
      <calculatedColumnFormula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8" name="tblHoras789" displayName="tblHoras789" ref="B8:T39" totalsRowShown="0" headerRowDxfId="252" dataDxfId="251">
  <tableColumns count="19">
    <tableColumn id="1" name="Data" dataDxfId="250">
      <calculatedColumnFormula>IF(B8&lt;&gt;"",IF(DAY(B8+1)=1,"",B8+1),"")</calculatedColumnFormula>
    </tableColumn>
    <tableColumn id="2" name="Dia" dataDxfId="249">
      <calculatedColumnFormula>TEXT(tblHoras789[Data],"ddd")</calculatedColumnFormula>
    </tableColumn>
    <tableColumn id="3" name="Evento _x000a_(1º Período)" dataDxfId="248"/>
    <tableColumn id="4" name="Entrada - 1" dataDxfId="247"/>
    <tableColumn id="5" name="Saída - 1 (Almoço)" dataDxfId="246"/>
    <tableColumn id="6" name="Entrada - 2 (Almoço)" dataDxfId="245"/>
    <tableColumn id="7" name="Saída - 2" dataDxfId="244"/>
    <tableColumn id="13" name="Evento _x000a_(2º Período)" dataDxfId="243"/>
    <tableColumn id="15" name="Horas Trabalhadas (1º Período)" dataDxfId="242">
      <calculatedColumnFormula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calculatedColumnFormula>
    </tableColumn>
    <tableColumn id="16" name="Horas Trabalhadas (2º Período)" dataDxfId="241">
      <calculatedColumnFormula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calculatedColumnFormula>
    </tableColumn>
    <tableColumn id="8" name="Horas Trabalhadas" dataDxfId="240">
      <calculatedColumnFormula>tblHoras789[Horas Trabalhadas (1º Período)]+tblHoras789[Horas Trabalhadas (2º Período)]</calculatedColumnFormula>
    </tableColumn>
    <tableColumn id="17" name="Jornada Diária" dataDxfId="239">
      <calculatedColumnFormula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calculatedColumnFormula>
    </tableColumn>
    <tableColumn id="11" name="Horas Trabalhadas Além Jornada" dataDxfId="238">
      <calculatedColumnFormula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calculatedColumnFormula>
    </tableColumn>
    <tableColumn id="18" name="Saldo de Horas" dataDxfId="237">
      <calculatedColumnFormula>IF(tblHoras789[[#This Row],[Horas Trabalhadas Além Jornada]]&gt;0,
        IF(tblHoras789[[#This Row],[Jornada Diária]]&lt;&gt;"",
              IF(HOUR(tblHoras789[[#This Row],[Horas Trabalhadas Além Jornada]])&gt;=VLOOKUP(LIMITE,tblLimiteHora[],Tabelas!$I$1,FALSE),
                    VLOOKUP(LIMITE,tblLimiteHora[],Tabelas!$J$1,FALSE),
                    tblHoras789[[#This Row],[Horas Trabalhadas Além Jornada]]),
              tblHoras789[[#This Row],[Horas Trabalhadas Além Jornada]]),
        0)</calculatedColumnFormula>
    </tableColumn>
    <tableColumn id="19" name="Atrasos_x000a_(horas)" dataDxfId="236">
      <calculatedColumnFormula>IF(tblHoras789[Horas Trabalhadas Além Jornada]&lt;0,IF(OR(tblHoras789[Evento 
(1º Período)]="",tblHoras789[Evento 
(2º Período)]=""),tblHoras789[Horas Trabalhadas Além Jornada],""),"")</calculatedColumnFormula>
    </tableColumn>
    <tableColumn id="14" name="Faltas_x000a_(dias)" dataDxfId="235">
      <calculatedColumnFormula>IF(tblHoras789[Jornada Diária]&lt;&gt;"",IF((N(tblHoras789[Jornada Diária])-ABS(N(tblHoras789[Horas Trabalhadas Além Jornada])))=0,1,""),"")</calculatedColumnFormula>
    </tableColumn>
    <tableColumn id="10" name="Hora Extra Normal" dataDxfId="234">
      <calculatedColumnFormula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calculatedColumnFormula>
    </tableColumn>
    <tableColumn id="9" name="Hora Extra _x000a_Especial" dataDxfId="233">
      <calculatedColumnFormula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calculatedColumnFormula>
    </tableColumn>
    <tableColumn id="12" name="Informação" dataDxfId="232">
      <calculatedColumnFormula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7" sqref="B7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7" t="s">
        <v>31</v>
      </c>
      <c r="C3" s="37" t="s">
        <v>30</v>
      </c>
      <c r="D3" s="37" t="s">
        <v>30</v>
      </c>
      <c r="E3" s="37"/>
      <c r="F3" s="23" t="s">
        <v>11</v>
      </c>
      <c r="H3" s="38" t="str">
        <f>tblLimiteHora[[#This Row],[Limite]]&amp;"h diárias"</f>
        <v>2h diárias</v>
      </c>
      <c r="I3" s="39">
        <v>2</v>
      </c>
      <c r="J3" s="1">
        <v>8.3333333333333329E-2</v>
      </c>
      <c r="L3" s="32" t="s">
        <v>63</v>
      </c>
    </row>
    <row r="4" spans="1:12" x14ac:dyDescent="0.25">
      <c r="A4" s="5" t="s">
        <v>24</v>
      </c>
      <c r="B4" s="37" t="s">
        <v>31</v>
      </c>
      <c r="C4" s="37" t="s">
        <v>30</v>
      </c>
      <c r="D4" s="37" t="s">
        <v>30</v>
      </c>
      <c r="E4" s="37"/>
      <c r="F4" s="23" t="s">
        <v>9</v>
      </c>
      <c r="H4" s="12" t="s">
        <v>15</v>
      </c>
      <c r="I4" s="12">
        <v>9999</v>
      </c>
      <c r="J4" s="13">
        <v>0</v>
      </c>
      <c r="L4" s="32" t="s">
        <v>64</v>
      </c>
    </row>
    <row r="5" spans="1:12" x14ac:dyDescent="0.25">
      <c r="A5" s="5" t="s">
        <v>53</v>
      </c>
      <c r="B5" s="37" t="s">
        <v>31</v>
      </c>
      <c r="C5" s="37" t="s">
        <v>30</v>
      </c>
      <c r="D5" s="37" t="s">
        <v>30</v>
      </c>
      <c r="E5" s="37"/>
      <c r="F5" s="23" t="s">
        <v>54</v>
      </c>
      <c r="L5" s="32" t="s">
        <v>65</v>
      </c>
    </row>
    <row r="6" spans="1:12" x14ac:dyDescent="0.25">
      <c r="A6" s="5" t="s">
        <v>89</v>
      </c>
      <c r="B6" s="37" t="s">
        <v>31</v>
      </c>
      <c r="C6" s="37" t="s">
        <v>30</v>
      </c>
      <c r="D6" s="37" t="s">
        <v>31</v>
      </c>
      <c r="E6" s="37"/>
      <c r="F6" s="23" t="s">
        <v>90</v>
      </c>
      <c r="L6" s="32" t="s">
        <v>66</v>
      </c>
    </row>
    <row r="7" spans="1:12" x14ac:dyDescent="0.25">
      <c r="A7" s="5" t="s">
        <v>29</v>
      </c>
      <c r="B7" s="37" t="s">
        <v>31</v>
      </c>
      <c r="C7" s="37" t="s">
        <v>30</v>
      </c>
      <c r="D7" s="37" t="s">
        <v>30</v>
      </c>
      <c r="E7" s="37"/>
      <c r="F7" s="23" t="s">
        <v>8</v>
      </c>
      <c r="L7" s="32" t="s">
        <v>67</v>
      </c>
    </row>
    <row r="8" spans="1:12" x14ac:dyDescent="0.25">
      <c r="A8" s="5" t="s">
        <v>28</v>
      </c>
      <c r="B8" s="37" t="s">
        <v>31</v>
      </c>
      <c r="C8" s="37" t="s">
        <v>30</v>
      </c>
      <c r="D8" s="37" t="s">
        <v>31</v>
      </c>
      <c r="E8" s="37"/>
      <c r="F8" s="23" t="s">
        <v>22</v>
      </c>
      <c r="L8" s="32" t="s">
        <v>68</v>
      </c>
    </row>
    <row r="9" spans="1:12" x14ac:dyDescent="0.25">
      <c r="A9" s="5" t="s">
        <v>2</v>
      </c>
      <c r="B9" s="37" t="s">
        <v>30</v>
      </c>
      <c r="C9" s="37" t="s">
        <v>31</v>
      </c>
      <c r="D9" s="37"/>
      <c r="E9" s="37" t="s">
        <v>30</v>
      </c>
      <c r="F9" s="23" t="s">
        <v>2</v>
      </c>
      <c r="L9" s="32" t="s">
        <v>69</v>
      </c>
    </row>
    <row r="10" spans="1:12" x14ac:dyDescent="0.25">
      <c r="A10" s="5" t="s">
        <v>12</v>
      </c>
      <c r="B10" s="37" t="s">
        <v>30</v>
      </c>
      <c r="C10" s="37" t="s">
        <v>31</v>
      </c>
      <c r="D10" s="37"/>
      <c r="E10" s="37" t="s">
        <v>30</v>
      </c>
      <c r="F10" s="23" t="s">
        <v>12</v>
      </c>
      <c r="L10" s="32" t="s">
        <v>70</v>
      </c>
    </row>
    <row r="11" spans="1:12" x14ac:dyDescent="0.25">
      <c r="A11" s="5" t="s">
        <v>27</v>
      </c>
      <c r="B11" s="37" t="s">
        <v>31</v>
      </c>
      <c r="C11" s="37" t="s">
        <v>30</v>
      </c>
      <c r="D11" s="37" t="s">
        <v>30</v>
      </c>
      <c r="E11" s="37"/>
      <c r="F11" s="23" t="s">
        <v>16</v>
      </c>
      <c r="L11" s="32" t="s">
        <v>71</v>
      </c>
    </row>
    <row r="12" spans="1:12" x14ac:dyDescent="0.25">
      <c r="A12" s="5" t="s">
        <v>26</v>
      </c>
      <c r="B12" s="37" t="s">
        <v>31</v>
      </c>
      <c r="C12" s="37" t="s">
        <v>30</v>
      </c>
      <c r="D12" s="37" t="s">
        <v>30</v>
      </c>
      <c r="E12" s="37"/>
      <c r="F12" s="23" t="s">
        <v>17</v>
      </c>
      <c r="L12" s="32" t="s">
        <v>72</v>
      </c>
    </row>
    <row r="13" spans="1:12" x14ac:dyDescent="0.25">
      <c r="A13" s="5" t="s">
        <v>60</v>
      </c>
      <c r="B13" s="37" t="s">
        <v>30</v>
      </c>
      <c r="C13" s="37" t="s">
        <v>31</v>
      </c>
      <c r="D13" s="37" t="s">
        <v>30</v>
      </c>
      <c r="E13" s="37"/>
      <c r="F13" s="23" t="s">
        <v>61</v>
      </c>
      <c r="L13" s="32" t="s">
        <v>73</v>
      </c>
    </row>
    <row r="14" spans="1:12" x14ac:dyDescent="0.25">
      <c r="L14" s="32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69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41090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Junho!O39</f>
        <v>0</v>
      </c>
      <c r="P7" s="47">
        <f>SUM(tblHoras789101112[Atrasos
(horas)])</f>
        <v>0</v>
      </c>
      <c r="Q7" s="48">
        <f>SUM(tblHoras789101112[Faltas
(dias)])</f>
        <v>0</v>
      </c>
      <c r="R7" s="47">
        <f>SUM(tblHoras789101112[Hora Extra Normal])</f>
        <v>0</v>
      </c>
      <c r="S7" s="47">
        <f>SUM(tblHoras789101112[Hora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41090</v>
      </c>
      <c r="C9" s="12" t="str">
        <f>TEXT(tblHoras789101112[Data],"ddd")</f>
        <v>sex</v>
      </c>
      <c r="D9" s="26"/>
      <c r="E9" s="1"/>
      <c r="F9" s="1"/>
      <c r="G9" s="1"/>
      <c r="H9" s="1"/>
      <c r="I9" s="25"/>
      <c r="J9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9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9" s="4">
        <f>tblHoras789101112[Horas Trabalhadas (1º Período)]+tblHoras789101112[Horas Trabalhadas (2º Período)]</f>
        <v>0</v>
      </c>
      <c r="M9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9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9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Jornada])+O7</f>
        <v>0</v>
      </c>
      <c r="P9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9" s="14" t="str">
        <f>IF(tblHoras789101112[Jornada Diária]&lt;&gt;"",IF((N(tblHoras789101112[Jornada Diária])-ABS(N(tblHoras789101112[Horas Trabalhadas Além Jornada])))=0,1,""),"")</f>
        <v/>
      </c>
      <c r="R9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9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9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41091</v>
      </c>
      <c r="C10" s="12" t="str">
        <f>TEXT(tblHoras789101112[Data],"ddd")</f>
        <v>sáb</v>
      </c>
      <c r="D10" s="26"/>
      <c r="E10" s="1"/>
      <c r="F10" s="1"/>
      <c r="G10" s="1"/>
      <c r="H10" s="1"/>
      <c r="I10" s="25"/>
      <c r="J10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0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0" s="4">
        <f>tblHoras789101112[Horas Trabalhadas (1º Período)]+tblHoras789101112[Horas Trabalhadas (2º Período)]</f>
        <v>0</v>
      </c>
      <c r="M10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10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0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Jornada])+O9</f>
        <v>0</v>
      </c>
      <c r="P10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0" s="14" t="str">
        <f>IF(tblHoras789101112[Jornada Diária]&lt;&gt;"",IF((N(tblHoras789101112[Jornada Diária])-ABS(N(tblHoras789101112[Horas Trabalhadas Além Jornada])))=0,1,""),"")</f>
        <v/>
      </c>
      <c r="R10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0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0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41092</v>
      </c>
      <c r="C11" s="12" t="str">
        <f>TEXT(tblHoras789101112[Data],"ddd")</f>
        <v>dom</v>
      </c>
      <c r="D11" s="26"/>
      <c r="E11" s="1"/>
      <c r="F11" s="1"/>
      <c r="G11" s="1"/>
      <c r="H11" s="1"/>
      <c r="I11" s="25"/>
      <c r="J11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1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1" s="4">
        <f>tblHoras789101112[Horas Trabalhadas (1º Período)]+tblHoras789101112[Horas Trabalhadas (2º Período)]</f>
        <v>0</v>
      </c>
      <c r="M11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11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1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Jornada])+O10</f>
        <v>0</v>
      </c>
      <c r="P11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1" s="14" t="str">
        <f>IF(tblHoras789101112[Jornada Diária]&lt;&gt;"",IF((N(tblHoras789101112[Jornada Diária])-ABS(N(tblHoras789101112[Horas Trabalhadas Além Jornada])))=0,1,""),"")</f>
        <v/>
      </c>
      <c r="R11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1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1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2" spans="2:25" x14ac:dyDescent="0.25">
      <c r="B12" s="11">
        <f t="shared" si="0"/>
        <v>41093</v>
      </c>
      <c r="C12" s="12" t="str">
        <f>TEXT(tblHoras789101112[Data],"ddd")</f>
        <v>seg</v>
      </c>
      <c r="D12" s="26"/>
      <c r="E12" s="1"/>
      <c r="F12" s="1"/>
      <c r="G12" s="1"/>
      <c r="H12" s="1"/>
      <c r="I12" s="25"/>
      <c r="J12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2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2" s="4">
        <f>tblHoras789101112[Horas Trabalhadas (1º Período)]+tblHoras789101112[Horas Trabalhadas (2º Período)]</f>
        <v>0</v>
      </c>
      <c r="M12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2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2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Jornada])+O11</f>
        <v>0</v>
      </c>
      <c r="P12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2" s="14" t="str">
        <f>IF(tblHoras789101112[Jornada Diária]&lt;&gt;"",IF((N(tblHoras789101112[Jornada Diária])-ABS(N(tblHoras789101112[Horas Trabalhadas Além Jornada])))=0,1,""),"")</f>
        <v/>
      </c>
      <c r="R12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2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2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3" spans="2:25" x14ac:dyDescent="0.25">
      <c r="B13" s="11">
        <f t="shared" si="0"/>
        <v>41094</v>
      </c>
      <c r="C13" s="12" t="str">
        <f>TEXT(tblHoras789101112[Data],"ddd")</f>
        <v>ter</v>
      </c>
      <c r="D13" s="26"/>
      <c r="E13" s="1"/>
      <c r="F13" s="1"/>
      <c r="G13" s="1"/>
      <c r="H13" s="1"/>
      <c r="I13" s="25"/>
      <c r="J13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3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3" s="4">
        <f>tblHoras789101112[Horas Trabalhadas (1º Período)]+tblHoras789101112[Horas Trabalhadas (2º Período)]</f>
        <v>0</v>
      </c>
      <c r="M13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3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3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Jornada])+O12</f>
        <v>0</v>
      </c>
      <c r="P13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3" s="14" t="str">
        <f>IF(tblHoras789101112[Jornada Diária]&lt;&gt;"",IF((N(tblHoras789101112[Jornada Diária])-ABS(N(tblHoras789101112[Horas Trabalhadas Além Jornada])))=0,1,""),"")</f>
        <v/>
      </c>
      <c r="R13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3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3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4" spans="2:25" x14ac:dyDescent="0.25">
      <c r="B14" s="11">
        <f t="shared" si="0"/>
        <v>41095</v>
      </c>
      <c r="C14" s="12" t="str">
        <f>TEXT(tblHoras789101112[Data],"ddd")</f>
        <v>qua</v>
      </c>
      <c r="D14" s="26"/>
      <c r="E14" s="1"/>
      <c r="F14" s="1"/>
      <c r="G14" s="1"/>
      <c r="H14" s="1"/>
      <c r="I14" s="25"/>
      <c r="J14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4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4" s="4">
        <f>tblHoras789101112[Horas Trabalhadas (1º Período)]+tblHoras789101112[Horas Trabalhadas (2º Período)]</f>
        <v>0</v>
      </c>
      <c r="M14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4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4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Jornada])+O13</f>
        <v>0</v>
      </c>
      <c r="P14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4" s="14" t="str">
        <f>IF(tblHoras789101112[Jornada Diária]&lt;&gt;"",IF((N(tblHoras789101112[Jornada Diária])-ABS(N(tblHoras789101112[Horas Trabalhadas Além Jornada])))=0,1,""),"")</f>
        <v/>
      </c>
      <c r="R14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4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4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  <c r="X14" s="18"/>
      <c r="Y14" s="18"/>
    </row>
    <row r="15" spans="2:25" x14ac:dyDescent="0.25">
      <c r="B15" s="11">
        <f t="shared" si="0"/>
        <v>41096</v>
      </c>
      <c r="C15" s="12" t="str">
        <f>TEXT(tblHoras789101112[Data],"ddd")</f>
        <v>qui</v>
      </c>
      <c r="D15" s="26"/>
      <c r="E15" s="1"/>
      <c r="F15" s="1"/>
      <c r="G15" s="1"/>
      <c r="H15" s="1"/>
      <c r="I15" s="25"/>
      <c r="J15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5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5" s="4">
        <f>tblHoras789101112[Horas Trabalhadas (1º Período)]+tblHoras789101112[Horas Trabalhadas (2º Período)]</f>
        <v>0</v>
      </c>
      <c r="M15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5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5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Jornada])+O14</f>
        <v>0</v>
      </c>
      <c r="P15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5" s="14" t="str">
        <f>IF(tblHoras789101112[Jornada Diária]&lt;&gt;"",IF((N(tblHoras789101112[Jornada Diária])-ABS(N(tblHoras789101112[Horas Trabalhadas Além Jornada])))=0,1,""),"")</f>
        <v/>
      </c>
      <c r="R15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5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5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  <c r="X15" s="17"/>
    </row>
    <row r="16" spans="2:25" x14ac:dyDescent="0.25">
      <c r="B16" s="11">
        <f t="shared" si="0"/>
        <v>41097</v>
      </c>
      <c r="C16" s="12" t="str">
        <f>TEXT(tblHoras789101112[Data],"ddd")</f>
        <v>sex</v>
      </c>
      <c r="D16" s="26"/>
      <c r="E16" s="1"/>
      <c r="F16" s="1"/>
      <c r="G16" s="1"/>
      <c r="H16" s="1"/>
      <c r="I16" s="25"/>
      <c r="J16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6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6" s="4">
        <f>tblHoras789101112[Horas Trabalhadas (1º Período)]+tblHoras789101112[Horas Trabalhadas (2º Período)]</f>
        <v>0</v>
      </c>
      <c r="M16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6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6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Jornada])+O15</f>
        <v>0</v>
      </c>
      <c r="P16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6" s="14" t="str">
        <f>IF(tblHoras789101112[Jornada Diária]&lt;&gt;"",IF((N(tblHoras789101112[Jornada Diária])-ABS(N(tblHoras789101112[Horas Trabalhadas Além Jornada])))=0,1,""),"")</f>
        <v/>
      </c>
      <c r="R16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6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6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7" spans="2:20" x14ac:dyDescent="0.25">
      <c r="B17" s="11">
        <f t="shared" si="0"/>
        <v>41098</v>
      </c>
      <c r="C17" s="12" t="str">
        <f>TEXT(tblHoras789101112[Data],"ddd")</f>
        <v>sáb</v>
      </c>
      <c r="D17" s="26"/>
      <c r="E17" s="1"/>
      <c r="F17" s="1"/>
      <c r="G17" s="1"/>
      <c r="H17" s="1"/>
      <c r="I17" s="25"/>
      <c r="J17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7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7" s="4">
        <f>tblHoras789101112[Horas Trabalhadas (1º Período)]+tblHoras789101112[Horas Trabalhadas (2º Período)]</f>
        <v>0</v>
      </c>
      <c r="M17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17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7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Jornada])+O16</f>
        <v>0</v>
      </c>
      <c r="P17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7" s="14" t="str">
        <f>IF(tblHoras789101112[Jornada Diária]&lt;&gt;"",IF((N(tblHoras789101112[Jornada Diária])-ABS(N(tblHoras789101112[Horas Trabalhadas Além Jornada])))=0,1,""),"")</f>
        <v/>
      </c>
      <c r="R17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7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7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8" spans="2:20" x14ac:dyDescent="0.25">
      <c r="B18" s="11">
        <f t="shared" si="0"/>
        <v>41099</v>
      </c>
      <c r="C18" s="12" t="str">
        <f>TEXT(tblHoras789101112[Data],"ddd")</f>
        <v>dom</v>
      </c>
      <c r="D18" s="26"/>
      <c r="E18" s="1"/>
      <c r="F18" s="1"/>
      <c r="G18" s="1"/>
      <c r="H18" s="1"/>
      <c r="I18" s="25"/>
      <c r="J18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8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8" s="4">
        <f>tblHoras789101112[Horas Trabalhadas (1º Período)]+tblHoras789101112[Horas Trabalhadas (2º Período)]</f>
        <v>0</v>
      </c>
      <c r="M18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18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8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Jornada])+O17</f>
        <v>0</v>
      </c>
      <c r="P18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8" s="14" t="str">
        <f>IF(tblHoras789101112[Jornada Diária]&lt;&gt;"",IF((N(tblHoras789101112[Jornada Diária])-ABS(N(tblHoras789101112[Horas Trabalhadas Além Jornada])))=0,1,""),"")</f>
        <v/>
      </c>
      <c r="R18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8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8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9" spans="2:20" x14ac:dyDescent="0.25">
      <c r="B19" s="11">
        <f t="shared" si="0"/>
        <v>41100</v>
      </c>
      <c r="C19" s="12" t="str">
        <f>TEXT(tblHoras789101112[Data],"ddd")</f>
        <v>seg</v>
      </c>
      <c r="D19" s="26"/>
      <c r="E19" s="1"/>
      <c r="F19" s="1"/>
      <c r="G19" s="1"/>
      <c r="H19" s="1"/>
      <c r="I19" s="25"/>
      <c r="J19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9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9" s="4">
        <f>tblHoras789101112[Horas Trabalhadas (1º Período)]+tblHoras789101112[Horas Trabalhadas (2º Período)]</f>
        <v>0</v>
      </c>
      <c r="M19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9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9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Jornada])+O18</f>
        <v>0</v>
      </c>
      <c r="P19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9" s="14" t="str">
        <f>IF(tblHoras789101112[Jornada Diária]&lt;&gt;"",IF((N(tblHoras789101112[Jornada Diária])-ABS(N(tblHoras789101112[Horas Trabalhadas Além Jornada])))=0,1,""),"")</f>
        <v/>
      </c>
      <c r="R19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9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9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0" spans="2:20" x14ac:dyDescent="0.25">
      <c r="B20" s="11">
        <f t="shared" si="0"/>
        <v>41101</v>
      </c>
      <c r="C20" s="12" t="str">
        <f>TEXT(tblHoras789101112[Data],"ddd")</f>
        <v>ter</v>
      </c>
      <c r="D20" s="26"/>
      <c r="E20" s="1"/>
      <c r="F20" s="1"/>
      <c r="G20" s="1"/>
      <c r="H20" s="1"/>
      <c r="I20" s="25"/>
      <c r="J20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0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0" s="4">
        <f>tblHoras789101112[Horas Trabalhadas (1º Período)]+tblHoras789101112[Horas Trabalhadas (2º Período)]</f>
        <v>0</v>
      </c>
      <c r="M20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0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0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Jornada])+O19</f>
        <v>0</v>
      </c>
      <c r="P20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0" s="14" t="str">
        <f>IF(tblHoras789101112[Jornada Diária]&lt;&gt;"",IF((N(tblHoras789101112[Jornada Diária])-ABS(N(tblHoras789101112[Horas Trabalhadas Além Jornada])))=0,1,""),"")</f>
        <v/>
      </c>
      <c r="R20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0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0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1" spans="2:20" x14ac:dyDescent="0.25">
      <c r="B21" s="11">
        <f t="shared" si="0"/>
        <v>41102</v>
      </c>
      <c r="C21" s="12" t="str">
        <f>TEXT(tblHoras789101112[Data],"ddd")</f>
        <v>qua</v>
      </c>
      <c r="D21" s="26"/>
      <c r="E21" s="1"/>
      <c r="F21" s="1"/>
      <c r="G21" s="1"/>
      <c r="H21" s="1"/>
      <c r="I21" s="25"/>
      <c r="J21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1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1" s="4">
        <f>tblHoras789101112[Horas Trabalhadas (1º Período)]+tblHoras789101112[Horas Trabalhadas (2º Período)]</f>
        <v>0</v>
      </c>
      <c r="M21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1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1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Jornada])+O20</f>
        <v>0</v>
      </c>
      <c r="P21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1" s="14" t="str">
        <f>IF(tblHoras789101112[Jornada Diária]&lt;&gt;"",IF((N(tblHoras789101112[Jornada Diária])-ABS(N(tblHoras789101112[Horas Trabalhadas Além Jornada])))=0,1,""),"")</f>
        <v/>
      </c>
      <c r="R21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1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1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2" spans="2:20" x14ac:dyDescent="0.25">
      <c r="B22" s="11">
        <f t="shared" si="0"/>
        <v>41103</v>
      </c>
      <c r="C22" s="12" t="str">
        <f>TEXT(tblHoras789101112[Data],"ddd")</f>
        <v>qui</v>
      </c>
      <c r="D22" s="26"/>
      <c r="E22" s="1"/>
      <c r="F22" s="1"/>
      <c r="G22" s="1"/>
      <c r="H22" s="1"/>
      <c r="I22" s="25"/>
      <c r="J22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2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2" s="4">
        <f>tblHoras789101112[Horas Trabalhadas (1º Período)]+tblHoras789101112[Horas Trabalhadas (2º Período)]</f>
        <v>0</v>
      </c>
      <c r="M22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2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2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Jornada])+O21</f>
        <v>0</v>
      </c>
      <c r="P22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2" s="14" t="str">
        <f>IF(tblHoras789101112[Jornada Diária]&lt;&gt;"",IF((N(tblHoras789101112[Jornada Diária])-ABS(N(tblHoras789101112[Horas Trabalhadas Além Jornada])))=0,1,""),"")</f>
        <v/>
      </c>
      <c r="R22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2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2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3" spans="2:20" x14ac:dyDescent="0.25">
      <c r="B23" s="11">
        <f t="shared" si="0"/>
        <v>41104</v>
      </c>
      <c r="C23" s="12" t="str">
        <f>TEXT(tblHoras789101112[Data],"ddd")</f>
        <v>sex</v>
      </c>
      <c r="D23" s="26"/>
      <c r="E23" s="1"/>
      <c r="F23" s="1"/>
      <c r="G23" s="1"/>
      <c r="H23" s="1"/>
      <c r="I23" s="25"/>
      <c r="J23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3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3" s="4">
        <f>tblHoras789101112[Horas Trabalhadas (1º Período)]+tblHoras789101112[Horas Trabalhadas (2º Período)]</f>
        <v>0</v>
      </c>
      <c r="M23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3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3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Jornada])+O22</f>
        <v>0</v>
      </c>
      <c r="P23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3" s="14" t="str">
        <f>IF(tblHoras789101112[Jornada Diária]&lt;&gt;"",IF((N(tblHoras789101112[Jornada Diária])-ABS(N(tblHoras789101112[Horas Trabalhadas Além Jornada])))=0,1,""),"")</f>
        <v/>
      </c>
      <c r="R23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3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3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4" spans="2:20" x14ac:dyDescent="0.25">
      <c r="B24" s="11">
        <f t="shared" si="0"/>
        <v>41105</v>
      </c>
      <c r="C24" s="12" t="str">
        <f>TEXT(tblHoras789101112[Data],"ddd")</f>
        <v>sáb</v>
      </c>
      <c r="D24" s="26"/>
      <c r="E24" s="1"/>
      <c r="F24" s="1"/>
      <c r="G24" s="1"/>
      <c r="H24" s="1"/>
      <c r="I24" s="25"/>
      <c r="J24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4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4" s="4">
        <f>tblHoras789101112[Horas Trabalhadas (1º Período)]+tblHoras789101112[Horas Trabalhadas (2º Período)]</f>
        <v>0</v>
      </c>
      <c r="M24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24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4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Jornada])+O23</f>
        <v>0</v>
      </c>
      <c r="P24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4" s="14" t="str">
        <f>IF(tblHoras789101112[Jornada Diária]&lt;&gt;"",IF((N(tblHoras789101112[Jornada Diária])-ABS(N(tblHoras789101112[Horas Trabalhadas Além Jornada])))=0,1,""),"")</f>
        <v/>
      </c>
      <c r="R24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4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4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5" spans="2:20" x14ac:dyDescent="0.25">
      <c r="B25" s="11">
        <f t="shared" si="0"/>
        <v>41106</v>
      </c>
      <c r="C25" s="12" t="str">
        <f>TEXT(tblHoras789101112[Data],"ddd")</f>
        <v>dom</v>
      </c>
      <c r="D25" s="26"/>
      <c r="E25" s="1"/>
      <c r="F25" s="1"/>
      <c r="G25" s="1"/>
      <c r="H25" s="1"/>
      <c r="I25" s="25"/>
      <c r="J25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5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5" s="4">
        <f>tblHoras789101112[Horas Trabalhadas (1º Período)]+tblHoras789101112[Horas Trabalhadas (2º Período)]</f>
        <v>0</v>
      </c>
      <c r="M25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25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5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Jornada])+O24</f>
        <v>0</v>
      </c>
      <c r="P25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5" s="14" t="str">
        <f>IF(tblHoras789101112[Jornada Diária]&lt;&gt;"",IF((N(tblHoras789101112[Jornada Diária])-ABS(N(tblHoras789101112[Horas Trabalhadas Além Jornada])))=0,1,""),"")</f>
        <v/>
      </c>
      <c r="R25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5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5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6" spans="2:20" x14ac:dyDescent="0.25">
      <c r="B26" s="11">
        <f t="shared" si="0"/>
        <v>41107</v>
      </c>
      <c r="C26" s="12" t="str">
        <f>TEXT(tblHoras789101112[Data],"ddd")</f>
        <v>seg</v>
      </c>
      <c r="D26" s="26"/>
      <c r="E26" s="1"/>
      <c r="F26" s="1"/>
      <c r="G26" s="1"/>
      <c r="H26" s="1"/>
      <c r="I26" s="25"/>
      <c r="J26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6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6" s="4">
        <f>tblHoras789101112[Horas Trabalhadas (1º Período)]+tblHoras789101112[Horas Trabalhadas (2º Período)]</f>
        <v>0</v>
      </c>
      <c r="M26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6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6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Jornada])+O25</f>
        <v>0</v>
      </c>
      <c r="P26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6" s="14" t="str">
        <f>IF(tblHoras789101112[Jornada Diária]&lt;&gt;"",IF((N(tblHoras789101112[Jornada Diária])-ABS(N(tblHoras789101112[Horas Trabalhadas Além Jornada])))=0,1,""),"")</f>
        <v/>
      </c>
      <c r="R26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6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6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7" spans="2:20" x14ac:dyDescent="0.25">
      <c r="B27" s="11">
        <f t="shared" si="0"/>
        <v>41108</v>
      </c>
      <c r="C27" s="12" t="str">
        <f>TEXT(tblHoras789101112[Data],"ddd")</f>
        <v>ter</v>
      </c>
      <c r="D27" s="26"/>
      <c r="E27" s="1"/>
      <c r="F27" s="1"/>
      <c r="G27" s="1"/>
      <c r="H27" s="1"/>
      <c r="I27" s="25"/>
      <c r="J27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7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7" s="4">
        <f>tblHoras789101112[Horas Trabalhadas (1º Período)]+tblHoras789101112[Horas Trabalhadas (2º Período)]</f>
        <v>0</v>
      </c>
      <c r="M27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7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7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Jornada])+O26</f>
        <v>0</v>
      </c>
      <c r="P27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7" s="14" t="str">
        <f>IF(tblHoras789101112[Jornada Diária]&lt;&gt;"",IF((N(tblHoras789101112[Jornada Diária])-ABS(N(tblHoras789101112[Horas Trabalhadas Além Jornada])))=0,1,""),"")</f>
        <v/>
      </c>
      <c r="R27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7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7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8" spans="2:20" x14ac:dyDescent="0.25">
      <c r="B28" s="11">
        <f t="shared" si="0"/>
        <v>41109</v>
      </c>
      <c r="C28" s="12" t="str">
        <f>TEXT(tblHoras789101112[Data],"ddd")</f>
        <v>qua</v>
      </c>
      <c r="D28" s="26"/>
      <c r="E28" s="1"/>
      <c r="F28" s="1"/>
      <c r="G28" s="1"/>
      <c r="H28" s="1"/>
      <c r="I28" s="25"/>
      <c r="J28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8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8" s="4">
        <f>tblHoras789101112[Horas Trabalhadas (1º Período)]+tblHoras789101112[Horas Trabalhadas (2º Período)]</f>
        <v>0</v>
      </c>
      <c r="M28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8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8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Jornada])+O27</f>
        <v>0</v>
      </c>
      <c r="P28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8" s="14" t="str">
        <f>IF(tblHoras789101112[Jornada Diária]&lt;&gt;"",IF((N(tblHoras789101112[Jornada Diária])-ABS(N(tblHoras789101112[Horas Trabalhadas Além Jornada])))=0,1,""),"")</f>
        <v/>
      </c>
      <c r="R28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8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8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9" spans="2:20" x14ac:dyDescent="0.25">
      <c r="B29" s="11">
        <f t="shared" si="0"/>
        <v>41110</v>
      </c>
      <c r="C29" s="12" t="str">
        <f>TEXT(tblHoras789101112[Data],"ddd")</f>
        <v>qui</v>
      </c>
      <c r="D29" s="26"/>
      <c r="E29" s="1"/>
      <c r="F29" s="1"/>
      <c r="G29" s="1"/>
      <c r="H29" s="1"/>
      <c r="I29" s="25"/>
      <c r="J29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9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9" s="4">
        <f>tblHoras789101112[Horas Trabalhadas (1º Período)]+tblHoras789101112[Horas Trabalhadas (2º Período)]</f>
        <v>0</v>
      </c>
      <c r="M29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9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9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Jornada])+O28</f>
        <v>0</v>
      </c>
      <c r="P29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9" s="14" t="str">
        <f>IF(tblHoras789101112[Jornada Diária]&lt;&gt;"",IF((N(tblHoras789101112[Jornada Diária])-ABS(N(tblHoras789101112[Horas Trabalhadas Além Jornada])))=0,1,""),"")</f>
        <v/>
      </c>
      <c r="R29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9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9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0" spans="2:20" x14ac:dyDescent="0.25">
      <c r="B30" s="11">
        <f t="shared" si="0"/>
        <v>41111</v>
      </c>
      <c r="C30" s="12" t="str">
        <f>TEXT(tblHoras789101112[Data],"ddd")</f>
        <v>sex</v>
      </c>
      <c r="D30" s="26"/>
      <c r="E30" s="1"/>
      <c r="F30" s="1"/>
      <c r="G30" s="1"/>
      <c r="H30" s="1"/>
      <c r="I30" s="25"/>
      <c r="J30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0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0" s="4">
        <f>tblHoras789101112[Horas Trabalhadas (1º Período)]+tblHoras789101112[Horas Trabalhadas (2º Período)]</f>
        <v>0</v>
      </c>
      <c r="M30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0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0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Jornada])+O29</f>
        <v>0</v>
      </c>
      <c r="P30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0" s="14" t="str">
        <f>IF(tblHoras789101112[Jornada Diária]&lt;&gt;"",IF((N(tblHoras789101112[Jornada Diária])-ABS(N(tblHoras789101112[Horas Trabalhadas Além Jornada])))=0,1,""),"")</f>
        <v/>
      </c>
      <c r="R30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0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0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1" spans="2:20" x14ac:dyDescent="0.25">
      <c r="B31" s="11">
        <f t="shared" si="0"/>
        <v>41112</v>
      </c>
      <c r="C31" s="12" t="str">
        <f>TEXT(tblHoras789101112[Data],"ddd")</f>
        <v>sáb</v>
      </c>
      <c r="D31" s="26"/>
      <c r="E31" s="1"/>
      <c r="F31" s="1"/>
      <c r="G31" s="1"/>
      <c r="H31" s="1"/>
      <c r="I31" s="25"/>
      <c r="J31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1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1" s="4">
        <f>tblHoras789101112[Horas Trabalhadas (1º Período)]+tblHoras789101112[Horas Trabalhadas (2º Período)]</f>
        <v>0</v>
      </c>
      <c r="M31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31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1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Jornada])+O30</f>
        <v>0</v>
      </c>
      <c r="P31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1" s="14" t="str">
        <f>IF(tblHoras789101112[Jornada Diária]&lt;&gt;"",IF((N(tblHoras789101112[Jornada Diária])-ABS(N(tblHoras789101112[Horas Trabalhadas Além Jornada])))=0,1,""),"")</f>
        <v/>
      </c>
      <c r="R31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1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1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2" spans="2:20" x14ac:dyDescent="0.25">
      <c r="B32" s="11">
        <f t="shared" si="0"/>
        <v>41113</v>
      </c>
      <c r="C32" s="12" t="str">
        <f>TEXT(tblHoras789101112[Data],"ddd")</f>
        <v>dom</v>
      </c>
      <c r="D32" s="26"/>
      <c r="E32" s="1"/>
      <c r="F32" s="1"/>
      <c r="G32" s="1"/>
      <c r="H32" s="1"/>
      <c r="I32" s="25"/>
      <c r="J32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2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2" s="4">
        <f>tblHoras789101112[Horas Trabalhadas (1º Período)]+tblHoras789101112[Horas Trabalhadas (2º Período)]</f>
        <v>0</v>
      </c>
      <c r="M32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32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2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Jornada])+O31</f>
        <v>0</v>
      </c>
      <c r="P32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2" s="14" t="str">
        <f>IF(tblHoras789101112[Jornada Diária]&lt;&gt;"",IF((N(tblHoras789101112[Jornada Diária])-ABS(N(tblHoras789101112[Horas Trabalhadas Além Jornada])))=0,1,""),"")</f>
        <v/>
      </c>
      <c r="R32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2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2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3" spans="2:21" x14ac:dyDescent="0.25">
      <c r="B33" s="11">
        <f t="shared" si="0"/>
        <v>41114</v>
      </c>
      <c r="C33" s="12" t="str">
        <f>TEXT(tblHoras789101112[Data],"ddd")</f>
        <v>seg</v>
      </c>
      <c r="D33" s="26"/>
      <c r="E33" s="1"/>
      <c r="F33" s="1"/>
      <c r="G33" s="1"/>
      <c r="H33" s="1"/>
      <c r="I33" s="25"/>
      <c r="J33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3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3" s="4">
        <f>tblHoras789101112[Horas Trabalhadas (1º Período)]+tblHoras789101112[Horas Trabalhadas (2º Período)]</f>
        <v>0</v>
      </c>
      <c r="M33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3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3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Jornada])+O32</f>
        <v>0</v>
      </c>
      <c r="P33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3" s="14" t="str">
        <f>IF(tblHoras789101112[Jornada Diária]&lt;&gt;"",IF((N(tblHoras789101112[Jornada Diária])-ABS(N(tblHoras789101112[Horas Trabalhadas Além Jornada])))=0,1,""),"")</f>
        <v/>
      </c>
      <c r="R33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3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3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4" spans="2:21" x14ac:dyDescent="0.25">
      <c r="B34" s="11">
        <f t="shared" si="0"/>
        <v>41115</v>
      </c>
      <c r="C34" s="12" t="str">
        <f>TEXT(tblHoras789101112[Data],"ddd")</f>
        <v>ter</v>
      </c>
      <c r="D34" s="26"/>
      <c r="E34" s="1"/>
      <c r="F34" s="1"/>
      <c r="G34" s="1"/>
      <c r="H34" s="1"/>
      <c r="I34" s="25"/>
      <c r="J34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4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4" s="4">
        <f>tblHoras789101112[Horas Trabalhadas (1º Período)]+tblHoras789101112[Horas Trabalhadas (2º Período)]</f>
        <v>0</v>
      </c>
      <c r="M34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4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4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Jornada])+O33</f>
        <v>0</v>
      </c>
      <c r="P34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4" s="14" t="str">
        <f>IF(tblHoras789101112[Jornada Diária]&lt;&gt;"",IF((N(tblHoras789101112[Jornada Diária])-ABS(N(tblHoras789101112[Horas Trabalhadas Além Jornada])))=0,1,""),"")</f>
        <v/>
      </c>
      <c r="R34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4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4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5" spans="2:21" x14ac:dyDescent="0.25">
      <c r="B35" s="11">
        <f t="shared" si="0"/>
        <v>41116</v>
      </c>
      <c r="C35" s="12" t="str">
        <f>TEXT(tblHoras789101112[Data],"ddd")</f>
        <v>qua</v>
      </c>
      <c r="D35" s="26"/>
      <c r="E35" s="1"/>
      <c r="F35" s="1"/>
      <c r="G35" s="1"/>
      <c r="H35" s="1"/>
      <c r="I35" s="25"/>
      <c r="J35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5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5" s="4">
        <f>tblHoras789101112[Horas Trabalhadas (1º Período)]+tblHoras789101112[Horas Trabalhadas (2º Período)]</f>
        <v>0</v>
      </c>
      <c r="M35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5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5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Jornada])+O34</f>
        <v>0</v>
      </c>
      <c r="P35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5" s="14" t="str">
        <f>IF(tblHoras789101112[Jornada Diária]&lt;&gt;"",IF((N(tblHoras789101112[Jornada Diária])-ABS(N(tblHoras789101112[Horas Trabalhadas Além Jornada])))=0,1,""),"")</f>
        <v/>
      </c>
      <c r="R35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5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5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6" spans="2:21" x14ac:dyDescent="0.25">
      <c r="B36" s="11">
        <f t="shared" si="0"/>
        <v>41117</v>
      </c>
      <c r="C36" s="12" t="str">
        <f>TEXT(tblHoras789101112[Data],"ddd")</f>
        <v>qui</v>
      </c>
      <c r="D36" s="26"/>
      <c r="E36" s="1"/>
      <c r="F36" s="1"/>
      <c r="G36" s="1"/>
      <c r="H36" s="1"/>
      <c r="I36" s="25"/>
      <c r="J36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6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6" s="4">
        <f>tblHoras789101112[Horas Trabalhadas (1º Período)]+tblHoras789101112[Horas Trabalhadas (2º Período)]</f>
        <v>0</v>
      </c>
      <c r="M36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6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6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Jornada])+O35</f>
        <v>0</v>
      </c>
      <c r="P36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6" s="14" t="str">
        <f>IF(tblHoras789101112[Jornada Diária]&lt;&gt;"",IF((N(tblHoras789101112[Jornada Diária])-ABS(N(tblHoras789101112[Horas Trabalhadas Além Jornada])))=0,1,""),"")</f>
        <v/>
      </c>
      <c r="R36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6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6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7" spans="2:21" x14ac:dyDescent="0.25">
      <c r="B37" s="11">
        <f t="shared" si="0"/>
        <v>41118</v>
      </c>
      <c r="C37" s="12" t="str">
        <f>TEXT(tblHoras789101112[Data],"ddd")</f>
        <v>sex</v>
      </c>
      <c r="D37" s="26"/>
      <c r="E37" s="1"/>
      <c r="F37" s="1"/>
      <c r="G37" s="1"/>
      <c r="H37" s="1"/>
      <c r="I37" s="25"/>
      <c r="J37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7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7" s="4">
        <f>tblHoras789101112[Horas Trabalhadas (1º Período)]+tblHoras789101112[Horas Trabalhadas (2º Período)]</f>
        <v>0</v>
      </c>
      <c r="M37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7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7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Jornada])+O36</f>
        <v>0</v>
      </c>
      <c r="P37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7" s="14" t="str">
        <f>IF(tblHoras789101112[Jornada Diária]&lt;&gt;"",IF((N(tblHoras789101112[Jornada Diária])-ABS(N(tblHoras789101112[Horas Trabalhadas Além Jornada])))=0,1,""),"")</f>
        <v/>
      </c>
      <c r="R37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7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7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8" spans="2:21" x14ac:dyDescent="0.25">
      <c r="B38" s="11">
        <f t="shared" si="0"/>
        <v>41119</v>
      </c>
      <c r="C38" s="12" t="str">
        <f>TEXT(tblHoras789101112[Data],"ddd")</f>
        <v>sáb</v>
      </c>
      <c r="D38" s="26"/>
      <c r="E38" s="1"/>
      <c r="F38" s="1"/>
      <c r="G38" s="1"/>
      <c r="H38" s="1"/>
      <c r="I38" s="25"/>
      <c r="J38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8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8" s="4">
        <f>tblHoras789101112[Horas Trabalhadas (1º Período)]+tblHoras789101112[Horas Trabalhadas (2º Período)]</f>
        <v>0</v>
      </c>
      <c r="M38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38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8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Jornada])+O37</f>
        <v>0</v>
      </c>
      <c r="P38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8" s="14" t="str">
        <f>IF(tblHoras789101112[Jornada Diária]&lt;&gt;"",IF((N(tblHoras789101112[Jornada Diária])-ABS(N(tblHoras789101112[Horas Trabalhadas Além Jornada])))=0,1,""),"")</f>
        <v/>
      </c>
      <c r="R38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8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8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9" spans="2:21" x14ac:dyDescent="0.25">
      <c r="B39" s="11">
        <f t="shared" si="0"/>
        <v>41120</v>
      </c>
      <c r="C39" s="12" t="str">
        <f>TEXT(tblHoras789101112[Data],"ddd")</f>
        <v>dom</v>
      </c>
      <c r="D39" s="26"/>
      <c r="E39" s="1"/>
      <c r="F39" s="1"/>
      <c r="G39" s="1"/>
      <c r="H39" s="1"/>
      <c r="I39" s="25"/>
      <c r="J39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9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9" s="4">
        <f>tblHoras789101112[Horas Trabalhadas (1º Período)]+tblHoras789101112[Horas Trabalhadas (2º Período)]</f>
        <v>0</v>
      </c>
      <c r="M39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39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9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Jornada])+O38</f>
        <v>0</v>
      </c>
      <c r="P39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9" s="14" t="str">
        <f>IF(tblHoras789101112[Jornada Diária]&lt;&gt;"",IF((N(tblHoras789101112[Jornada Diária])-ABS(N(tblHoras789101112[Horas Trabalhadas Além Jornada])))=0,1,""),"")</f>
        <v/>
      </c>
      <c r="R39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9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9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RGq/BnF1mjYkR44Xa1BlRt2AkpT2qFYSMEtNzUJHjuqpFg2zda0C7PMnpzXDquTgV2msEwqWh9UBRglftOE/NA==" saltValue="JBkO0C/zAlyndapozANrHQ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6CB8715-F719-40A7-8E8C-B48B9C93CEDD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23EBE368-E9DD-4607-838F-2BF260262474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FCC11E4-3DFE-46D7-A25B-990ACCA52A2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1D059D01-BBA4-442C-BDA8-0D41D20189B1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B447094-E11A-417E-828D-065DB0D53ED3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80CF80F9-504F-49C5-899A-50154D33F913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C40E08D4-4609-44EC-BB65-E264756CAA71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ACF6BA49-1AEE-414E-B874-D20DD452F2FC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70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41121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Julho!O39</f>
        <v>0</v>
      </c>
      <c r="P7" s="47">
        <f>SUM(tblHoras78910111213[Atrasos
(horas)])</f>
        <v>0</v>
      </c>
      <c r="Q7" s="48">
        <f>SUM(tblHoras78910111213[Faltas
(dias)])</f>
        <v>0</v>
      </c>
      <c r="R7" s="47">
        <f>SUM(tblHoras78910111213[Hora Extra Normal])</f>
        <v>0</v>
      </c>
      <c r="S7" s="47">
        <f>SUM(tblHoras78910111213[Hora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41121</v>
      </c>
      <c r="C9" s="12" t="str">
        <f>TEXT(tblHoras78910111213[Data],"ddd")</f>
        <v>seg</v>
      </c>
      <c r="D9" s="26"/>
      <c r="E9" s="1"/>
      <c r="F9" s="1"/>
      <c r="G9" s="1"/>
      <c r="H9" s="1"/>
      <c r="I9" s="25"/>
      <c r="J9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9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9" s="4">
        <f>tblHoras78910111213[Horas Trabalhadas (1º Período)]+tblHoras78910111213[Horas Trabalhadas (2º Período)]</f>
        <v>0</v>
      </c>
      <c r="M9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9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9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Jornada])+O7</f>
        <v>0</v>
      </c>
      <c r="P9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9" s="14" t="str">
        <f>IF(tblHoras78910111213[Jornada Diária]&lt;&gt;"",IF((N(tblHoras78910111213[Jornada Diária])-ABS(N(tblHoras78910111213[Horas Trabalhadas Além Jornada])))=0,1,""),"")</f>
        <v/>
      </c>
      <c r="R9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9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9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41122</v>
      </c>
      <c r="C10" s="12" t="str">
        <f>TEXT(tblHoras78910111213[Data],"ddd")</f>
        <v>ter</v>
      </c>
      <c r="D10" s="26"/>
      <c r="E10" s="1"/>
      <c r="F10" s="1"/>
      <c r="G10" s="1"/>
      <c r="H10" s="1"/>
      <c r="I10" s="25"/>
      <c r="J10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0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0" s="4">
        <f>tblHoras78910111213[Horas Trabalhadas (1º Período)]+tblHoras78910111213[Horas Trabalhadas (2º Período)]</f>
        <v>0</v>
      </c>
      <c r="M10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0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0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Jornada])+O9</f>
        <v>0</v>
      </c>
      <c r="P10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0" s="14" t="str">
        <f>IF(tblHoras78910111213[Jornada Diária]&lt;&gt;"",IF((N(tblHoras78910111213[Jornada Diária])-ABS(N(tblHoras78910111213[Horas Trabalhadas Além Jornada])))=0,1,""),"")</f>
        <v/>
      </c>
      <c r="R10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0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0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41123</v>
      </c>
      <c r="C11" s="12" t="str">
        <f>TEXT(tblHoras78910111213[Data],"ddd")</f>
        <v>qua</v>
      </c>
      <c r="D11" s="26"/>
      <c r="E11" s="1"/>
      <c r="F11" s="1"/>
      <c r="G11" s="1"/>
      <c r="H11" s="1"/>
      <c r="I11" s="25"/>
      <c r="J11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1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1" s="4">
        <f>tblHoras78910111213[Horas Trabalhadas (1º Período)]+tblHoras78910111213[Horas Trabalhadas (2º Período)]</f>
        <v>0</v>
      </c>
      <c r="M11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1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1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Jornada])+O10</f>
        <v>0</v>
      </c>
      <c r="P11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1" s="14" t="str">
        <f>IF(tblHoras78910111213[Jornada Diária]&lt;&gt;"",IF((N(tblHoras78910111213[Jornada Diária])-ABS(N(tblHoras78910111213[Horas Trabalhadas Além Jornada])))=0,1,""),"")</f>
        <v/>
      </c>
      <c r="R11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1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1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2" spans="2:25" x14ac:dyDescent="0.25">
      <c r="B12" s="11">
        <f t="shared" si="0"/>
        <v>41124</v>
      </c>
      <c r="C12" s="12" t="str">
        <f>TEXT(tblHoras78910111213[Data],"ddd")</f>
        <v>qui</v>
      </c>
      <c r="D12" s="26"/>
      <c r="E12" s="1"/>
      <c r="F12" s="1"/>
      <c r="G12" s="1"/>
      <c r="H12" s="1"/>
      <c r="I12" s="25"/>
      <c r="J12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2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2" s="4">
        <f>tblHoras78910111213[Horas Trabalhadas (1º Período)]+tblHoras78910111213[Horas Trabalhadas (2º Período)]</f>
        <v>0</v>
      </c>
      <c r="M12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2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2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Jornada])+O11</f>
        <v>0</v>
      </c>
      <c r="P12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2" s="14" t="str">
        <f>IF(tblHoras78910111213[Jornada Diária]&lt;&gt;"",IF((N(tblHoras78910111213[Jornada Diária])-ABS(N(tblHoras78910111213[Horas Trabalhadas Além Jornada])))=0,1,""),"")</f>
        <v/>
      </c>
      <c r="R12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2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2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3" spans="2:25" x14ac:dyDescent="0.25">
      <c r="B13" s="11">
        <f t="shared" si="0"/>
        <v>41125</v>
      </c>
      <c r="C13" s="12" t="str">
        <f>TEXT(tblHoras78910111213[Data],"ddd")</f>
        <v>sex</v>
      </c>
      <c r="D13" s="26"/>
      <c r="E13" s="1"/>
      <c r="F13" s="1"/>
      <c r="G13" s="1"/>
      <c r="H13" s="1"/>
      <c r="I13" s="25"/>
      <c r="J13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3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3" s="4">
        <f>tblHoras78910111213[Horas Trabalhadas (1º Período)]+tblHoras78910111213[Horas Trabalhadas (2º Período)]</f>
        <v>0</v>
      </c>
      <c r="M13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3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3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Jornada])+O12</f>
        <v>0</v>
      </c>
      <c r="P13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3" s="14" t="str">
        <f>IF(tblHoras78910111213[Jornada Diária]&lt;&gt;"",IF((N(tblHoras78910111213[Jornada Diária])-ABS(N(tblHoras78910111213[Horas Trabalhadas Além Jornada])))=0,1,""),"")</f>
        <v/>
      </c>
      <c r="R13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3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3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4" spans="2:25" x14ac:dyDescent="0.25">
      <c r="B14" s="11">
        <f t="shared" si="0"/>
        <v>41126</v>
      </c>
      <c r="C14" s="12" t="str">
        <f>TEXT(tblHoras78910111213[Data],"ddd")</f>
        <v>sáb</v>
      </c>
      <c r="D14" s="26"/>
      <c r="E14" s="1"/>
      <c r="F14" s="1"/>
      <c r="G14" s="1"/>
      <c r="H14" s="1"/>
      <c r="I14" s="25"/>
      <c r="J14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4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4" s="4">
        <f>tblHoras78910111213[Horas Trabalhadas (1º Período)]+tblHoras78910111213[Horas Trabalhadas (2º Período)]</f>
        <v>0</v>
      </c>
      <c r="M14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14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4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Jornada])+O13</f>
        <v>0</v>
      </c>
      <c r="P14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4" s="14" t="str">
        <f>IF(tblHoras78910111213[Jornada Diária]&lt;&gt;"",IF((N(tblHoras78910111213[Jornada Diária])-ABS(N(tblHoras78910111213[Horas Trabalhadas Além Jornada])))=0,1,""),"")</f>
        <v/>
      </c>
      <c r="R14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4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4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  <c r="X14" s="18"/>
      <c r="Y14" s="18"/>
    </row>
    <row r="15" spans="2:25" x14ac:dyDescent="0.25">
      <c r="B15" s="11">
        <f t="shared" si="0"/>
        <v>41127</v>
      </c>
      <c r="C15" s="12" t="str">
        <f>TEXT(tblHoras78910111213[Data],"ddd")</f>
        <v>dom</v>
      </c>
      <c r="D15" s="26"/>
      <c r="E15" s="1"/>
      <c r="F15" s="1"/>
      <c r="G15" s="1"/>
      <c r="H15" s="1"/>
      <c r="I15" s="25"/>
      <c r="J15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5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5" s="4">
        <f>tblHoras78910111213[Horas Trabalhadas (1º Período)]+tblHoras78910111213[Horas Trabalhadas (2º Período)]</f>
        <v>0</v>
      </c>
      <c r="M15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15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5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Jornada])+O14</f>
        <v>0</v>
      </c>
      <c r="P15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5" s="14" t="str">
        <f>IF(tblHoras78910111213[Jornada Diária]&lt;&gt;"",IF((N(tblHoras78910111213[Jornada Diária])-ABS(N(tblHoras78910111213[Horas Trabalhadas Além Jornada])))=0,1,""),"")</f>
        <v/>
      </c>
      <c r="R15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5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5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  <c r="X15" s="17"/>
    </row>
    <row r="16" spans="2:25" x14ac:dyDescent="0.25">
      <c r="B16" s="11">
        <f t="shared" si="0"/>
        <v>41128</v>
      </c>
      <c r="C16" s="12" t="str">
        <f>TEXT(tblHoras78910111213[Data],"ddd")</f>
        <v>seg</v>
      </c>
      <c r="D16" s="26"/>
      <c r="E16" s="1"/>
      <c r="F16" s="1"/>
      <c r="G16" s="1"/>
      <c r="H16" s="1"/>
      <c r="I16" s="25"/>
      <c r="J16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6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6" s="4">
        <f>tblHoras78910111213[Horas Trabalhadas (1º Período)]+tblHoras78910111213[Horas Trabalhadas (2º Período)]</f>
        <v>0</v>
      </c>
      <c r="M16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6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6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Jornada])+O15</f>
        <v>0</v>
      </c>
      <c r="P16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6" s="14" t="str">
        <f>IF(tblHoras78910111213[Jornada Diária]&lt;&gt;"",IF((N(tblHoras78910111213[Jornada Diária])-ABS(N(tblHoras78910111213[Horas Trabalhadas Além Jornada])))=0,1,""),"")</f>
        <v/>
      </c>
      <c r="R16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6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6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7" spans="2:20" x14ac:dyDescent="0.25">
      <c r="B17" s="11">
        <f t="shared" si="0"/>
        <v>41129</v>
      </c>
      <c r="C17" s="12" t="str">
        <f>TEXT(tblHoras78910111213[Data],"ddd")</f>
        <v>ter</v>
      </c>
      <c r="D17" s="26"/>
      <c r="E17" s="1"/>
      <c r="F17" s="1"/>
      <c r="G17" s="1"/>
      <c r="H17" s="1"/>
      <c r="I17" s="25"/>
      <c r="J17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7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7" s="4">
        <f>tblHoras78910111213[Horas Trabalhadas (1º Período)]+tblHoras78910111213[Horas Trabalhadas (2º Período)]</f>
        <v>0</v>
      </c>
      <c r="M17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7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7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Jornada])+O16</f>
        <v>0</v>
      </c>
      <c r="P17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7" s="14" t="str">
        <f>IF(tblHoras78910111213[Jornada Diária]&lt;&gt;"",IF((N(tblHoras78910111213[Jornada Diária])-ABS(N(tblHoras78910111213[Horas Trabalhadas Além Jornada])))=0,1,""),"")</f>
        <v/>
      </c>
      <c r="R17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7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7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8" spans="2:20" x14ac:dyDescent="0.25">
      <c r="B18" s="11">
        <f t="shared" si="0"/>
        <v>41130</v>
      </c>
      <c r="C18" s="12" t="str">
        <f>TEXT(tblHoras78910111213[Data],"ddd")</f>
        <v>qua</v>
      </c>
      <c r="D18" s="26"/>
      <c r="E18" s="1"/>
      <c r="F18" s="1"/>
      <c r="G18" s="1"/>
      <c r="H18" s="1"/>
      <c r="I18" s="25"/>
      <c r="J18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8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8" s="4">
        <f>tblHoras78910111213[Horas Trabalhadas (1º Período)]+tblHoras78910111213[Horas Trabalhadas (2º Período)]</f>
        <v>0</v>
      </c>
      <c r="M18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8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8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Jornada])+O17</f>
        <v>0</v>
      </c>
      <c r="P18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8" s="14" t="str">
        <f>IF(tblHoras78910111213[Jornada Diária]&lt;&gt;"",IF((N(tblHoras78910111213[Jornada Diária])-ABS(N(tblHoras78910111213[Horas Trabalhadas Além Jornada])))=0,1,""),"")</f>
        <v/>
      </c>
      <c r="R18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8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8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9" spans="2:20" x14ac:dyDescent="0.25">
      <c r="B19" s="11">
        <f t="shared" si="0"/>
        <v>41131</v>
      </c>
      <c r="C19" s="12" t="str">
        <f>TEXT(tblHoras78910111213[Data],"ddd")</f>
        <v>qui</v>
      </c>
      <c r="D19" s="26"/>
      <c r="E19" s="1"/>
      <c r="F19" s="1"/>
      <c r="G19" s="1"/>
      <c r="H19" s="1"/>
      <c r="I19" s="25"/>
      <c r="J19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9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9" s="4">
        <f>tblHoras78910111213[Horas Trabalhadas (1º Período)]+tblHoras78910111213[Horas Trabalhadas (2º Período)]</f>
        <v>0</v>
      </c>
      <c r="M19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9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9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Jornada])+O18</f>
        <v>0</v>
      </c>
      <c r="P19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9" s="14" t="str">
        <f>IF(tblHoras78910111213[Jornada Diária]&lt;&gt;"",IF((N(tblHoras78910111213[Jornada Diária])-ABS(N(tblHoras78910111213[Horas Trabalhadas Além Jornada])))=0,1,""),"")</f>
        <v/>
      </c>
      <c r="R19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9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9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0" spans="2:20" x14ac:dyDescent="0.25">
      <c r="B20" s="11">
        <f t="shared" si="0"/>
        <v>41132</v>
      </c>
      <c r="C20" s="12" t="str">
        <f>TEXT(tblHoras78910111213[Data],"ddd")</f>
        <v>sex</v>
      </c>
      <c r="D20" s="26"/>
      <c r="E20" s="1"/>
      <c r="F20" s="1"/>
      <c r="G20" s="1"/>
      <c r="H20" s="1"/>
      <c r="I20" s="25"/>
      <c r="J20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0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0" s="4">
        <f>tblHoras78910111213[Horas Trabalhadas (1º Período)]+tblHoras78910111213[Horas Trabalhadas (2º Período)]</f>
        <v>0</v>
      </c>
      <c r="M20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0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0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Jornada])+O19</f>
        <v>0</v>
      </c>
      <c r="P20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0" s="14" t="str">
        <f>IF(tblHoras78910111213[Jornada Diária]&lt;&gt;"",IF((N(tblHoras78910111213[Jornada Diária])-ABS(N(tblHoras78910111213[Horas Trabalhadas Além Jornada])))=0,1,""),"")</f>
        <v/>
      </c>
      <c r="R20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0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0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1" spans="2:20" x14ac:dyDescent="0.25">
      <c r="B21" s="11">
        <f t="shared" si="0"/>
        <v>41133</v>
      </c>
      <c r="C21" s="12" t="str">
        <f>TEXT(tblHoras78910111213[Data],"ddd")</f>
        <v>sáb</v>
      </c>
      <c r="D21" s="26"/>
      <c r="E21" s="1"/>
      <c r="F21" s="1"/>
      <c r="G21" s="1"/>
      <c r="H21" s="1"/>
      <c r="I21" s="25"/>
      <c r="J21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1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1" s="4">
        <f>tblHoras78910111213[Horas Trabalhadas (1º Período)]+tblHoras78910111213[Horas Trabalhadas (2º Período)]</f>
        <v>0</v>
      </c>
      <c r="M21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21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1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Jornada])+O20</f>
        <v>0</v>
      </c>
      <c r="P21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1" s="14" t="str">
        <f>IF(tblHoras78910111213[Jornada Diária]&lt;&gt;"",IF((N(tblHoras78910111213[Jornada Diária])-ABS(N(tblHoras78910111213[Horas Trabalhadas Além Jornada])))=0,1,""),"")</f>
        <v/>
      </c>
      <c r="R21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1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1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2" spans="2:20" x14ac:dyDescent="0.25">
      <c r="B22" s="11">
        <f t="shared" si="0"/>
        <v>41134</v>
      </c>
      <c r="C22" s="12" t="str">
        <f>TEXT(tblHoras78910111213[Data],"ddd")</f>
        <v>dom</v>
      </c>
      <c r="D22" s="26"/>
      <c r="E22" s="1"/>
      <c r="F22" s="1"/>
      <c r="G22" s="1"/>
      <c r="H22" s="1"/>
      <c r="I22" s="25"/>
      <c r="J22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2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2" s="4">
        <f>tblHoras78910111213[Horas Trabalhadas (1º Período)]+tblHoras78910111213[Horas Trabalhadas (2º Período)]</f>
        <v>0</v>
      </c>
      <c r="M22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22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2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Jornada])+O21</f>
        <v>0</v>
      </c>
      <c r="P22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2" s="14" t="str">
        <f>IF(tblHoras78910111213[Jornada Diária]&lt;&gt;"",IF((N(tblHoras78910111213[Jornada Diária])-ABS(N(tblHoras78910111213[Horas Trabalhadas Além Jornada])))=0,1,""),"")</f>
        <v/>
      </c>
      <c r="R22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2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2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3" spans="2:20" x14ac:dyDescent="0.25">
      <c r="B23" s="11">
        <f t="shared" si="0"/>
        <v>41135</v>
      </c>
      <c r="C23" s="12" t="str">
        <f>TEXT(tblHoras78910111213[Data],"ddd")</f>
        <v>seg</v>
      </c>
      <c r="D23" s="26"/>
      <c r="E23" s="1"/>
      <c r="F23" s="1"/>
      <c r="G23" s="1"/>
      <c r="H23" s="1"/>
      <c r="I23" s="25"/>
      <c r="J23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3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3" s="4">
        <f>tblHoras78910111213[Horas Trabalhadas (1º Período)]+tblHoras78910111213[Horas Trabalhadas (2º Período)]</f>
        <v>0</v>
      </c>
      <c r="M23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3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3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Jornada])+O22</f>
        <v>0</v>
      </c>
      <c r="P23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3" s="14" t="str">
        <f>IF(tblHoras78910111213[Jornada Diária]&lt;&gt;"",IF((N(tblHoras78910111213[Jornada Diária])-ABS(N(tblHoras78910111213[Horas Trabalhadas Além Jornada])))=0,1,""),"")</f>
        <v/>
      </c>
      <c r="R23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3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3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4" spans="2:20" x14ac:dyDescent="0.25">
      <c r="B24" s="11">
        <f t="shared" si="0"/>
        <v>41136</v>
      </c>
      <c r="C24" s="12" t="str">
        <f>TEXT(tblHoras78910111213[Data],"ddd")</f>
        <v>ter</v>
      </c>
      <c r="D24" s="26"/>
      <c r="E24" s="1"/>
      <c r="F24" s="1"/>
      <c r="G24" s="1"/>
      <c r="H24" s="1"/>
      <c r="I24" s="25"/>
      <c r="J24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4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4" s="4">
        <f>tblHoras78910111213[Horas Trabalhadas (1º Período)]+tblHoras78910111213[Horas Trabalhadas (2º Período)]</f>
        <v>0</v>
      </c>
      <c r="M24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4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4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Jornada])+O23</f>
        <v>0</v>
      </c>
      <c r="P24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4" s="14" t="str">
        <f>IF(tblHoras78910111213[Jornada Diária]&lt;&gt;"",IF((N(tblHoras78910111213[Jornada Diária])-ABS(N(tblHoras78910111213[Horas Trabalhadas Além Jornada])))=0,1,""),"")</f>
        <v/>
      </c>
      <c r="R24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4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4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5" spans="2:20" x14ac:dyDescent="0.25">
      <c r="B25" s="11">
        <f t="shared" si="0"/>
        <v>41137</v>
      </c>
      <c r="C25" s="12" t="str">
        <f>TEXT(tblHoras78910111213[Data],"ddd")</f>
        <v>qua</v>
      </c>
      <c r="D25" s="26"/>
      <c r="E25" s="1"/>
      <c r="F25" s="1"/>
      <c r="G25" s="1"/>
      <c r="H25" s="1"/>
      <c r="I25" s="25"/>
      <c r="J25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5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5" s="4">
        <f>tblHoras78910111213[Horas Trabalhadas (1º Período)]+tblHoras78910111213[Horas Trabalhadas (2º Período)]</f>
        <v>0</v>
      </c>
      <c r="M25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5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5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Jornada])+O24</f>
        <v>0</v>
      </c>
      <c r="P25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5" s="14" t="str">
        <f>IF(tblHoras78910111213[Jornada Diária]&lt;&gt;"",IF((N(tblHoras78910111213[Jornada Diária])-ABS(N(tblHoras78910111213[Horas Trabalhadas Além Jornada])))=0,1,""),"")</f>
        <v/>
      </c>
      <c r="R25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5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5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6" spans="2:20" x14ac:dyDescent="0.25">
      <c r="B26" s="11">
        <f t="shared" si="0"/>
        <v>41138</v>
      </c>
      <c r="C26" s="12" t="str">
        <f>TEXT(tblHoras78910111213[Data],"ddd")</f>
        <v>qui</v>
      </c>
      <c r="D26" s="26"/>
      <c r="E26" s="1"/>
      <c r="F26" s="1"/>
      <c r="G26" s="1"/>
      <c r="H26" s="1"/>
      <c r="I26" s="25"/>
      <c r="J26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6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6" s="4">
        <f>tblHoras78910111213[Horas Trabalhadas (1º Período)]+tblHoras78910111213[Horas Trabalhadas (2º Período)]</f>
        <v>0</v>
      </c>
      <c r="M26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6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6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Jornada])+O25</f>
        <v>0</v>
      </c>
      <c r="P26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6" s="14" t="str">
        <f>IF(tblHoras78910111213[Jornada Diária]&lt;&gt;"",IF((N(tblHoras78910111213[Jornada Diária])-ABS(N(tblHoras78910111213[Horas Trabalhadas Além Jornada])))=0,1,""),"")</f>
        <v/>
      </c>
      <c r="R26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6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6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7" spans="2:20" x14ac:dyDescent="0.25">
      <c r="B27" s="11">
        <f t="shared" si="0"/>
        <v>41139</v>
      </c>
      <c r="C27" s="12" t="str">
        <f>TEXT(tblHoras78910111213[Data],"ddd")</f>
        <v>sex</v>
      </c>
      <c r="D27" s="26"/>
      <c r="E27" s="1"/>
      <c r="F27" s="1"/>
      <c r="G27" s="1"/>
      <c r="H27" s="1"/>
      <c r="I27" s="25"/>
      <c r="J27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7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7" s="4">
        <f>tblHoras78910111213[Horas Trabalhadas (1º Período)]+tblHoras78910111213[Horas Trabalhadas (2º Período)]</f>
        <v>0</v>
      </c>
      <c r="M27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7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7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Jornada])+O26</f>
        <v>0</v>
      </c>
      <c r="P27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7" s="14" t="str">
        <f>IF(tblHoras78910111213[Jornada Diária]&lt;&gt;"",IF((N(tblHoras78910111213[Jornada Diária])-ABS(N(tblHoras78910111213[Horas Trabalhadas Além Jornada])))=0,1,""),"")</f>
        <v/>
      </c>
      <c r="R27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7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7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8" spans="2:20" x14ac:dyDescent="0.25">
      <c r="B28" s="11">
        <f t="shared" si="0"/>
        <v>41140</v>
      </c>
      <c r="C28" s="12" t="str">
        <f>TEXT(tblHoras78910111213[Data],"ddd")</f>
        <v>sáb</v>
      </c>
      <c r="D28" s="26"/>
      <c r="E28" s="1"/>
      <c r="F28" s="1"/>
      <c r="G28" s="1"/>
      <c r="H28" s="1"/>
      <c r="I28" s="25"/>
      <c r="J28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8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8" s="4">
        <f>tblHoras78910111213[Horas Trabalhadas (1º Período)]+tblHoras78910111213[Horas Trabalhadas (2º Período)]</f>
        <v>0</v>
      </c>
      <c r="M28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28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8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Jornada])+O27</f>
        <v>0</v>
      </c>
      <c r="P28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8" s="14" t="str">
        <f>IF(tblHoras78910111213[Jornada Diária]&lt;&gt;"",IF((N(tblHoras78910111213[Jornada Diária])-ABS(N(tblHoras78910111213[Horas Trabalhadas Além Jornada])))=0,1,""),"")</f>
        <v/>
      </c>
      <c r="R28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8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8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9" spans="2:20" x14ac:dyDescent="0.25">
      <c r="B29" s="11">
        <f t="shared" si="0"/>
        <v>41141</v>
      </c>
      <c r="C29" s="12" t="str">
        <f>TEXT(tblHoras78910111213[Data],"ddd")</f>
        <v>dom</v>
      </c>
      <c r="D29" s="26"/>
      <c r="E29" s="1"/>
      <c r="F29" s="1"/>
      <c r="G29" s="1"/>
      <c r="H29" s="1"/>
      <c r="I29" s="25"/>
      <c r="J29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9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9" s="4">
        <f>tblHoras78910111213[Horas Trabalhadas (1º Período)]+tblHoras78910111213[Horas Trabalhadas (2º Período)]</f>
        <v>0</v>
      </c>
      <c r="M29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29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9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Jornada])+O28</f>
        <v>0</v>
      </c>
      <c r="P29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9" s="14" t="str">
        <f>IF(tblHoras78910111213[Jornada Diária]&lt;&gt;"",IF((N(tblHoras78910111213[Jornada Diária])-ABS(N(tblHoras78910111213[Horas Trabalhadas Além Jornada])))=0,1,""),"")</f>
        <v/>
      </c>
      <c r="R29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9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9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0" spans="2:20" x14ac:dyDescent="0.25">
      <c r="B30" s="11">
        <f t="shared" si="0"/>
        <v>41142</v>
      </c>
      <c r="C30" s="12" t="str">
        <f>TEXT(tblHoras78910111213[Data],"ddd")</f>
        <v>seg</v>
      </c>
      <c r="D30" s="26"/>
      <c r="E30" s="1"/>
      <c r="F30" s="1"/>
      <c r="G30" s="1"/>
      <c r="H30" s="1"/>
      <c r="I30" s="25"/>
      <c r="J30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0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0" s="4">
        <f>tblHoras78910111213[Horas Trabalhadas (1º Período)]+tblHoras78910111213[Horas Trabalhadas (2º Período)]</f>
        <v>0</v>
      </c>
      <c r="M30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0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0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Jornada])+O29</f>
        <v>0</v>
      </c>
      <c r="P30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0" s="14" t="str">
        <f>IF(tblHoras78910111213[Jornada Diária]&lt;&gt;"",IF((N(tblHoras78910111213[Jornada Diária])-ABS(N(tblHoras78910111213[Horas Trabalhadas Além Jornada])))=0,1,""),"")</f>
        <v/>
      </c>
      <c r="R30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0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0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1" spans="2:20" x14ac:dyDescent="0.25">
      <c r="B31" s="11">
        <f t="shared" si="0"/>
        <v>41143</v>
      </c>
      <c r="C31" s="12" t="str">
        <f>TEXT(tblHoras78910111213[Data],"ddd")</f>
        <v>ter</v>
      </c>
      <c r="D31" s="26"/>
      <c r="E31" s="1"/>
      <c r="F31" s="1"/>
      <c r="G31" s="1"/>
      <c r="H31" s="1"/>
      <c r="I31" s="25"/>
      <c r="J31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1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1" s="4">
        <f>tblHoras78910111213[Horas Trabalhadas (1º Período)]+tblHoras78910111213[Horas Trabalhadas (2º Período)]</f>
        <v>0</v>
      </c>
      <c r="M31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1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1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Jornada])+O30</f>
        <v>0</v>
      </c>
      <c r="P31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1" s="14" t="str">
        <f>IF(tblHoras78910111213[Jornada Diária]&lt;&gt;"",IF((N(tblHoras78910111213[Jornada Diária])-ABS(N(tblHoras78910111213[Horas Trabalhadas Além Jornada])))=0,1,""),"")</f>
        <v/>
      </c>
      <c r="R31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1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1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2" spans="2:20" x14ac:dyDescent="0.25">
      <c r="B32" s="11">
        <f t="shared" si="0"/>
        <v>41144</v>
      </c>
      <c r="C32" s="12" t="str">
        <f>TEXT(tblHoras78910111213[Data],"ddd")</f>
        <v>qua</v>
      </c>
      <c r="D32" s="26"/>
      <c r="E32" s="1"/>
      <c r="F32" s="1"/>
      <c r="G32" s="1"/>
      <c r="H32" s="1"/>
      <c r="I32" s="25"/>
      <c r="J32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2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2" s="4">
        <f>tblHoras78910111213[Horas Trabalhadas (1º Período)]+tblHoras78910111213[Horas Trabalhadas (2º Período)]</f>
        <v>0</v>
      </c>
      <c r="M32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2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2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Jornada])+O31</f>
        <v>0</v>
      </c>
      <c r="P32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2" s="14" t="str">
        <f>IF(tblHoras78910111213[Jornada Diária]&lt;&gt;"",IF((N(tblHoras78910111213[Jornada Diária])-ABS(N(tblHoras78910111213[Horas Trabalhadas Além Jornada])))=0,1,""),"")</f>
        <v/>
      </c>
      <c r="R32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2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2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3" spans="2:21" x14ac:dyDescent="0.25">
      <c r="B33" s="11">
        <f t="shared" si="0"/>
        <v>41145</v>
      </c>
      <c r="C33" s="12" t="str">
        <f>TEXT(tblHoras78910111213[Data],"ddd")</f>
        <v>qui</v>
      </c>
      <c r="D33" s="26"/>
      <c r="E33" s="1"/>
      <c r="F33" s="1"/>
      <c r="G33" s="1"/>
      <c r="H33" s="1"/>
      <c r="I33" s="25"/>
      <c r="J33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3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3" s="4">
        <f>tblHoras78910111213[Horas Trabalhadas (1º Período)]+tblHoras78910111213[Horas Trabalhadas (2º Período)]</f>
        <v>0</v>
      </c>
      <c r="M33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3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3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Jornada])+O32</f>
        <v>0</v>
      </c>
      <c r="P33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3" s="14" t="str">
        <f>IF(tblHoras78910111213[Jornada Diária]&lt;&gt;"",IF((N(tblHoras78910111213[Jornada Diária])-ABS(N(tblHoras78910111213[Horas Trabalhadas Além Jornada])))=0,1,""),"")</f>
        <v/>
      </c>
      <c r="R33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3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3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4" spans="2:21" x14ac:dyDescent="0.25">
      <c r="B34" s="11">
        <f t="shared" si="0"/>
        <v>41146</v>
      </c>
      <c r="C34" s="12" t="str">
        <f>TEXT(tblHoras78910111213[Data],"ddd")</f>
        <v>sex</v>
      </c>
      <c r="D34" s="26"/>
      <c r="E34" s="1"/>
      <c r="F34" s="1"/>
      <c r="G34" s="1"/>
      <c r="H34" s="1"/>
      <c r="I34" s="25"/>
      <c r="J34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4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4" s="4">
        <f>tblHoras78910111213[Horas Trabalhadas (1º Período)]+tblHoras78910111213[Horas Trabalhadas (2º Período)]</f>
        <v>0</v>
      </c>
      <c r="M34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4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4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Jornada])+O33</f>
        <v>0</v>
      </c>
      <c r="P34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4" s="14" t="str">
        <f>IF(tblHoras78910111213[Jornada Diária]&lt;&gt;"",IF((N(tblHoras78910111213[Jornada Diária])-ABS(N(tblHoras78910111213[Horas Trabalhadas Além Jornada])))=0,1,""),"")</f>
        <v/>
      </c>
      <c r="R34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4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4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5" spans="2:21" x14ac:dyDescent="0.25">
      <c r="B35" s="11">
        <f t="shared" si="0"/>
        <v>41147</v>
      </c>
      <c r="C35" s="12" t="str">
        <f>TEXT(tblHoras78910111213[Data],"ddd")</f>
        <v>sáb</v>
      </c>
      <c r="D35" s="26"/>
      <c r="E35" s="1"/>
      <c r="F35" s="1"/>
      <c r="G35" s="1"/>
      <c r="H35" s="1"/>
      <c r="I35" s="25"/>
      <c r="J35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5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5" s="4">
        <f>tblHoras78910111213[Horas Trabalhadas (1º Período)]+tblHoras78910111213[Horas Trabalhadas (2º Período)]</f>
        <v>0</v>
      </c>
      <c r="M35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35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5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Jornada])+O34</f>
        <v>0</v>
      </c>
      <c r="P35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5" s="14" t="str">
        <f>IF(tblHoras78910111213[Jornada Diária]&lt;&gt;"",IF((N(tblHoras78910111213[Jornada Diária])-ABS(N(tblHoras78910111213[Horas Trabalhadas Além Jornada])))=0,1,""),"")</f>
        <v/>
      </c>
      <c r="R35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5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5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6" spans="2:21" x14ac:dyDescent="0.25">
      <c r="B36" s="11">
        <f t="shared" si="0"/>
        <v>41148</v>
      </c>
      <c r="C36" s="12" t="str">
        <f>TEXT(tblHoras78910111213[Data],"ddd")</f>
        <v>dom</v>
      </c>
      <c r="D36" s="26"/>
      <c r="E36" s="1"/>
      <c r="F36" s="1"/>
      <c r="G36" s="1"/>
      <c r="H36" s="1"/>
      <c r="I36" s="25"/>
      <c r="J36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6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6" s="4">
        <f>tblHoras78910111213[Horas Trabalhadas (1º Período)]+tblHoras78910111213[Horas Trabalhadas (2º Período)]</f>
        <v>0</v>
      </c>
      <c r="M36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36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6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Jornada])+O35</f>
        <v>0</v>
      </c>
      <c r="P36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6" s="14" t="str">
        <f>IF(tblHoras78910111213[Jornada Diária]&lt;&gt;"",IF((N(tblHoras78910111213[Jornada Diária])-ABS(N(tblHoras78910111213[Horas Trabalhadas Além Jornada])))=0,1,""),"")</f>
        <v/>
      </c>
      <c r="R36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6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6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7" spans="2:21" x14ac:dyDescent="0.25">
      <c r="B37" s="11">
        <f t="shared" si="0"/>
        <v>41149</v>
      </c>
      <c r="C37" s="12" t="str">
        <f>TEXT(tblHoras78910111213[Data],"ddd")</f>
        <v>seg</v>
      </c>
      <c r="D37" s="26"/>
      <c r="E37" s="1"/>
      <c r="F37" s="1"/>
      <c r="G37" s="1"/>
      <c r="H37" s="1"/>
      <c r="I37" s="25"/>
      <c r="J37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7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7" s="4">
        <f>tblHoras78910111213[Horas Trabalhadas (1º Período)]+tblHoras78910111213[Horas Trabalhadas (2º Período)]</f>
        <v>0</v>
      </c>
      <c r="M37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7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7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Jornada])+O36</f>
        <v>0</v>
      </c>
      <c r="P37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7" s="14" t="str">
        <f>IF(tblHoras78910111213[Jornada Diária]&lt;&gt;"",IF((N(tblHoras78910111213[Jornada Diária])-ABS(N(tblHoras78910111213[Horas Trabalhadas Além Jornada])))=0,1,""),"")</f>
        <v/>
      </c>
      <c r="R37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7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7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8" spans="2:21" x14ac:dyDescent="0.25">
      <c r="B38" s="11">
        <f t="shared" si="0"/>
        <v>41150</v>
      </c>
      <c r="C38" s="12" t="str">
        <f>TEXT(tblHoras78910111213[Data],"ddd")</f>
        <v>ter</v>
      </c>
      <c r="D38" s="26"/>
      <c r="E38" s="1"/>
      <c r="F38" s="1"/>
      <c r="G38" s="1"/>
      <c r="H38" s="1"/>
      <c r="I38" s="25"/>
      <c r="J38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8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8" s="4">
        <f>tblHoras78910111213[Horas Trabalhadas (1º Período)]+tblHoras78910111213[Horas Trabalhadas (2º Período)]</f>
        <v>0</v>
      </c>
      <c r="M38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8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8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Jornada])+O37</f>
        <v>0</v>
      </c>
      <c r="P38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8" s="14" t="str">
        <f>IF(tblHoras78910111213[Jornada Diária]&lt;&gt;"",IF((N(tblHoras78910111213[Jornada Diária])-ABS(N(tblHoras78910111213[Horas Trabalhadas Além Jornada])))=0,1,""),"")</f>
        <v/>
      </c>
      <c r="R38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8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8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9" spans="2:21" x14ac:dyDescent="0.25">
      <c r="B39" s="11">
        <f t="shared" si="0"/>
        <v>41151</v>
      </c>
      <c r="C39" s="12" t="str">
        <f>TEXT(tblHoras78910111213[Data],"ddd")</f>
        <v>qua</v>
      </c>
      <c r="D39" s="26"/>
      <c r="E39" s="1"/>
      <c r="F39" s="1"/>
      <c r="G39" s="1"/>
      <c r="H39" s="1"/>
      <c r="I39" s="25"/>
      <c r="J39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9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9" s="4">
        <f>tblHoras78910111213[Horas Trabalhadas (1º Período)]+tblHoras78910111213[Horas Trabalhadas (2º Período)]</f>
        <v>0</v>
      </c>
      <c r="M39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9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9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Jornada])+O38</f>
        <v>0</v>
      </c>
      <c r="P39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9" s="14" t="str">
        <f>IF(tblHoras78910111213[Jornada Diária]&lt;&gt;"",IF((N(tblHoras78910111213[Jornada Diária])-ABS(N(tblHoras78910111213[Horas Trabalhadas Além Jornada])))=0,1,""),"")</f>
        <v/>
      </c>
      <c r="R39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9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9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AFK5VDGkrnkmgSIdeyGnkKcBLxPVXVbrTkhk0vB3q0RawouRwmljvOA3JPapAJoOyI7BzKJKNao3OJn3hSY4rA==" saltValue="WWtR35bhAGBSP4rBzCQ6DA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4C249F7-4C6E-4601-ABCD-241A2F748D1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55C30E36-810D-4074-9145-B3380B5A43B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4FC09BCD-5A94-4816-8691-876B119B94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33317DD-F646-46CB-8F36-0950AE1B8C3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1F274E7-1378-401E-A0F1-8433686A92F0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62F5F4D-E0F9-4F37-97B9-45C692E0B2E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E3B66F9-E1C3-4F8A-9C5F-06A2A64A0557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2BF0C4B-13CD-49AD-88F1-1E1888C14978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71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41152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Agosto!O39</f>
        <v>0</v>
      </c>
      <c r="P7" s="47">
        <f>SUM(tblHoras7891011121314[Atrasos
(horas)])</f>
        <v>0</v>
      </c>
      <c r="Q7" s="48">
        <f>SUM(tblHoras7891011121314[Faltas
(dias)])</f>
        <v>0</v>
      </c>
      <c r="R7" s="47">
        <f>SUM(tblHoras7891011121314[Hora Extra Normal])</f>
        <v>0</v>
      </c>
      <c r="S7" s="47">
        <f>SUM(tblHoras7891011121314[Hora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41152</v>
      </c>
      <c r="C9" s="12" t="str">
        <f>TEXT(tblHoras7891011121314[Data],"ddd")</f>
        <v>qui</v>
      </c>
      <c r="D9" s="26"/>
      <c r="E9" s="1"/>
      <c r="F9" s="1"/>
      <c r="G9" s="1"/>
      <c r="H9" s="1"/>
      <c r="I9" s="25"/>
      <c r="J9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9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9" s="4">
        <f>tblHoras7891011121314[Horas Trabalhadas (1º Período)]+tblHoras7891011121314[Horas Trabalhadas (2º Período)]</f>
        <v>0</v>
      </c>
      <c r="M9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9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9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Jornada])+O7</f>
        <v>0</v>
      </c>
      <c r="P9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9" s="14" t="str">
        <f>IF(tblHoras7891011121314[Jornada Diária]&lt;&gt;"",IF((N(tblHoras7891011121314[Jornada Diária])-ABS(N(tblHoras7891011121314[Horas Trabalhadas Além Jornada])))=0,1,""),"")</f>
        <v/>
      </c>
      <c r="R9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9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9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41153</v>
      </c>
      <c r="C10" s="12" t="str">
        <f>TEXT(tblHoras7891011121314[Data],"ddd")</f>
        <v>sex</v>
      </c>
      <c r="D10" s="26"/>
      <c r="E10" s="1"/>
      <c r="F10" s="1"/>
      <c r="G10" s="1"/>
      <c r="H10" s="1"/>
      <c r="I10" s="25"/>
      <c r="J10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0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0" s="4">
        <f>tblHoras7891011121314[Horas Trabalhadas (1º Período)]+tblHoras7891011121314[Horas Trabalhadas (2º Período)]</f>
        <v>0</v>
      </c>
      <c r="M10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0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0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Jornada])+O9</f>
        <v>0</v>
      </c>
      <c r="P10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0" s="14" t="str">
        <f>IF(tblHoras7891011121314[Jornada Diária]&lt;&gt;"",IF((N(tblHoras7891011121314[Jornada Diária])-ABS(N(tblHoras7891011121314[Horas Trabalhadas Além Jornada])))=0,1,""),"")</f>
        <v/>
      </c>
      <c r="R10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0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0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41154</v>
      </c>
      <c r="C11" s="12" t="str">
        <f>TEXT(tblHoras7891011121314[Data],"ddd")</f>
        <v>sáb</v>
      </c>
      <c r="D11" s="26"/>
      <c r="E11" s="1"/>
      <c r="F11" s="1"/>
      <c r="G11" s="1"/>
      <c r="H11" s="1"/>
      <c r="I11" s="25"/>
      <c r="J11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1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1" s="4">
        <f>tblHoras7891011121314[Horas Trabalhadas (1º Período)]+tblHoras7891011121314[Horas Trabalhadas (2º Período)]</f>
        <v>0</v>
      </c>
      <c r="M11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11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1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Jornada])+O10</f>
        <v>0</v>
      </c>
      <c r="P11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1" s="14" t="str">
        <f>IF(tblHoras7891011121314[Jornada Diária]&lt;&gt;"",IF((N(tblHoras7891011121314[Jornada Diária])-ABS(N(tblHoras7891011121314[Horas Trabalhadas Além Jornada])))=0,1,""),"")</f>
        <v/>
      </c>
      <c r="R11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1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1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2" spans="2:25" x14ac:dyDescent="0.25">
      <c r="B12" s="11">
        <f t="shared" si="0"/>
        <v>41155</v>
      </c>
      <c r="C12" s="12" t="str">
        <f>TEXT(tblHoras7891011121314[Data],"ddd")</f>
        <v>dom</v>
      </c>
      <c r="D12" s="26"/>
      <c r="E12" s="1"/>
      <c r="F12" s="1"/>
      <c r="G12" s="1"/>
      <c r="H12" s="1"/>
      <c r="I12" s="25"/>
      <c r="J12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2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2" s="4">
        <f>tblHoras7891011121314[Horas Trabalhadas (1º Período)]+tblHoras7891011121314[Horas Trabalhadas (2º Período)]</f>
        <v>0</v>
      </c>
      <c r="M12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12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2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Jornada])+O11</f>
        <v>0</v>
      </c>
      <c r="P12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2" s="14" t="str">
        <f>IF(tblHoras7891011121314[Jornada Diária]&lt;&gt;"",IF((N(tblHoras7891011121314[Jornada Diária])-ABS(N(tblHoras7891011121314[Horas Trabalhadas Além Jornada])))=0,1,""),"")</f>
        <v/>
      </c>
      <c r="R12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2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2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3" spans="2:25" x14ac:dyDescent="0.25">
      <c r="B13" s="11">
        <f t="shared" si="0"/>
        <v>41156</v>
      </c>
      <c r="C13" s="12" t="str">
        <f>TEXT(tblHoras7891011121314[Data],"ddd")</f>
        <v>seg</v>
      </c>
      <c r="D13" s="26"/>
      <c r="E13" s="1"/>
      <c r="F13" s="1"/>
      <c r="G13" s="1"/>
      <c r="H13" s="1"/>
      <c r="I13" s="25"/>
      <c r="J13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3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3" s="4">
        <f>tblHoras7891011121314[Horas Trabalhadas (1º Período)]+tblHoras7891011121314[Horas Trabalhadas (2º Período)]</f>
        <v>0</v>
      </c>
      <c r="M13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3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3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Jornada])+O12</f>
        <v>0</v>
      </c>
      <c r="P13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3" s="14" t="str">
        <f>IF(tblHoras7891011121314[Jornada Diária]&lt;&gt;"",IF((N(tblHoras7891011121314[Jornada Diária])-ABS(N(tblHoras7891011121314[Horas Trabalhadas Além Jornada])))=0,1,""),"")</f>
        <v/>
      </c>
      <c r="R13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3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3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4" spans="2:25" x14ac:dyDescent="0.25">
      <c r="B14" s="11">
        <f t="shared" si="0"/>
        <v>41157</v>
      </c>
      <c r="C14" s="12" t="str">
        <f>TEXT(tblHoras7891011121314[Data],"ddd")</f>
        <v>ter</v>
      </c>
      <c r="D14" s="26"/>
      <c r="E14" s="1"/>
      <c r="F14" s="1"/>
      <c r="G14" s="1"/>
      <c r="H14" s="1"/>
      <c r="I14" s="25"/>
      <c r="J14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4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4" s="4">
        <f>tblHoras7891011121314[Horas Trabalhadas (1º Período)]+tblHoras7891011121314[Horas Trabalhadas (2º Período)]</f>
        <v>0</v>
      </c>
      <c r="M14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4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4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Jornada])+O13</f>
        <v>0</v>
      </c>
      <c r="P14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4" s="14" t="str">
        <f>IF(tblHoras7891011121314[Jornada Diária]&lt;&gt;"",IF((N(tblHoras7891011121314[Jornada Diária])-ABS(N(tblHoras7891011121314[Horas Trabalhadas Além Jornada])))=0,1,""),"")</f>
        <v/>
      </c>
      <c r="R14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4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4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  <c r="X14" s="18"/>
      <c r="Y14" s="18"/>
    </row>
    <row r="15" spans="2:25" x14ac:dyDescent="0.25">
      <c r="B15" s="11">
        <f t="shared" si="0"/>
        <v>41158</v>
      </c>
      <c r="C15" s="12" t="str">
        <f>TEXT(tblHoras7891011121314[Data],"ddd")</f>
        <v>qua</v>
      </c>
      <c r="D15" s="26"/>
      <c r="E15" s="1"/>
      <c r="F15" s="1"/>
      <c r="G15" s="1"/>
      <c r="H15" s="1"/>
      <c r="I15" s="25"/>
      <c r="J15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5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5" s="4">
        <f>tblHoras7891011121314[Horas Trabalhadas (1º Período)]+tblHoras7891011121314[Horas Trabalhadas (2º Período)]</f>
        <v>0</v>
      </c>
      <c r="M15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5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5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Jornada])+O14</f>
        <v>0</v>
      </c>
      <c r="P15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5" s="14" t="str">
        <f>IF(tblHoras7891011121314[Jornada Diária]&lt;&gt;"",IF((N(tblHoras7891011121314[Jornada Diária])-ABS(N(tblHoras7891011121314[Horas Trabalhadas Além Jornada])))=0,1,""),"")</f>
        <v/>
      </c>
      <c r="R15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5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5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  <c r="X15" s="17"/>
    </row>
    <row r="16" spans="2:25" x14ac:dyDescent="0.25">
      <c r="B16" s="11">
        <f t="shared" si="0"/>
        <v>41159</v>
      </c>
      <c r="C16" s="12" t="str">
        <f>TEXT(tblHoras7891011121314[Data],"ddd")</f>
        <v>qui</v>
      </c>
      <c r="D16" s="26"/>
      <c r="E16" s="1"/>
      <c r="F16" s="1"/>
      <c r="G16" s="1"/>
      <c r="H16" s="1"/>
      <c r="I16" s="25"/>
      <c r="J16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6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6" s="4">
        <f>tblHoras7891011121314[Horas Trabalhadas (1º Período)]+tblHoras7891011121314[Horas Trabalhadas (2º Período)]</f>
        <v>0</v>
      </c>
      <c r="M16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6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6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Jornada])+O15</f>
        <v>0</v>
      </c>
      <c r="P16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6" s="14" t="str">
        <f>IF(tblHoras7891011121314[Jornada Diária]&lt;&gt;"",IF((N(tblHoras7891011121314[Jornada Diária])-ABS(N(tblHoras7891011121314[Horas Trabalhadas Além Jornada])))=0,1,""),"")</f>
        <v/>
      </c>
      <c r="R16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6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6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7" spans="2:20" x14ac:dyDescent="0.25">
      <c r="B17" s="11">
        <f t="shared" si="0"/>
        <v>41160</v>
      </c>
      <c r="C17" s="12" t="str">
        <f>TEXT(tblHoras7891011121314[Data],"ddd")</f>
        <v>sex</v>
      </c>
      <c r="D17" s="26"/>
      <c r="E17" s="1"/>
      <c r="F17" s="1"/>
      <c r="G17" s="1"/>
      <c r="H17" s="1"/>
      <c r="I17" s="25"/>
      <c r="J17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7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7" s="4">
        <f>tblHoras7891011121314[Horas Trabalhadas (1º Período)]+tblHoras7891011121314[Horas Trabalhadas (2º Período)]</f>
        <v>0</v>
      </c>
      <c r="M17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7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7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Jornada])+O16</f>
        <v>0</v>
      </c>
      <c r="P17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7" s="14" t="str">
        <f>IF(tblHoras7891011121314[Jornada Diária]&lt;&gt;"",IF((N(tblHoras7891011121314[Jornada Diária])-ABS(N(tblHoras7891011121314[Horas Trabalhadas Além Jornada])))=0,1,""),"")</f>
        <v/>
      </c>
      <c r="R17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7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7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8" spans="2:20" x14ac:dyDescent="0.25">
      <c r="B18" s="11">
        <f t="shared" si="0"/>
        <v>41161</v>
      </c>
      <c r="C18" s="12" t="str">
        <f>TEXT(tblHoras7891011121314[Data],"ddd")</f>
        <v>sáb</v>
      </c>
      <c r="D18" s="26"/>
      <c r="E18" s="1"/>
      <c r="F18" s="1"/>
      <c r="G18" s="1"/>
      <c r="H18" s="1"/>
      <c r="I18" s="25"/>
      <c r="J18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8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8" s="4">
        <f>tblHoras7891011121314[Horas Trabalhadas (1º Período)]+tblHoras7891011121314[Horas Trabalhadas (2º Período)]</f>
        <v>0</v>
      </c>
      <c r="M18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18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8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Jornada])+O17</f>
        <v>0</v>
      </c>
      <c r="P18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8" s="14" t="str">
        <f>IF(tblHoras7891011121314[Jornada Diária]&lt;&gt;"",IF((N(tblHoras7891011121314[Jornada Diária])-ABS(N(tblHoras7891011121314[Horas Trabalhadas Além Jornada])))=0,1,""),"")</f>
        <v/>
      </c>
      <c r="R18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8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8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9" spans="2:20" x14ac:dyDescent="0.25">
      <c r="B19" s="11">
        <f t="shared" si="0"/>
        <v>41162</v>
      </c>
      <c r="C19" s="12" t="str">
        <f>TEXT(tblHoras7891011121314[Data],"ddd")</f>
        <v>dom</v>
      </c>
      <c r="D19" s="26"/>
      <c r="E19" s="1"/>
      <c r="F19" s="1"/>
      <c r="G19" s="1"/>
      <c r="H19" s="1"/>
      <c r="I19" s="25"/>
      <c r="J19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9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9" s="4">
        <f>tblHoras7891011121314[Horas Trabalhadas (1º Período)]+tblHoras7891011121314[Horas Trabalhadas (2º Período)]</f>
        <v>0</v>
      </c>
      <c r="M19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19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9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Jornada])+O18</f>
        <v>0</v>
      </c>
      <c r="P19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9" s="14" t="str">
        <f>IF(tblHoras7891011121314[Jornada Diária]&lt;&gt;"",IF((N(tblHoras7891011121314[Jornada Diária])-ABS(N(tblHoras7891011121314[Horas Trabalhadas Além Jornada])))=0,1,""),"")</f>
        <v/>
      </c>
      <c r="R19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9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9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0" spans="2:20" x14ac:dyDescent="0.25">
      <c r="B20" s="11">
        <f t="shared" si="0"/>
        <v>41163</v>
      </c>
      <c r="C20" s="12" t="str">
        <f>TEXT(tblHoras7891011121314[Data],"ddd")</f>
        <v>seg</v>
      </c>
      <c r="D20" s="26"/>
      <c r="E20" s="1"/>
      <c r="F20" s="1"/>
      <c r="G20" s="1"/>
      <c r="H20" s="1"/>
      <c r="I20" s="25"/>
      <c r="J20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0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0" s="4">
        <f>tblHoras7891011121314[Horas Trabalhadas (1º Período)]+tblHoras7891011121314[Horas Trabalhadas (2º Período)]</f>
        <v>0</v>
      </c>
      <c r="M20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0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0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Jornada])+O19</f>
        <v>0</v>
      </c>
      <c r="P20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0" s="14" t="str">
        <f>IF(tblHoras7891011121314[Jornada Diária]&lt;&gt;"",IF((N(tblHoras7891011121314[Jornada Diária])-ABS(N(tblHoras7891011121314[Horas Trabalhadas Além Jornada])))=0,1,""),"")</f>
        <v/>
      </c>
      <c r="R20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0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0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1" spans="2:20" x14ac:dyDescent="0.25">
      <c r="B21" s="11">
        <f t="shared" si="0"/>
        <v>41164</v>
      </c>
      <c r="C21" s="12" t="str">
        <f>TEXT(tblHoras7891011121314[Data],"ddd")</f>
        <v>ter</v>
      </c>
      <c r="D21" s="26"/>
      <c r="E21" s="1"/>
      <c r="F21" s="1"/>
      <c r="G21" s="1"/>
      <c r="H21" s="1"/>
      <c r="I21" s="25"/>
      <c r="J21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1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1" s="4">
        <f>tblHoras7891011121314[Horas Trabalhadas (1º Período)]+tblHoras7891011121314[Horas Trabalhadas (2º Período)]</f>
        <v>0</v>
      </c>
      <c r="M21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1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1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Jornada])+O20</f>
        <v>0</v>
      </c>
      <c r="P21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1" s="14" t="str">
        <f>IF(tblHoras7891011121314[Jornada Diária]&lt;&gt;"",IF((N(tblHoras7891011121314[Jornada Diária])-ABS(N(tblHoras7891011121314[Horas Trabalhadas Além Jornada])))=0,1,""),"")</f>
        <v/>
      </c>
      <c r="R21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1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1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2" spans="2:20" x14ac:dyDescent="0.25">
      <c r="B22" s="11">
        <f t="shared" si="0"/>
        <v>41165</v>
      </c>
      <c r="C22" s="12" t="str">
        <f>TEXT(tblHoras7891011121314[Data],"ddd")</f>
        <v>qua</v>
      </c>
      <c r="D22" s="26"/>
      <c r="E22" s="1"/>
      <c r="F22" s="1"/>
      <c r="G22" s="1"/>
      <c r="H22" s="1"/>
      <c r="I22" s="25"/>
      <c r="J22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2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2" s="4">
        <f>tblHoras7891011121314[Horas Trabalhadas (1º Período)]+tblHoras7891011121314[Horas Trabalhadas (2º Período)]</f>
        <v>0</v>
      </c>
      <c r="M22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2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2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Jornada])+O21</f>
        <v>0</v>
      </c>
      <c r="P22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2" s="14" t="str">
        <f>IF(tblHoras7891011121314[Jornada Diária]&lt;&gt;"",IF((N(tblHoras7891011121314[Jornada Diária])-ABS(N(tblHoras7891011121314[Horas Trabalhadas Além Jornada])))=0,1,""),"")</f>
        <v/>
      </c>
      <c r="R22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2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2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3" spans="2:20" x14ac:dyDescent="0.25">
      <c r="B23" s="11">
        <f t="shared" si="0"/>
        <v>41166</v>
      </c>
      <c r="C23" s="12" t="str">
        <f>TEXT(tblHoras7891011121314[Data],"ddd")</f>
        <v>qui</v>
      </c>
      <c r="D23" s="26"/>
      <c r="E23" s="1"/>
      <c r="F23" s="1"/>
      <c r="G23" s="1"/>
      <c r="H23" s="1"/>
      <c r="I23" s="25"/>
      <c r="J23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3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3" s="4">
        <f>tblHoras7891011121314[Horas Trabalhadas (1º Período)]+tblHoras7891011121314[Horas Trabalhadas (2º Período)]</f>
        <v>0</v>
      </c>
      <c r="M23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3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3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Jornada])+O22</f>
        <v>0</v>
      </c>
      <c r="P23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3" s="14" t="str">
        <f>IF(tblHoras7891011121314[Jornada Diária]&lt;&gt;"",IF((N(tblHoras7891011121314[Jornada Diária])-ABS(N(tblHoras7891011121314[Horas Trabalhadas Além Jornada])))=0,1,""),"")</f>
        <v/>
      </c>
      <c r="R23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3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3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4" spans="2:20" x14ac:dyDescent="0.25">
      <c r="B24" s="11">
        <f t="shared" si="0"/>
        <v>41167</v>
      </c>
      <c r="C24" s="12" t="str">
        <f>TEXT(tblHoras7891011121314[Data],"ddd")</f>
        <v>sex</v>
      </c>
      <c r="D24" s="26"/>
      <c r="E24" s="1"/>
      <c r="F24" s="1"/>
      <c r="G24" s="1"/>
      <c r="H24" s="1"/>
      <c r="I24" s="25"/>
      <c r="J24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4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4" s="4">
        <f>tblHoras7891011121314[Horas Trabalhadas (1º Período)]+tblHoras7891011121314[Horas Trabalhadas (2º Período)]</f>
        <v>0</v>
      </c>
      <c r="M24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4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4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Jornada])+O23</f>
        <v>0</v>
      </c>
      <c r="P24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4" s="14" t="str">
        <f>IF(tblHoras7891011121314[Jornada Diária]&lt;&gt;"",IF((N(tblHoras7891011121314[Jornada Diária])-ABS(N(tblHoras7891011121314[Horas Trabalhadas Além Jornada])))=0,1,""),"")</f>
        <v/>
      </c>
      <c r="R24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4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4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5" spans="2:20" x14ac:dyDescent="0.25">
      <c r="B25" s="11">
        <f t="shared" si="0"/>
        <v>41168</v>
      </c>
      <c r="C25" s="12" t="str">
        <f>TEXT(tblHoras7891011121314[Data],"ddd")</f>
        <v>sáb</v>
      </c>
      <c r="D25" s="26"/>
      <c r="E25" s="1"/>
      <c r="F25" s="1"/>
      <c r="G25" s="1"/>
      <c r="H25" s="1"/>
      <c r="I25" s="25"/>
      <c r="J25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5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5" s="4">
        <f>tblHoras7891011121314[Horas Trabalhadas (1º Período)]+tblHoras7891011121314[Horas Trabalhadas (2º Período)]</f>
        <v>0</v>
      </c>
      <c r="M25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25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5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Jornada])+O24</f>
        <v>0</v>
      </c>
      <c r="P25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5" s="14" t="str">
        <f>IF(tblHoras7891011121314[Jornada Diária]&lt;&gt;"",IF((N(tblHoras7891011121314[Jornada Diária])-ABS(N(tblHoras7891011121314[Horas Trabalhadas Além Jornada])))=0,1,""),"")</f>
        <v/>
      </c>
      <c r="R25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5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5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6" spans="2:20" x14ac:dyDescent="0.25">
      <c r="B26" s="11">
        <f t="shared" si="0"/>
        <v>41169</v>
      </c>
      <c r="C26" s="12" t="str">
        <f>TEXT(tblHoras7891011121314[Data],"ddd")</f>
        <v>dom</v>
      </c>
      <c r="D26" s="26"/>
      <c r="E26" s="1"/>
      <c r="F26" s="1"/>
      <c r="G26" s="1"/>
      <c r="H26" s="1"/>
      <c r="I26" s="25"/>
      <c r="J26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6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6" s="4">
        <f>tblHoras7891011121314[Horas Trabalhadas (1º Período)]+tblHoras7891011121314[Horas Trabalhadas (2º Período)]</f>
        <v>0</v>
      </c>
      <c r="M26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26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6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Jornada])+O25</f>
        <v>0</v>
      </c>
      <c r="P26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6" s="14" t="str">
        <f>IF(tblHoras7891011121314[Jornada Diária]&lt;&gt;"",IF((N(tblHoras7891011121314[Jornada Diária])-ABS(N(tblHoras7891011121314[Horas Trabalhadas Além Jornada])))=0,1,""),"")</f>
        <v/>
      </c>
      <c r="R26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6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6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7" spans="2:20" x14ac:dyDescent="0.25">
      <c r="B27" s="11">
        <f t="shared" si="0"/>
        <v>41170</v>
      </c>
      <c r="C27" s="12" t="str">
        <f>TEXT(tblHoras7891011121314[Data],"ddd")</f>
        <v>seg</v>
      </c>
      <c r="D27" s="26"/>
      <c r="E27" s="1"/>
      <c r="F27" s="1"/>
      <c r="G27" s="1"/>
      <c r="H27" s="1"/>
      <c r="I27" s="25"/>
      <c r="J27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7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7" s="4">
        <f>tblHoras7891011121314[Horas Trabalhadas (1º Período)]+tblHoras7891011121314[Horas Trabalhadas (2º Período)]</f>
        <v>0</v>
      </c>
      <c r="M27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7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7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Jornada])+O26</f>
        <v>0</v>
      </c>
      <c r="P27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7" s="14" t="str">
        <f>IF(tblHoras7891011121314[Jornada Diária]&lt;&gt;"",IF((N(tblHoras7891011121314[Jornada Diária])-ABS(N(tblHoras7891011121314[Horas Trabalhadas Além Jornada])))=0,1,""),"")</f>
        <v/>
      </c>
      <c r="R27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7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7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8" spans="2:20" x14ac:dyDescent="0.25">
      <c r="B28" s="11">
        <f t="shared" si="0"/>
        <v>41171</v>
      </c>
      <c r="C28" s="12" t="str">
        <f>TEXT(tblHoras7891011121314[Data],"ddd")</f>
        <v>ter</v>
      </c>
      <c r="D28" s="26"/>
      <c r="E28" s="1"/>
      <c r="F28" s="1"/>
      <c r="G28" s="1"/>
      <c r="H28" s="1"/>
      <c r="I28" s="25"/>
      <c r="J28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8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8" s="4">
        <f>tblHoras7891011121314[Horas Trabalhadas (1º Período)]+tblHoras7891011121314[Horas Trabalhadas (2º Período)]</f>
        <v>0</v>
      </c>
      <c r="M28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8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8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Jornada])+O27</f>
        <v>0</v>
      </c>
      <c r="P28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8" s="14" t="str">
        <f>IF(tblHoras7891011121314[Jornada Diária]&lt;&gt;"",IF((N(tblHoras7891011121314[Jornada Diária])-ABS(N(tblHoras7891011121314[Horas Trabalhadas Além Jornada])))=0,1,""),"")</f>
        <v/>
      </c>
      <c r="R28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8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8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9" spans="2:20" x14ac:dyDescent="0.25">
      <c r="B29" s="11">
        <f t="shared" si="0"/>
        <v>41172</v>
      </c>
      <c r="C29" s="12" t="str">
        <f>TEXT(tblHoras7891011121314[Data],"ddd")</f>
        <v>qua</v>
      </c>
      <c r="D29" s="26"/>
      <c r="E29" s="1"/>
      <c r="F29" s="1"/>
      <c r="G29" s="1"/>
      <c r="H29" s="1"/>
      <c r="I29" s="25"/>
      <c r="J29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9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9" s="4">
        <f>tblHoras7891011121314[Horas Trabalhadas (1º Período)]+tblHoras7891011121314[Horas Trabalhadas (2º Período)]</f>
        <v>0</v>
      </c>
      <c r="M29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9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9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Jornada])+O28</f>
        <v>0</v>
      </c>
      <c r="P29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9" s="14" t="str">
        <f>IF(tblHoras7891011121314[Jornada Diária]&lt;&gt;"",IF((N(tblHoras7891011121314[Jornada Diária])-ABS(N(tblHoras7891011121314[Horas Trabalhadas Além Jornada])))=0,1,""),"")</f>
        <v/>
      </c>
      <c r="R29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9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9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0" spans="2:20" x14ac:dyDescent="0.25">
      <c r="B30" s="11">
        <f t="shared" si="0"/>
        <v>41173</v>
      </c>
      <c r="C30" s="12" t="str">
        <f>TEXT(tblHoras7891011121314[Data],"ddd")</f>
        <v>qui</v>
      </c>
      <c r="D30" s="26"/>
      <c r="E30" s="1"/>
      <c r="F30" s="1"/>
      <c r="G30" s="1"/>
      <c r="H30" s="1"/>
      <c r="I30" s="25"/>
      <c r="J30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0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0" s="4">
        <f>tblHoras7891011121314[Horas Trabalhadas (1º Período)]+tblHoras7891011121314[Horas Trabalhadas (2º Período)]</f>
        <v>0</v>
      </c>
      <c r="M30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0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0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Jornada])+O29</f>
        <v>0</v>
      </c>
      <c r="P30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0" s="14" t="str">
        <f>IF(tblHoras7891011121314[Jornada Diária]&lt;&gt;"",IF((N(tblHoras7891011121314[Jornada Diária])-ABS(N(tblHoras7891011121314[Horas Trabalhadas Além Jornada])))=0,1,""),"")</f>
        <v/>
      </c>
      <c r="R30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0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0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1" spans="2:20" x14ac:dyDescent="0.25">
      <c r="B31" s="11">
        <f t="shared" si="0"/>
        <v>41174</v>
      </c>
      <c r="C31" s="12" t="str">
        <f>TEXT(tblHoras7891011121314[Data],"ddd")</f>
        <v>sex</v>
      </c>
      <c r="D31" s="26"/>
      <c r="E31" s="1"/>
      <c r="F31" s="1"/>
      <c r="G31" s="1"/>
      <c r="H31" s="1"/>
      <c r="I31" s="25"/>
      <c r="J31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1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1" s="4">
        <f>tblHoras7891011121314[Horas Trabalhadas (1º Período)]+tblHoras7891011121314[Horas Trabalhadas (2º Período)]</f>
        <v>0</v>
      </c>
      <c r="M31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1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1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Jornada])+O30</f>
        <v>0</v>
      </c>
      <c r="P31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1" s="14" t="str">
        <f>IF(tblHoras7891011121314[Jornada Diária]&lt;&gt;"",IF((N(tblHoras7891011121314[Jornada Diária])-ABS(N(tblHoras7891011121314[Horas Trabalhadas Além Jornada])))=0,1,""),"")</f>
        <v/>
      </c>
      <c r="R31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1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1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2" spans="2:20" x14ac:dyDescent="0.25">
      <c r="B32" s="11">
        <f t="shared" si="0"/>
        <v>41175</v>
      </c>
      <c r="C32" s="12" t="str">
        <f>TEXT(tblHoras7891011121314[Data],"ddd")</f>
        <v>sáb</v>
      </c>
      <c r="D32" s="26"/>
      <c r="E32" s="1"/>
      <c r="F32" s="1"/>
      <c r="G32" s="1"/>
      <c r="H32" s="1"/>
      <c r="I32" s="25"/>
      <c r="J32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2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2" s="4">
        <f>tblHoras7891011121314[Horas Trabalhadas (1º Período)]+tblHoras7891011121314[Horas Trabalhadas (2º Período)]</f>
        <v>0</v>
      </c>
      <c r="M32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32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2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Jornada])+O31</f>
        <v>0</v>
      </c>
      <c r="P32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2" s="14" t="str">
        <f>IF(tblHoras7891011121314[Jornada Diária]&lt;&gt;"",IF((N(tblHoras7891011121314[Jornada Diária])-ABS(N(tblHoras7891011121314[Horas Trabalhadas Além Jornada])))=0,1,""),"")</f>
        <v/>
      </c>
      <c r="R32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2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2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3" spans="2:21" x14ac:dyDescent="0.25">
      <c r="B33" s="11">
        <f t="shared" si="0"/>
        <v>41176</v>
      </c>
      <c r="C33" s="12" t="str">
        <f>TEXT(tblHoras7891011121314[Data],"ddd")</f>
        <v>dom</v>
      </c>
      <c r="D33" s="26"/>
      <c r="E33" s="1"/>
      <c r="F33" s="1"/>
      <c r="G33" s="1"/>
      <c r="H33" s="1"/>
      <c r="I33" s="25"/>
      <c r="J33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3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3" s="4">
        <f>tblHoras7891011121314[Horas Trabalhadas (1º Período)]+tblHoras7891011121314[Horas Trabalhadas (2º Período)]</f>
        <v>0</v>
      </c>
      <c r="M33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33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3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Jornada])+O32</f>
        <v>0</v>
      </c>
      <c r="P33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3" s="14" t="str">
        <f>IF(tblHoras7891011121314[Jornada Diária]&lt;&gt;"",IF((N(tblHoras7891011121314[Jornada Diária])-ABS(N(tblHoras7891011121314[Horas Trabalhadas Além Jornada])))=0,1,""),"")</f>
        <v/>
      </c>
      <c r="R33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3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3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4" spans="2:21" x14ac:dyDescent="0.25">
      <c r="B34" s="11">
        <f t="shared" si="0"/>
        <v>41177</v>
      </c>
      <c r="C34" s="12" t="str">
        <f>TEXT(tblHoras7891011121314[Data],"ddd")</f>
        <v>seg</v>
      </c>
      <c r="D34" s="26"/>
      <c r="E34" s="1"/>
      <c r="F34" s="1"/>
      <c r="G34" s="1"/>
      <c r="H34" s="1"/>
      <c r="I34" s="25"/>
      <c r="J34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4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4" s="4">
        <f>tblHoras7891011121314[Horas Trabalhadas (1º Período)]+tblHoras7891011121314[Horas Trabalhadas (2º Período)]</f>
        <v>0</v>
      </c>
      <c r="M34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4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4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Jornada])+O33</f>
        <v>0</v>
      </c>
      <c r="P34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4" s="14" t="str">
        <f>IF(tblHoras7891011121314[Jornada Diária]&lt;&gt;"",IF((N(tblHoras7891011121314[Jornada Diária])-ABS(N(tblHoras7891011121314[Horas Trabalhadas Além Jornada])))=0,1,""),"")</f>
        <v/>
      </c>
      <c r="R34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4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4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5" spans="2:21" x14ac:dyDescent="0.25">
      <c r="B35" s="11">
        <f t="shared" si="0"/>
        <v>41178</v>
      </c>
      <c r="C35" s="12" t="str">
        <f>TEXT(tblHoras7891011121314[Data],"ddd")</f>
        <v>ter</v>
      </c>
      <c r="D35" s="26"/>
      <c r="E35" s="1"/>
      <c r="F35" s="1"/>
      <c r="G35" s="1"/>
      <c r="H35" s="1"/>
      <c r="I35" s="25"/>
      <c r="J35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5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5" s="4">
        <f>tblHoras7891011121314[Horas Trabalhadas (1º Período)]+tblHoras7891011121314[Horas Trabalhadas (2º Período)]</f>
        <v>0</v>
      </c>
      <c r="M35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5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5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Jornada])+O34</f>
        <v>0</v>
      </c>
      <c r="P35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5" s="14" t="str">
        <f>IF(tblHoras7891011121314[Jornada Diária]&lt;&gt;"",IF((N(tblHoras7891011121314[Jornada Diária])-ABS(N(tblHoras7891011121314[Horas Trabalhadas Além Jornada])))=0,1,""),"")</f>
        <v/>
      </c>
      <c r="R35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5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5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6" spans="2:21" x14ac:dyDescent="0.25">
      <c r="B36" s="11">
        <f t="shared" si="0"/>
        <v>41179</v>
      </c>
      <c r="C36" s="12" t="str">
        <f>TEXT(tblHoras7891011121314[Data],"ddd")</f>
        <v>qua</v>
      </c>
      <c r="D36" s="26"/>
      <c r="E36" s="1"/>
      <c r="F36" s="1"/>
      <c r="G36" s="1"/>
      <c r="H36" s="1"/>
      <c r="I36" s="25"/>
      <c r="J36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6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6" s="4">
        <f>tblHoras7891011121314[Horas Trabalhadas (1º Período)]+tblHoras7891011121314[Horas Trabalhadas (2º Período)]</f>
        <v>0</v>
      </c>
      <c r="M36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6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6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Jornada])+O35</f>
        <v>0</v>
      </c>
      <c r="P36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6" s="14" t="str">
        <f>IF(tblHoras7891011121314[Jornada Diária]&lt;&gt;"",IF((N(tblHoras7891011121314[Jornada Diária])-ABS(N(tblHoras7891011121314[Horas Trabalhadas Além Jornada])))=0,1,""),"")</f>
        <v/>
      </c>
      <c r="R36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6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6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7" spans="2:21" x14ac:dyDescent="0.25">
      <c r="B37" s="11">
        <f t="shared" si="0"/>
        <v>41180</v>
      </c>
      <c r="C37" s="12" t="str">
        <f>TEXT(tblHoras7891011121314[Data],"ddd")</f>
        <v>qui</v>
      </c>
      <c r="D37" s="26"/>
      <c r="E37" s="1"/>
      <c r="F37" s="1"/>
      <c r="G37" s="1"/>
      <c r="H37" s="1"/>
      <c r="I37" s="25"/>
      <c r="J37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7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7" s="4">
        <f>tblHoras7891011121314[Horas Trabalhadas (1º Período)]+tblHoras7891011121314[Horas Trabalhadas (2º Período)]</f>
        <v>0</v>
      </c>
      <c r="M37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7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7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Jornada])+O36</f>
        <v>0</v>
      </c>
      <c r="P37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7" s="14" t="str">
        <f>IF(tblHoras7891011121314[Jornada Diária]&lt;&gt;"",IF((N(tblHoras7891011121314[Jornada Diária])-ABS(N(tblHoras7891011121314[Horas Trabalhadas Além Jornada])))=0,1,""),"")</f>
        <v/>
      </c>
      <c r="R37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7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7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8" spans="2:21" x14ac:dyDescent="0.25">
      <c r="B38" s="11">
        <f t="shared" si="0"/>
        <v>41181</v>
      </c>
      <c r="C38" s="12" t="str">
        <f>TEXT(tblHoras7891011121314[Data],"ddd")</f>
        <v>sex</v>
      </c>
      <c r="D38" s="26"/>
      <c r="E38" s="1"/>
      <c r="F38" s="1"/>
      <c r="G38" s="1"/>
      <c r="H38" s="1"/>
      <c r="I38" s="25"/>
      <c r="J38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8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8" s="4">
        <f>tblHoras7891011121314[Horas Trabalhadas (1º Período)]+tblHoras7891011121314[Horas Trabalhadas (2º Período)]</f>
        <v>0</v>
      </c>
      <c r="M38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8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8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Jornada])+O37</f>
        <v>0</v>
      </c>
      <c r="P38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8" s="14" t="str">
        <f>IF(tblHoras7891011121314[Jornada Diária]&lt;&gt;"",IF((N(tblHoras7891011121314[Jornada Diária])-ABS(N(tblHoras7891011121314[Horas Trabalhadas Além Jornada])))=0,1,""),"")</f>
        <v/>
      </c>
      <c r="R38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8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8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TEXT(tblHoras7891011121314[Data],"ddd")</f>
        <v/>
      </c>
      <c r="D39" s="26"/>
      <c r="E39" s="1"/>
      <c r="F39" s="1"/>
      <c r="G39" s="1"/>
      <c r="H39" s="1"/>
      <c r="I39" s="25"/>
      <c r="J39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9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9" s="4">
        <f>tblHoras7891011121314[Horas Trabalhadas (1º Período)]+tblHoras7891011121314[Horas Trabalhadas (2º Período)]</f>
        <v>0</v>
      </c>
      <c r="M39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39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9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Jornada])+O38</f>
        <v>0</v>
      </c>
      <c r="P39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9" s="14" t="str">
        <f>IF(tblHoras7891011121314[Jornada Diária]&lt;&gt;"",IF((N(tblHoras7891011121314[Jornada Diária])-ABS(N(tblHoras7891011121314[Horas Trabalhadas Além Jornada])))=0,1,""),"")</f>
        <v/>
      </c>
      <c r="R39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9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9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VsAf4Ow/qyROV+oFIQAt25GtopJeSX6orqUXucMO+PbMUXNy+oGqCJ8wUETZwnTxChG67Kf3bdzVvuj2aTI1Eg==" saltValue="PQANNP3ejmXQPDrhowlolA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596DB89-57CD-4C1E-A732-2AAD34B5DB82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9234DB-E62D-4B7D-A140-73D36FED269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2C3B2D52-D6AB-4C8B-A8AE-29E8786C896C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9BB52A16-E3B0-46F1-9D76-A79666615E60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54D9305-35D2-4216-93C4-5A22F95391C2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756CF129-DACA-4B77-A0D7-3CB4B4375B24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40F0AD7-3B82-43C5-BAE4-10AB95AC5565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91962BE0-0ED8-406C-B2B1-9BEB145AE989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72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41182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Setembro!O39</f>
        <v>0</v>
      </c>
      <c r="P7" s="47">
        <f>SUM(tblHoras789101112131415[Atrasos
(horas)])</f>
        <v>0</v>
      </c>
      <c r="Q7" s="48">
        <f>SUM(tblHoras789101112131415[Faltas
(dias)])</f>
        <v>21</v>
      </c>
      <c r="R7" s="47">
        <f>SUM(tblHoras789101112131415[Hora Extra Normal])</f>
        <v>0</v>
      </c>
      <c r="S7" s="47">
        <f>SUM(tblHoras789101112131415[Hora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41182</v>
      </c>
      <c r="C9" s="12" t="str">
        <f>TEXT(tblHoras789101112131415[Data],"ddd")</f>
        <v>sáb</v>
      </c>
      <c r="D9" s="26"/>
      <c r="E9" s="1"/>
      <c r="F9" s="1"/>
      <c r="G9" s="1"/>
      <c r="H9" s="1"/>
      <c r="I9" s="25"/>
      <c r="J9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9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9" s="4">
        <f>tblHoras789101112131415[Horas Trabalhadas (1º Período)]+tblHoras789101112131415[Horas Trabalhadas (2º Período)]</f>
        <v>0</v>
      </c>
      <c r="M9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9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9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Jornada])+O7</f>
        <v>0</v>
      </c>
      <c r="P9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9" s="14" t="str">
        <f>IF(tblHoras789101112131415[Jornada Diária]&lt;&gt;"",IF((N(tblHoras789101112131415[Jornada Diária])-ABS(N(tblHoras789101112131415[Horas Trabalhadas Além Jornada])))=0,1,""),"")</f>
        <v/>
      </c>
      <c r="R9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9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9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41183</v>
      </c>
      <c r="C10" s="12" t="str">
        <f>TEXT(tblHoras789101112131415[Data],"ddd")</f>
        <v>dom</v>
      </c>
      <c r="D10" s="26"/>
      <c r="E10" s="1"/>
      <c r="F10" s="1"/>
      <c r="G10" s="1"/>
      <c r="H10" s="1"/>
      <c r="I10" s="25"/>
      <c r="J10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0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0" s="4">
        <f>tblHoras789101112131415[Horas Trabalhadas (1º Período)]+tblHoras789101112131415[Horas Trabalhadas (2º Período)]</f>
        <v>0</v>
      </c>
      <c r="M10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10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0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Jornada])+O9</f>
        <v>0</v>
      </c>
      <c r="P10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0" s="14" t="str">
        <f>IF(tblHoras789101112131415[Jornada Diária]&lt;&gt;"",IF((N(tblHoras789101112131415[Jornada Diária])-ABS(N(tblHoras789101112131415[Horas Trabalhadas Além Jornada])))=0,1,""),"")</f>
        <v/>
      </c>
      <c r="R10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0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0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41184</v>
      </c>
      <c r="C11" s="12" t="str">
        <f>TEXT(tblHoras789101112131415[Data],"ddd")</f>
        <v>seg</v>
      </c>
      <c r="D11" s="26"/>
      <c r="E11" s="1"/>
      <c r="F11" s="1"/>
      <c r="G11" s="1"/>
      <c r="H11" s="1"/>
      <c r="I11" s="25"/>
      <c r="J11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1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1" s="4">
        <f>tblHoras789101112131415[Horas Trabalhadas (1º Período)]+tblHoras789101112131415[Horas Trabalhadas (2º Período)]</f>
        <v>0</v>
      </c>
      <c r="M11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1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1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Jornada])+O10</f>
        <v>0</v>
      </c>
      <c r="P11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1" s="14">
        <f>IF(tblHoras789101112131415[Jornada Diária]&lt;&gt;"",IF((N(tblHoras789101112131415[Jornada Diária])-ABS(N(tblHoras789101112131415[Horas Trabalhadas Além Jornada])))=0,1,""),"")</f>
        <v>1</v>
      </c>
      <c r="R11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1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1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2" spans="2:25" x14ac:dyDescent="0.25">
      <c r="B12" s="11">
        <f t="shared" si="0"/>
        <v>41185</v>
      </c>
      <c r="C12" s="12" t="str">
        <f>TEXT(tblHoras789101112131415[Data],"ddd")</f>
        <v>ter</v>
      </c>
      <c r="D12" s="26"/>
      <c r="E12" s="1"/>
      <c r="F12" s="1"/>
      <c r="G12" s="1"/>
      <c r="H12" s="1"/>
      <c r="I12" s="25"/>
      <c r="J12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2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2" s="4">
        <f>tblHoras789101112131415[Horas Trabalhadas (1º Período)]+tblHoras789101112131415[Horas Trabalhadas (2º Período)]</f>
        <v>0</v>
      </c>
      <c r="M12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2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2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Jornada])+O11</f>
        <v>0</v>
      </c>
      <c r="P12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2" s="14">
        <f>IF(tblHoras789101112131415[Jornada Diária]&lt;&gt;"",IF((N(tblHoras789101112131415[Jornada Diária])-ABS(N(tblHoras789101112131415[Horas Trabalhadas Além Jornada])))=0,1,""),"")</f>
        <v>1</v>
      </c>
      <c r="R12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2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2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3" spans="2:25" x14ac:dyDescent="0.25">
      <c r="B13" s="11">
        <f t="shared" si="0"/>
        <v>41186</v>
      </c>
      <c r="C13" s="12" t="str">
        <f>TEXT(tblHoras789101112131415[Data],"ddd")</f>
        <v>qua</v>
      </c>
      <c r="D13" s="26"/>
      <c r="E13" s="1"/>
      <c r="F13" s="1"/>
      <c r="G13" s="1"/>
      <c r="H13" s="1"/>
      <c r="I13" s="25"/>
      <c r="J13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3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3" s="4">
        <f>tblHoras789101112131415[Horas Trabalhadas (1º Período)]+tblHoras789101112131415[Horas Trabalhadas (2º Período)]</f>
        <v>0</v>
      </c>
      <c r="M13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3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3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Jornada])+O12</f>
        <v>0</v>
      </c>
      <c r="P13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3" s="14">
        <f>IF(tblHoras789101112131415[Jornada Diária]&lt;&gt;"",IF((N(tblHoras789101112131415[Jornada Diária])-ABS(N(tblHoras789101112131415[Horas Trabalhadas Além Jornada])))=0,1,""),"")</f>
        <v>1</v>
      </c>
      <c r="R13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3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3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4" spans="2:25" x14ac:dyDescent="0.25">
      <c r="B14" s="11">
        <f t="shared" si="0"/>
        <v>41187</v>
      </c>
      <c r="C14" s="12" t="str">
        <f>TEXT(tblHoras789101112131415[Data],"ddd")</f>
        <v>qui</v>
      </c>
      <c r="D14" s="26"/>
      <c r="E14" s="1"/>
      <c r="F14" s="1"/>
      <c r="G14" s="1"/>
      <c r="H14" s="1"/>
      <c r="I14" s="25"/>
      <c r="J14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4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4" s="4">
        <f>tblHoras789101112131415[Horas Trabalhadas (1º Período)]+tblHoras789101112131415[Horas Trabalhadas (2º Período)]</f>
        <v>0</v>
      </c>
      <c r="M14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4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4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Jornada])+O13</f>
        <v>0</v>
      </c>
      <c r="P14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4" s="14">
        <f>IF(tblHoras789101112131415[Jornada Diária]&lt;&gt;"",IF((N(tblHoras789101112131415[Jornada Diária])-ABS(N(tblHoras789101112131415[Horas Trabalhadas Além Jornada])))=0,1,""),"")</f>
        <v>1</v>
      </c>
      <c r="R14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4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4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  <c r="X14" s="18"/>
      <c r="Y14" s="18"/>
    </row>
    <row r="15" spans="2:25" x14ac:dyDescent="0.25">
      <c r="B15" s="11">
        <f t="shared" si="0"/>
        <v>41188</v>
      </c>
      <c r="C15" s="12" t="str">
        <f>TEXT(tblHoras789101112131415[Data],"ddd")</f>
        <v>sex</v>
      </c>
      <c r="D15" s="26"/>
      <c r="E15" s="1"/>
      <c r="F15" s="1"/>
      <c r="G15" s="1"/>
      <c r="H15" s="1"/>
      <c r="I15" s="25"/>
      <c r="J15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5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5" s="4">
        <f>tblHoras789101112131415[Horas Trabalhadas (1º Período)]+tblHoras789101112131415[Horas Trabalhadas (2º Período)]</f>
        <v>0</v>
      </c>
      <c r="M15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5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5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Jornada])+O14</f>
        <v>0</v>
      </c>
      <c r="P15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5" s="14">
        <f>IF(tblHoras789101112131415[Jornada Diária]&lt;&gt;"",IF((N(tblHoras789101112131415[Jornada Diária])-ABS(N(tblHoras789101112131415[Horas Trabalhadas Além Jornada])))=0,1,""),"")</f>
        <v>1</v>
      </c>
      <c r="R15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5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5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  <c r="X15" s="17"/>
    </row>
    <row r="16" spans="2:25" x14ac:dyDescent="0.25">
      <c r="B16" s="11">
        <f t="shared" si="0"/>
        <v>41189</v>
      </c>
      <c r="C16" s="12" t="str">
        <f>TEXT(tblHoras789101112131415[Data],"ddd")</f>
        <v>sáb</v>
      </c>
      <c r="D16" s="26"/>
      <c r="E16" s="1"/>
      <c r="F16" s="1"/>
      <c r="G16" s="1"/>
      <c r="H16" s="1"/>
      <c r="I16" s="25"/>
      <c r="J16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6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6" s="4">
        <f>tblHoras789101112131415[Horas Trabalhadas (1º Período)]+tblHoras789101112131415[Horas Trabalhadas (2º Período)]</f>
        <v>0</v>
      </c>
      <c r="M16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16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6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Jornada])+O15</f>
        <v>0</v>
      </c>
      <c r="P16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6" s="14" t="str">
        <f>IF(tblHoras789101112131415[Jornada Diária]&lt;&gt;"",IF((N(tblHoras789101112131415[Jornada Diária])-ABS(N(tblHoras789101112131415[Horas Trabalhadas Além Jornada])))=0,1,""),"")</f>
        <v/>
      </c>
      <c r="R16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6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6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7" spans="2:20" x14ac:dyDescent="0.25">
      <c r="B17" s="11">
        <f t="shared" si="0"/>
        <v>41190</v>
      </c>
      <c r="C17" s="12" t="str">
        <f>TEXT(tblHoras789101112131415[Data],"ddd")</f>
        <v>dom</v>
      </c>
      <c r="D17" s="26"/>
      <c r="E17" s="1"/>
      <c r="F17" s="1"/>
      <c r="G17" s="1"/>
      <c r="H17" s="1"/>
      <c r="I17" s="25"/>
      <c r="J17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7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7" s="4">
        <f>tblHoras789101112131415[Horas Trabalhadas (1º Período)]+tblHoras789101112131415[Horas Trabalhadas (2º Período)]</f>
        <v>0</v>
      </c>
      <c r="M17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17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7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Jornada])+O16</f>
        <v>0</v>
      </c>
      <c r="P17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7" s="14" t="str">
        <f>IF(tblHoras789101112131415[Jornada Diária]&lt;&gt;"",IF((N(tblHoras789101112131415[Jornada Diária])-ABS(N(tblHoras789101112131415[Horas Trabalhadas Além Jornada])))=0,1,""),"")</f>
        <v/>
      </c>
      <c r="R17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7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7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8" spans="2:20" x14ac:dyDescent="0.25">
      <c r="B18" s="11">
        <f t="shared" si="0"/>
        <v>41191</v>
      </c>
      <c r="C18" s="12" t="str">
        <f>TEXT(tblHoras789101112131415[Data],"ddd")</f>
        <v>seg</v>
      </c>
      <c r="D18" s="26"/>
      <c r="E18" s="1"/>
      <c r="F18" s="1"/>
      <c r="G18" s="1"/>
      <c r="H18" s="1"/>
      <c r="I18" s="25"/>
      <c r="J18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8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8" s="4">
        <f>tblHoras789101112131415[Horas Trabalhadas (1º Período)]+tblHoras789101112131415[Horas Trabalhadas (2º Período)]</f>
        <v>0</v>
      </c>
      <c r="M18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8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8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Jornada])+O17</f>
        <v>0</v>
      </c>
      <c r="P18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8" s="14">
        <f>IF(tblHoras789101112131415[Jornada Diária]&lt;&gt;"",IF((N(tblHoras789101112131415[Jornada Diária])-ABS(N(tblHoras789101112131415[Horas Trabalhadas Além Jornada])))=0,1,""),"")</f>
        <v>1</v>
      </c>
      <c r="R18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8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8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9" spans="2:20" x14ac:dyDescent="0.25">
      <c r="B19" s="11">
        <f t="shared" si="0"/>
        <v>41192</v>
      </c>
      <c r="C19" s="12" t="str">
        <f>TEXT(tblHoras789101112131415[Data],"ddd")</f>
        <v>ter</v>
      </c>
      <c r="D19" s="26"/>
      <c r="E19" s="1"/>
      <c r="F19" s="1"/>
      <c r="G19" s="1"/>
      <c r="H19" s="1"/>
      <c r="I19" s="25"/>
      <c r="J19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9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9" s="4">
        <f>tblHoras789101112131415[Horas Trabalhadas (1º Período)]+tblHoras789101112131415[Horas Trabalhadas (2º Período)]</f>
        <v>0</v>
      </c>
      <c r="M19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9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9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Jornada])+O18</f>
        <v>0</v>
      </c>
      <c r="P19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9" s="14">
        <f>IF(tblHoras789101112131415[Jornada Diária]&lt;&gt;"",IF((N(tblHoras789101112131415[Jornada Diária])-ABS(N(tblHoras789101112131415[Horas Trabalhadas Além Jornada])))=0,1,""),"")</f>
        <v>1</v>
      </c>
      <c r="R19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9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9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0" spans="2:20" x14ac:dyDescent="0.25">
      <c r="B20" s="11">
        <f t="shared" si="0"/>
        <v>41193</v>
      </c>
      <c r="C20" s="12" t="str">
        <f>TEXT(tblHoras789101112131415[Data],"ddd")</f>
        <v>qua</v>
      </c>
      <c r="D20" s="26"/>
      <c r="E20" s="1"/>
      <c r="F20" s="1"/>
      <c r="G20" s="1"/>
      <c r="H20" s="1"/>
      <c r="I20" s="25"/>
      <c r="J20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0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0" s="4">
        <f>tblHoras789101112131415[Horas Trabalhadas (1º Período)]+tblHoras789101112131415[Horas Trabalhadas (2º Período)]</f>
        <v>0</v>
      </c>
      <c r="M20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0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0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Jornada])+O19</f>
        <v>0</v>
      </c>
      <c r="P20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0" s="14">
        <f>IF(tblHoras789101112131415[Jornada Diária]&lt;&gt;"",IF((N(tblHoras789101112131415[Jornada Diária])-ABS(N(tblHoras789101112131415[Horas Trabalhadas Além Jornada])))=0,1,""),"")</f>
        <v>1</v>
      </c>
      <c r="R20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0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0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1" spans="2:20" x14ac:dyDescent="0.25">
      <c r="B21" s="11">
        <f t="shared" si="0"/>
        <v>41194</v>
      </c>
      <c r="C21" s="12" t="str">
        <f>TEXT(tblHoras789101112131415[Data],"ddd")</f>
        <v>qui</v>
      </c>
      <c r="D21" s="26"/>
      <c r="E21" s="1"/>
      <c r="F21" s="1"/>
      <c r="G21" s="1"/>
      <c r="H21" s="1"/>
      <c r="I21" s="25"/>
      <c r="J21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1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1" s="4">
        <f>tblHoras789101112131415[Horas Trabalhadas (1º Período)]+tblHoras789101112131415[Horas Trabalhadas (2º Período)]</f>
        <v>0</v>
      </c>
      <c r="M21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1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1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Jornada])+O20</f>
        <v>0</v>
      </c>
      <c r="P21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1" s="14">
        <f>IF(tblHoras789101112131415[Jornada Diária]&lt;&gt;"",IF((N(tblHoras789101112131415[Jornada Diária])-ABS(N(tblHoras789101112131415[Horas Trabalhadas Além Jornada])))=0,1,""),"")</f>
        <v>1</v>
      </c>
      <c r="R21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1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1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2" spans="2:20" x14ac:dyDescent="0.25">
      <c r="B22" s="11">
        <f t="shared" si="0"/>
        <v>41195</v>
      </c>
      <c r="C22" s="12" t="str">
        <f>TEXT(tblHoras789101112131415[Data],"ddd")</f>
        <v>sex</v>
      </c>
      <c r="D22" s="26"/>
      <c r="E22" s="1"/>
      <c r="F22" s="1"/>
      <c r="G22" s="1"/>
      <c r="H22" s="1"/>
      <c r="I22" s="25"/>
      <c r="J22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2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2" s="4">
        <f>tblHoras789101112131415[Horas Trabalhadas (1º Período)]+tblHoras789101112131415[Horas Trabalhadas (2º Período)]</f>
        <v>0</v>
      </c>
      <c r="M22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2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2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Jornada])+O21</f>
        <v>0</v>
      </c>
      <c r="P22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2" s="14">
        <f>IF(tblHoras789101112131415[Jornada Diária]&lt;&gt;"",IF((N(tblHoras789101112131415[Jornada Diária])-ABS(N(tblHoras789101112131415[Horas Trabalhadas Além Jornada])))=0,1,""),"")</f>
        <v>1</v>
      </c>
      <c r="R22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2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2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3" spans="2:20" x14ac:dyDescent="0.25">
      <c r="B23" s="11">
        <f t="shared" si="0"/>
        <v>41196</v>
      </c>
      <c r="C23" s="12" t="str">
        <f>TEXT(tblHoras789101112131415[Data],"ddd")</f>
        <v>sáb</v>
      </c>
      <c r="D23" s="26"/>
      <c r="E23" s="1"/>
      <c r="F23" s="1"/>
      <c r="G23" s="1"/>
      <c r="H23" s="1"/>
      <c r="I23" s="25"/>
      <c r="J23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3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3" s="4">
        <f>tblHoras789101112131415[Horas Trabalhadas (1º Período)]+tblHoras789101112131415[Horas Trabalhadas (2º Período)]</f>
        <v>0</v>
      </c>
      <c r="M23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23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3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Jornada])+O22</f>
        <v>0</v>
      </c>
      <c r="P23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3" s="14" t="str">
        <f>IF(tblHoras789101112131415[Jornada Diária]&lt;&gt;"",IF((N(tblHoras789101112131415[Jornada Diária])-ABS(N(tblHoras789101112131415[Horas Trabalhadas Além Jornada])))=0,1,""),"")</f>
        <v/>
      </c>
      <c r="R23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3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3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4" spans="2:20" x14ac:dyDescent="0.25">
      <c r="B24" s="11">
        <f t="shared" si="0"/>
        <v>41197</v>
      </c>
      <c r="C24" s="12" t="str">
        <f>TEXT(tblHoras789101112131415[Data],"ddd")</f>
        <v>dom</v>
      </c>
      <c r="D24" s="26"/>
      <c r="E24" s="1"/>
      <c r="F24" s="1"/>
      <c r="G24" s="1"/>
      <c r="H24" s="1"/>
      <c r="I24" s="25"/>
      <c r="J24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4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4" s="4">
        <f>tblHoras789101112131415[Horas Trabalhadas (1º Período)]+tblHoras789101112131415[Horas Trabalhadas (2º Período)]</f>
        <v>0</v>
      </c>
      <c r="M24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24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4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Jornada])+O23</f>
        <v>0</v>
      </c>
      <c r="P24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4" s="14" t="str">
        <f>IF(tblHoras789101112131415[Jornada Diária]&lt;&gt;"",IF((N(tblHoras789101112131415[Jornada Diária])-ABS(N(tblHoras789101112131415[Horas Trabalhadas Além Jornada])))=0,1,""),"")</f>
        <v/>
      </c>
      <c r="R24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4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4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5" spans="2:20" x14ac:dyDescent="0.25">
      <c r="B25" s="11">
        <f t="shared" si="0"/>
        <v>41198</v>
      </c>
      <c r="C25" s="12" t="str">
        <f>TEXT(tblHoras789101112131415[Data],"ddd")</f>
        <v>seg</v>
      </c>
      <c r="D25" s="26"/>
      <c r="E25" s="1"/>
      <c r="F25" s="1"/>
      <c r="G25" s="1"/>
      <c r="H25" s="1"/>
      <c r="I25" s="25"/>
      <c r="J25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5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5" s="4">
        <f>tblHoras789101112131415[Horas Trabalhadas (1º Período)]+tblHoras789101112131415[Horas Trabalhadas (2º Período)]</f>
        <v>0</v>
      </c>
      <c r="M25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5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5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Jornada])+O24</f>
        <v>0</v>
      </c>
      <c r="P25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5" s="14">
        <f>IF(tblHoras789101112131415[Jornada Diária]&lt;&gt;"",IF((N(tblHoras789101112131415[Jornada Diária])-ABS(N(tblHoras789101112131415[Horas Trabalhadas Além Jornada])))=0,1,""),"")</f>
        <v>1</v>
      </c>
      <c r="R25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5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5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6" spans="2:20" x14ac:dyDescent="0.25">
      <c r="B26" s="11">
        <f t="shared" si="0"/>
        <v>41199</v>
      </c>
      <c r="C26" s="12" t="str">
        <f>TEXT(tblHoras789101112131415[Data],"ddd")</f>
        <v>ter</v>
      </c>
      <c r="D26" s="26"/>
      <c r="E26" s="1"/>
      <c r="F26" s="1"/>
      <c r="G26" s="1"/>
      <c r="H26" s="1"/>
      <c r="I26" s="25"/>
      <c r="J26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6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6" s="4">
        <f>tblHoras789101112131415[Horas Trabalhadas (1º Período)]+tblHoras789101112131415[Horas Trabalhadas (2º Período)]</f>
        <v>0</v>
      </c>
      <c r="M26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6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6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Jornada])+O25</f>
        <v>0</v>
      </c>
      <c r="P26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6" s="14">
        <f>IF(tblHoras789101112131415[Jornada Diária]&lt;&gt;"",IF((N(tblHoras789101112131415[Jornada Diária])-ABS(N(tblHoras789101112131415[Horas Trabalhadas Além Jornada])))=0,1,""),"")</f>
        <v>1</v>
      </c>
      <c r="R26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6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6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7" spans="2:20" x14ac:dyDescent="0.25">
      <c r="B27" s="11">
        <f t="shared" si="0"/>
        <v>41200</v>
      </c>
      <c r="C27" s="12" t="str">
        <f>TEXT(tblHoras789101112131415[Data],"ddd")</f>
        <v>qua</v>
      </c>
      <c r="D27" s="26"/>
      <c r="E27" s="1"/>
      <c r="F27" s="1"/>
      <c r="G27" s="1"/>
      <c r="H27" s="1"/>
      <c r="I27" s="25"/>
      <c r="J27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7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7" s="4">
        <f>tblHoras789101112131415[Horas Trabalhadas (1º Período)]+tblHoras789101112131415[Horas Trabalhadas (2º Período)]</f>
        <v>0</v>
      </c>
      <c r="M27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7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7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Jornada])+O26</f>
        <v>0</v>
      </c>
      <c r="P27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7" s="14">
        <f>IF(tblHoras789101112131415[Jornada Diária]&lt;&gt;"",IF((N(tblHoras789101112131415[Jornada Diária])-ABS(N(tblHoras789101112131415[Horas Trabalhadas Além Jornada])))=0,1,""),"")</f>
        <v>1</v>
      </c>
      <c r="R27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7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7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8" spans="2:20" x14ac:dyDescent="0.25">
      <c r="B28" s="11">
        <f t="shared" si="0"/>
        <v>41201</v>
      </c>
      <c r="C28" s="12" t="str">
        <f>TEXT(tblHoras789101112131415[Data],"ddd")</f>
        <v>qui</v>
      </c>
      <c r="D28" s="26"/>
      <c r="E28" s="1"/>
      <c r="F28" s="1"/>
      <c r="G28" s="1"/>
      <c r="H28" s="1"/>
      <c r="I28" s="25"/>
      <c r="J28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8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8" s="4">
        <f>tblHoras789101112131415[Horas Trabalhadas (1º Período)]+tblHoras789101112131415[Horas Trabalhadas (2º Período)]</f>
        <v>0</v>
      </c>
      <c r="M28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8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8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Jornada])+O27</f>
        <v>0</v>
      </c>
      <c r="P28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8" s="14">
        <f>IF(tblHoras789101112131415[Jornada Diária]&lt;&gt;"",IF((N(tblHoras789101112131415[Jornada Diária])-ABS(N(tblHoras789101112131415[Horas Trabalhadas Além Jornada])))=0,1,""),"")</f>
        <v>1</v>
      </c>
      <c r="R28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8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8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9" spans="2:20" x14ac:dyDescent="0.25">
      <c r="B29" s="11">
        <f t="shared" si="0"/>
        <v>41202</v>
      </c>
      <c r="C29" s="12" t="str">
        <f>TEXT(tblHoras789101112131415[Data],"ddd")</f>
        <v>sex</v>
      </c>
      <c r="D29" s="26"/>
      <c r="E29" s="1"/>
      <c r="F29" s="1"/>
      <c r="G29" s="1"/>
      <c r="H29" s="1"/>
      <c r="I29" s="25"/>
      <c r="J29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9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9" s="4">
        <f>tblHoras789101112131415[Horas Trabalhadas (1º Período)]+tblHoras789101112131415[Horas Trabalhadas (2º Período)]</f>
        <v>0</v>
      </c>
      <c r="M29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9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9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Jornada])+O28</f>
        <v>0</v>
      </c>
      <c r="P29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9" s="14">
        <f>IF(tblHoras789101112131415[Jornada Diária]&lt;&gt;"",IF((N(tblHoras789101112131415[Jornada Diária])-ABS(N(tblHoras789101112131415[Horas Trabalhadas Além Jornada])))=0,1,""),"")</f>
        <v>1</v>
      </c>
      <c r="R29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9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9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0" spans="2:20" x14ac:dyDescent="0.25">
      <c r="B30" s="11">
        <f t="shared" si="0"/>
        <v>41203</v>
      </c>
      <c r="C30" s="12" t="str">
        <f>TEXT(tblHoras789101112131415[Data],"ddd")</f>
        <v>sáb</v>
      </c>
      <c r="D30" s="26"/>
      <c r="E30" s="1"/>
      <c r="F30" s="1"/>
      <c r="G30" s="1"/>
      <c r="H30" s="1"/>
      <c r="I30" s="25"/>
      <c r="J30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0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0" s="4">
        <f>tblHoras789101112131415[Horas Trabalhadas (1º Período)]+tblHoras789101112131415[Horas Trabalhadas (2º Período)]</f>
        <v>0</v>
      </c>
      <c r="M30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30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0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Jornada])+O29</f>
        <v>0</v>
      </c>
      <c r="P30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0" s="14" t="str">
        <f>IF(tblHoras789101112131415[Jornada Diária]&lt;&gt;"",IF((N(tblHoras789101112131415[Jornada Diária])-ABS(N(tblHoras789101112131415[Horas Trabalhadas Além Jornada])))=0,1,""),"")</f>
        <v/>
      </c>
      <c r="R30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0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0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1" spans="2:20" x14ac:dyDescent="0.25">
      <c r="B31" s="11">
        <f t="shared" si="0"/>
        <v>41204</v>
      </c>
      <c r="C31" s="12" t="str">
        <f>TEXT(tblHoras789101112131415[Data],"ddd")</f>
        <v>dom</v>
      </c>
      <c r="D31" s="26"/>
      <c r="E31" s="1"/>
      <c r="F31" s="1"/>
      <c r="G31" s="1"/>
      <c r="H31" s="1"/>
      <c r="I31" s="25"/>
      <c r="J31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1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1" s="4">
        <f>tblHoras789101112131415[Horas Trabalhadas (1º Período)]+tblHoras789101112131415[Horas Trabalhadas (2º Período)]</f>
        <v>0</v>
      </c>
      <c r="M31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31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1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Jornada])+O30</f>
        <v>0</v>
      </c>
      <c r="P31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1" s="14" t="str">
        <f>IF(tblHoras789101112131415[Jornada Diária]&lt;&gt;"",IF((N(tblHoras789101112131415[Jornada Diária])-ABS(N(tblHoras789101112131415[Horas Trabalhadas Além Jornada])))=0,1,""),"")</f>
        <v/>
      </c>
      <c r="R31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1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1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2" spans="2:20" x14ac:dyDescent="0.25">
      <c r="B32" s="11">
        <f t="shared" si="0"/>
        <v>41205</v>
      </c>
      <c r="C32" s="12" t="str">
        <f>TEXT(tblHoras789101112131415[Data],"ddd")</f>
        <v>seg</v>
      </c>
      <c r="D32" s="26"/>
      <c r="E32" s="1"/>
      <c r="F32" s="1"/>
      <c r="G32" s="1"/>
      <c r="H32" s="1"/>
      <c r="I32" s="25"/>
      <c r="J32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2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2" s="4">
        <f>tblHoras789101112131415[Horas Trabalhadas (1º Período)]+tblHoras789101112131415[Horas Trabalhadas (2º Período)]</f>
        <v>0</v>
      </c>
      <c r="M32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2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2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Jornada])+O31</f>
        <v>0</v>
      </c>
      <c r="P32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2" s="14">
        <f>IF(tblHoras789101112131415[Jornada Diária]&lt;&gt;"",IF((N(tblHoras789101112131415[Jornada Diária])-ABS(N(tblHoras789101112131415[Horas Trabalhadas Além Jornada])))=0,1,""),"")</f>
        <v>1</v>
      </c>
      <c r="R32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2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2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3" spans="2:21" x14ac:dyDescent="0.25">
      <c r="B33" s="11">
        <f t="shared" si="0"/>
        <v>41206</v>
      </c>
      <c r="C33" s="12" t="str">
        <f>TEXT(tblHoras789101112131415[Data],"ddd")</f>
        <v>ter</v>
      </c>
      <c r="D33" s="26"/>
      <c r="E33" s="1"/>
      <c r="F33" s="1"/>
      <c r="G33" s="1"/>
      <c r="H33" s="1"/>
      <c r="I33" s="25"/>
      <c r="J33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3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3" s="4">
        <f>tblHoras789101112131415[Horas Trabalhadas (1º Período)]+tblHoras789101112131415[Horas Trabalhadas (2º Período)]</f>
        <v>0</v>
      </c>
      <c r="M33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3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3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Jornada])+O32</f>
        <v>0</v>
      </c>
      <c r="P33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3" s="14">
        <f>IF(tblHoras789101112131415[Jornada Diária]&lt;&gt;"",IF((N(tblHoras789101112131415[Jornada Diária])-ABS(N(tblHoras789101112131415[Horas Trabalhadas Além Jornada])))=0,1,""),"")</f>
        <v>1</v>
      </c>
      <c r="R33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3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3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4" spans="2:21" x14ac:dyDescent="0.25">
      <c r="B34" s="11">
        <f t="shared" si="0"/>
        <v>41207</v>
      </c>
      <c r="C34" s="12" t="str">
        <f>TEXT(tblHoras789101112131415[Data],"ddd")</f>
        <v>qua</v>
      </c>
      <c r="D34" s="26"/>
      <c r="E34" s="1"/>
      <c r="F34" s="1"/>
      <c r="G34" s="1"/>
      <c r="H34" s="1"/>
      <c r="I34" s="25"/>
      <c r="J34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4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4" s="4">
        <f>tblHoras789101112131415[Horas Trabalhadas (1º Período)]+tblHoras789101112131415[Horas Trabalhadas (2º Período)]</f>
        <v>0</v>
      </c>
      <c r="M34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4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4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Jornada])+O33</f>
        <v>0</v>
      </c>
      <c r="P34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4" s="14">
        <f>IF(tblHoras789101112131415[Jornada Diária]&lt;&gt;"",IF((N(tblHoras789101112131415[Jornada Diária])-ABS(N(tblHoras789101112131415[Horas Trabalhadas Além Jornada])))=0,1,""),"")</f>
        <v>1</v>
      </c>
      <c r="R34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4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4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5" spans="2:21" x14ac:dyDescent="0.25">
      <c r="B35" s="11">
        <f t="shared" si="0"/>
        <v>41208</v>
      </c>
      <c r="C35" s="12" t="str">
        <f>TEXT(tblHoras789101112131415[Data],"ddd")</f>
        <v>qui</v>
      </c>
      <c r="D35" s="26"/>
      <c r="E35" s="1"/>
      <c r="F35" s="1"/>
      <c r="G35" s="1"/>
      <c r="H35" s="1"/>
      <c r="I35" s="25"/>
      <c r="J35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5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5" s="4">
        <f>tblHoras789101112131415[Horas Trabalhadas (1º Período)]+tblHoras789101112131415[Horas Trabalhadas (2º Período)]</f>
        <v>0</v>
      </c>
      <c r="M35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5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5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Jornada])+O34</f>
        <v>0</v>
      </c>
      <c r="P35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5" s="14">
        <f>IF(tblHoras789101112131415[Jornada Diária]&lt;&gt;"",IF((N(tblHoras789101112131415[Jornada Diária])-ABS(N(tblHoras789101112131415[Horas Trabalhadas Além Jornada])))=0,1,""),"")</f>
        <v>1</v>
      </c>
      <c r="R35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5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5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6" spans="2:21" x14ac:dyDescent="0.25">
      <c r="B36" s="11">
        <f t="shared" si="0"/>
        <v>41209</v>
      </c>
      <c r="C36" s="12" t="str">
        <f>TEXT(tblHoras789101112131415[Data],"ddd")</f>
        <v>sex</v>
      </c>
      <c r="D36" s="26"/>
      <c r="E36" s="1"/>
      <c r="F36" s="1"/>
      <c r="G36" s="1"/>
      <c r="H36" s="1"/>
      <c r="I36" s="25"/>
      <c r="J36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6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6" s="4">
        <f>tblHoras789101112131415[Horas Trabalhadas (1º Período)]+tblHoras789101112131415[Horas Trabalhadas (2º Período)]</f>
        <v>0</v>
      </c>
      <c r="M36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6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6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Jornada])+O35</f>
        <v>0</v>
      </c>
      <c r="P36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6" s="14">
        <f>IF(tblHoras789101112131415[Jornada Diária]&lt;&gt;"",IF((N(tblHoras789101112131415[Jornada Diária])-ABS(N(tblHoras789101112131415[Horas Trabalhadas Além Jornada])))=0,1,""),"")</f>
        <v>1</v>
      </c>
      <c r="R36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6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6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7" spans="2:21" x14ac:dyDescent="0.25">
      <c r="B37" s="11">
        <f t="shared" si="0"/>
        <v>41210</v>
      </c>
      <c r="C37" s="12" t="str">
        <f>TEXT(tblHoras789101112131415[Data],"ddd")</f>
        <v>sáb</v>
      </c>
      <c r="D37" s="26"/>
      <c r="E37" s="1"/>
      <c r="F37" s="1"/>
      <c r="G37" s="1"/>
      <c r="H37" s="1"/>
      <c r="I37" s="25"/>
      <c r="J37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7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7" s="4">
        <f>tblHoras789101112131415[Horas Trabalhadas (1º Período)]+tblHoras789101112131415[Horas Trabalhadas (2º Período)]</f>
        <v>0</v>
      </c>
      <c r="M37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37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7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Jornada])+O36</f>
        <v>0</v>
      </c>
      <c r="P37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7" s="14" t="str">
        <f>IF(tblHoras789101112131415[Jornada Diária]&lt;&gt;"",IF((N(tblHoras789101112131415[Jornada Diária])-ABS(N(tblHoras789101112131415[Horas Trabalhadas Além Jornada])))=0,1,""),"")</f>
        <v/>
      </c>
      <c r="R37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7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7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8" spans="2:21" x14ac:dyDescent="0.25">
      <c r="B38" s="11">
        <f t="shared" si="0"/>
        <v>41211</v>
      </c>
      <c r="C38" s="12" t="str">
        <f>TEXT(tblHoras789101112131415[Data],"ddd")</f>
        <v>dom</v>
      </c>
      <c r="D38" s="26"/>
      <c r="E38" s="1"/>
      <c r="F38" s="1"/>
      <c r="G38" s="1"/>
      <c r="H38" s="1"/>
      <c r="I38" s="25"/>
      <c r="J38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8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8" s="4">
        <f>tblHoras789101112131415[Horas Trabalhadas (1º Período)]+tblHoras789101112131415[Horas Trabalhadas (2º Período)]</f>
        <v>0</v>
      </c>
      <c r="M38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38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8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Jornada])+O37</f>
        <v>0</v>
      </c>
      <c r="P38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8" s="14" t="str">
        <f>IF(tblHoras789101112131415[Jornada Diária]&lt;&gt;"",IF((N(tblHoras789101112131415[Jornada Diária])-ABS(N(tblHoras789101112131415[Horas Trabalhadas Além Jornada])))=0,1,""),"")</f>
        <v/>
      </c>
      <c r="R38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8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8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9" spans="2:21" x14ac:dyDescent="0.25">
      <c r="B39" s="11">
        <f t="shared" si="0"/>
        <v>41212</v>
      </c>
      <c r="C39" s="12" t="str">
        <f>TEXT(tblHoras789101112131415[Data],"ddd")</f>
        <v>seg</v>
      </c>
      <c r="D39" s="26"/>
      <c r="E39" s="1"/>
      <c r="F39" s="1"/>
      <c r="G39" s="1"/>
      <c r="H39" s="1"/>
      <c r="I39" s="25"/>
      <c r="J39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9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9" s="4">
        <f>tblHoras789101112131415[Horas Trabalhadas (1º Período)]+tblHoras789101112131415[Horas Trabalhadas (2º Período)]</f>
        <v>0</v>
      </c>
      <c r="M39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9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9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Jornada])+O38</f>
        <v>0</v>
      </c>
      <c r="P39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9" s="14">
        <f>IF(tblHoras789101112131415[Jornada Diária]&lt;&gt;"",IF((N(tblHoras789101112131415[Jornada Diária])-ABS(N(tblHoras789101112131415[Horas Trabalhadas Além Jornada])))=0,1,""),"")</f>
        <v>1</v>
      </c>
      <c r="R39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9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9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R4LMalPbgu+n0BK1QXGHJc/fwTq96D3OE7AMg3PcwVE6KX2HD8JIxX9bKnzvPm4bNtcebywT4Xcmy/+3LydiCQ==" saltValue="+5l9o5wyP16L77WlP+EB7A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A46215E-DFB6-4B0E-910E-7788D787901C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0E0044-2704-4F9F-A8B2-3183C5BBC8B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F00C48DF-282C-4FB4-89C0-9EAECA659F8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779B240B-3BFD-4C0B-B3CB-B618865D36CC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9DEF129-938D-4536-B7B8-4E0C23F70707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3FCDEFDA-CEB5-42C2-8711-CC92711AC61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6D959D70-FC32-4CB8-ABDB-34C8826220EB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051497C1-3DD8-452D-B29F-AE81861CFE6E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73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41213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Outubro!O39</f>
        <v>0</v>
      </c>
      <c r="P7" s="47">
        <f>SUM(tblHoras78910111213141516[Atrasos
(horas)])</f>
        <v>0</v>
      </c>
      <c r="Q7" s="48">
        <f>SUM(tblHoras78910111213141516[Faltas
(dias)])</f>
        <v>0</v>
      </c>
      <c r="R7" s="47">
        <f>SUM(tblHoras78910111213141516[Hora Extra Normal])</f>
        <v>0</v>
      </c>
      <c r="S7" s="47">
        <f>SUM(tblHoras78910111213141516[Hora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41213</v>
      </c>
      <c r="C9" s="12" t="str">
        <f>TEXT(tblHoras78910111213141516[Data],"ddd")</f>
        <v>ter</v>
      </c>
      <c r="D9" s="26"/>
      <c r="E9" s="1"/>
      <c r="F9" s="1"/>
      <c r="G9" s="1"/>
      <c r="H9" s="1"/>
      <c r="I9" s="25"/>
      <c r="J9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9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9" s="4">
        <f>tblHoras78910111213141516[Horas Trabalhadas (1º Período)]+tblHoras78910111213141516[Horas Trabalhadas (2º Período)]</f>
        <v>0</v>
      </c>
      <c r="M9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9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9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Jornada])+O7</f>
        <v>0</v>
      </c>
      <c r="P9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9" s="14" t="str">
        <f>IF(tblHoras78910111213141516[Jornada Diária]&lt;&gt;"",IF((N(tblHoras78910111213141516[Jornada Diária])-ABS(N(tblHoras78910111213141516[Horas Trabalhadas Além Jornada])))=0,1,""),"")</f>
        <v/>
      </c>
      <c r="R9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9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9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41214</v>
      </c>
      <c r="C10" s="12" t="str">
        <f>TEXT(tblHoras78910111213141516[Data],"ddd")</f>
        <v>qua</v>
      </c>
      <c r="D10" s="26"/>
      <c r="E10" s="1"/>
      <c r="F10" s="1"/>
      <c r="G10" s="1"/>
      <c r="H10" s="1"/>
      <c r="I10" s="25"/>
      <c r="J10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0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0" s="4">
        <f>tblHoras78910111213141516[Horas Trabalhadas (1º Período)]+tblHoras78910111213141516[Horas Trabalhadas (2º Período)]</f>
        <v>0</v>
      </c>
      <c r="M10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0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0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Jornada])+O9</f>
        <v>0</v>
      </c>
      <c r="P10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0" s="14" t="str">
        <f>IF(tblHoras78910111213141516[Jornada Diária]&lt;&gt;"",IF((N(tblHoras78910111213141516[Jornada Diária])-ABS(N(tblHoras78910111213141516[Horas Trabalhadas Além Jornada])))=0,1,""),"")</f>
        <v/>
      </c>
      <c r="R10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0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0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41215</v>
      </c>
      <c r="C11" s="12" t="str">
        <f>TEXT(tblHoras78910111213141516[Data],"ddd")</f>
        <v>qui</v>
      </c>
      <c r="D11" s="26"/>
      <c r="E11" s="1"/>
      <c r="F11" s="1"/>
      <c r="G11" s="1"/>
      <c r="H11" s="1"/>
      <c r="I11" s="25"/>
      <c r="J11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1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1" s="4">
        <f>tblHoras78910111213141516[Horas Trabalhadas (1º Período)]+tblHoras78910111213141516[Horas Trabalhadas (2º Período)]</f>
        <v>0</v>
      </c>
      <c r="M11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1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1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Jornada])+O10</f>
        <v>0</v>
      </c>
      <c r="P11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1" s="14" t="str">
        <f>IF(tblHoras78910111213141516[Jornada Diária]&lt;&gt;"",IF((N(tblHoras78910111213141516[Jornada Diária])-ABS(N(tblHoras78910111213141516[Horas Trabalhadas Além Jornada])))=0,1,""),"")</f>
        <v/>
      </c>
      <c r="R11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1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1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2" spans="2:25" x14ac:dyDescent="0.25">
      <c r="B12" s="11">
        <f t="shared" si="0"/>
        <v>41216</v>
      </c>
      <c r="C12" s="12" t="str">
        <f>TEXT(tblHoras78910111213141516[Data],"ddd")</f>
        <v>sex</v>
      </c>
      <c r="D12" s="26"/>
      <c r="E12" s="1"/>
      <c r="F12" s="1"/>
      <c r="G12" s="1"/>
      <c r="H12" s="1"/>
      <c r="I12" s="25"/>
      <c r="J12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2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2" s="4">
        <f>tblHoras78910111213141516[Horas Trabalhadas (1º Período)]+tblHoras78910111213141516[Horas Trabalhadas (2º Período)]</f>
        <v>0</v>
      </c>
      <c r="M12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2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2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Jornada])+O11</f>
        <v>0</v>
      </c>
      <c r="P12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2" s="14" t="str">
        <f>IF(tblHoras78910111213141516[Jornada Diária]&lt;&gt;"",IF((N(tblHoras78910111213141516[Jornada Diária])-ABS(N(tblHoras78910111213141516[Horas Trabalhadas Além Jornada])))=0,1,""),"")</f>
        <v/>
      </c>
      <c r="R12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2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2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3" spans="2:25" x14ac:dyDescent="0.25">
      <c r="B13" s="11">
        <f t="shared" si="0"/>
        <v>41217</v>
      </c>
      <c r="C13" s="12" t="str">
        <f>TEXT(tblHoras78910111213141516[Data],"ddd")</f>
        <v>sáb</v>
      </c>
      <c r="D13" s="26"/>
      <c r="E13" s="1"/>
      <c r="F13" s="1"/>
      <c r="G13" s="1"/>
      <c r="H13" s="1"/>
      <c r="I13" s="25"/>
      <c r="J13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3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3" s="4">
        <f>tblHoras78910111213141516[Horas Trabalhadas (1º Período)]+tblHoras78910111213141516[Horas Trabalhadas (2º Período)]</f>
        <v>0</v>
      </c>
      <c r="M13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13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3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Jornada])+O12</f>
        <v>0</v>
      </c>
      <c r="P13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3" s="14" t="str">
        <f>IF(tblHoras78910111213141516[Jornada Diária]&lt;&gt;"",IF((N(tblHoras78910111213141516[Jornada Diária])-ABS(N(tblHoras78910111213141516[Horas Trabalhadas Além Jornada])))=0,1,""),"")</f>
        <v/>
      </c>
      <c r="R13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3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3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4" spans="2:25" x14ac:dyDescent="0.25">
      <c r="B14" s="11">
        <f t="shared" si="0"/>
        <v>41218</v>
      </c>
      <c r="C14" s="12" t="str">
        <f>TEXT(tblHoras78910111213141516[Data],"ddd")</f>
        <v>dom</v>
      </c>
      <c r="D14" s="26"/>
      <c r="E14" s="1"/>
      <c r="F14" s="1"/>
      <c r="G14" s="1"/>
      <c r="H14" s="1"/>
      <c r="I14" s="25"/>
      <c r="J14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4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4" s="4">
        <f>tblHoras78910111213141516[Horas Trabalhadas (1º Período)]+tblHoras78910111213141516[Horas Trabalhadas (2º Período)]</f>
        <v>0</v>
      </c>
      <c r="M14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14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4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Jornada])+O13</f>
        <v>0</v>
      </c>
      <c r="P14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4" s="14" t="str">
        <f>IF(tblHoras78910111213141516[Jornada Diária]&lt;&gt;"",IF((N(tblHoras78910111213141516[Jornada Diária])-ABS(N(tblHoras78910111213141516[Horas Trabalhadas Além Jornada])))=0,1,""),"")</f>
        <v/>
      </c>
      <c r="R14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4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4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  <c r="X14" s="18"/>
      <c r="Y14" s="18"/>
    </row>
    <row r="15" spans="2:25" x14ac:dyDescent="0.25">
      <c r="B15" s="11">
        <f t="shared" si="0"/>
        <v>41219</v>
      </c>
      <c r="C15" s="12" t="str">
        <f>TEXT(tblHoras78910111213141516[Data],"ddd")</f>
        <v>seg</v>
      </c>
      <c r="D15" s="26"/>
      <c r="E15" s="1"/>
      <c r="F15" s="1"/>
      <c r="G15" s="1"/>
      <c r="H15" s="1"/>
      <c r="I15" s="25"/>
      <c r="J15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5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5" s="4">
        <f>tblHoras78910111213141516[Horas Trabalhadas (1º Período)]+tblHoras78910111213141516[Horas Trabalhadas (2º Período)]</f>
        <v>0</v>
      </c>
      <c r="M15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5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5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Jornada])+O14</f>
        <v>0</v>
      </c>
      <c r="P15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5" s="14" t="str">
        <f>IF(tblHoras78910111213141516[Jornada Diária]&lt;&gt;"",IF((N(tblHoras78910111213141516[Jornada Diária])-ABS(N(tblHoras78910111213141516[Horas Trabalhadas Além Jornada])))=0,1,""),"")</f>
        <v/>
      </c>
      <c r="R15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5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5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  <c r="X15" s="17"/>
    </row>
    <row r="16" spans="2:25" x14ac:dyDescent="0.25">
      <c r="B16" s="11">
        <f t="shared" si="0"/>
        <v>41220</v>
      </c>
      <c r="C16" s="12" t="str">
        <f>TEXT(tblHoras78910111213141516[Data],"ddd")</f>
        <v>ter</v>
      </c>
      <c r="D16" s="26"/>
      <c r="E16" s="1"/>
      <c r="F16" s="1"/>
      <c r="G16" s="1"/>
      <c r="H16" s="1"/>
      <c r="I16" s="25"/>
      <c r="J16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6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6" s="4">
        <f>tblHoras78910111213141516[Horas Trabalhadas (1º Período)]+tblHoras78910111213141516[Horas Trabalhadas (2º Período)]</f>
        <v>0</v>
      </c>
      <c r="M16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6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6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Jornada])+O15</f>
        <v>0</v>
      </c>
      <c r="P16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6" s="14" t="str">
        <f>IF(tblHoras78910111213141516[Jornada Diária]&lt;&gt;"",IF((N(tblHoras78910111213141516[Jornada Diária])-ABS(N(tblHoras78910111213141516[Horas Trabalhadas Além Jornada])))=0,1,""),"")</f>
        <v/>
      </c>
      <c r="R16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6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6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7" spans="2:20" x14ac:dyDescent="0.25">
      <c r="B17" s="11">
        <f t="shared" si="0"/>
        <v>41221</v>
      </c>
      <c r="C17" s="12" t="str">
        <f>TEXT(tblHoras78910111213141516[Data],"ddd")</f>
        <v>qua</v>
      </c>
      <c r="D17" s="26"/>
      <c r="E17" s="1"/>
      <c r="F17" s="1"/>
      <c r="G17" s="1"/>
      <c r="H17" s="1"/>
      <c r="I17" s="25"/>
      <c r="J17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7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7" s="4">
        <f>tblHoras78910111213141516[Horas Trabalhadas (1º Período)]+tblHoras78910111213141516[Horas Trabalhadas (2º Período)]</f>
        <v>0</v>
      </c>
      <c r="M17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7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7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Jornada])+O16</f>
        <v>0</v>
      </c>
      <c r="P17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7" s="14" t="str">
        <f>IF(tblHoras78910111213141516[Jornada Diária]&lt;&gt;"",IF((N(tblHoras78910111213141516[Jornada Diária])-ABS(N(tblHoras78910111213141516[Horas Trabalhadas Além Jornada])))=0,1,""),"")</f>
        <v/>
      </c>
      <c r="R17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7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7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8" spans="2:20" x14ac:dyDescent="0.25">
      <c r="B18" s="11">
        <f t="shared" si="0"/>
        <v>41222</v>
      </c>
      <c r="C18" s="12" t="str">
        <f>TEXT(tblHoras78910111213141516[Data],"ddd")</f>
        <v>qui</v>
      </c>
      <c r="D18" s="26"/>
      <c r="E18" s="1"/>
      <c r="F18" s="1"/>
      <c r="G18" s="1"/>
      <c r="H18" s="1"/>
      <c r="I18" s="25"/>
      <c r="J18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8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8" s="4">
        <f>tblHoras78910111213141516[Horas Trabalhadas (1º Período)]+tblHoras78910111213141516[Horas Trabalhadas (2º Período)]</f>
        <v>0</v>
      </c>
      <c r="M18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8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8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Jornada])+O17</f>
        <v>0</v>
      </c>
      <c r="P18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8" s="14" t="str">
        <f>IF(tblHoras78910111213141516[Jornada Diária]&lt;&gt;"",IF((N(tblHoras78910111213141516[Jornada Diária])-ABS(N(tblHoras78910111213141516[Horas Trabalhadas Além Jornada])))=0,1,""),"")</f>
        <v/>
      </c>
      <c r="R18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8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8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9" spans="2:20" x14ac:dyDescent="0.25">
      <c r="B19" s="11">
        <f t="shared" si="0"/>
        <v>41223</v>
      </c>
      <c r="C19" s="12" t="str">
        <f>TEXT(tblHoras78910111213141516[Data],"ddd")</f>
        <v>sex</v>
      </c>
      <c r="D19" s="26"/>
      <c r="E19" s="1"/>
      <c r="F19" s="1"/>
      <c r="G19" s="1"/>
      <c r="H19" s="1"/>
      <c r="I19" s="25"/>
      <c r="J19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9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9" s="4">
        <f>tblHoras78910111213141516[Horas Trabalhadas (1º Período)]+tblHoras78910111213141516[Horas Trabalhadas (2º Período)]</f>
        <v>0</v>
      </c>
      <c r="M19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9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9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Jornada])+O18</f>
        <v>0</v>
      </c>
      <c r="P19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9" s="14" t="str">
        <f>IF(tblHoras78910111213141516[Jornada Diária]&lt;&gt;"",IF((N(tblHoras78910111213141516[Jornada Diária])-ABS(N(tblHoras78910111213141516[Horas Trabalhadas Além Jornada])))=0,1,""),"")</f>
        <v/>
      </c>
      <c r="R19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9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9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0" spans="2:20" x14ac:dyDescent="0.25">
      <c r="B20" s="11">
        <f t="shared" si="0"/>
        <v>41224</v>
      </c>
      <c r="C20" s="12" t="str">
        <f>TEXT(tblHoras78910111213141516[Data],"ddd")</f>
        <v>sáb</v>
      </c>
      <c r="D20" s="26"/>
      <c r="E20" s="1"/>
      <c r="F20" s="1"/>
      <c r="G20" s="1"/>
      <c r="H20" s="1"/>
      <c r="I20" s="25"/>
      <c r="J20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0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0" s="4">
        <f>tblHoras78910111213141516[Horas Trabalhadas (1º Período)]+tblHoras78910111213141516[Horas Trabalhadas (2º Período)]</f>
        <v>0</v>
      </c>
      <c r="M20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20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0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Jornada])+O19</f>
        <v>0</v>
      </c>
      <c r="P20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0" s="14" t="str">
        <f>IF(tblHoras78910111213141516[Jornada Diária]&lt;&gt;"",IF((N(tblHoras78910111213141516[Jornada Diária])-ABS(N(tblHoras78910111213141516[Horas Trabalhadas Além Jornada])))=0,1,""),"")</f>
        <v/>
      </c>
      <c r="R20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0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0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1" spans="2:20" x14ac:dyDescent="0.25">
      <c r="B21" s="11">
        <f t="shared" si="0"/>
        <v>41225</v>
      </c>
      <c r="C21" s="12" t="str">
        <f>TEXT(tblHoras78910111213141516[Data],"ddd")</f>
        <v>dom</v>
      </c>
      <c r="D21" s="26"/>
      <c r="E21" s="1"/>
      <c r="F21" s="1"/>
      <c r="G21" s="1"/>
      <c r="H21" s="1"/>
      <c r="I21" s="25"/>
      <c r="J21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1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1" s="4">
        <f>tblHoras78910111213141516[Horas Trabalhadas (1º Período)]+tblHoras78910111213141516[Horas Trabalhadas (2º Período)]</f>
        <v>0</v>
      </c>
      <c r="M21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21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1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Jornada])+O20</f>
        <v>0</v>
      </c>
      <c r="P21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1" s="14" t="str">
        <f>IF(tblHoras78910111213141516[Jornada Diária]&lt;&gt;"",IF((N(tblHoras78910111213141516[Jornada Diária])-ABS(N(tblHoras78910111213141516[Horas Trabalhadas Além Jornada])))=0,1,""),"")</f>
        <v/>
      </c>
      <c r="R21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1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1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2" spans="2:20" x14ac:dyDescent="0.25">
      <c r="B22" s="11">
        <f t="shared" si="0"/>
        <v>41226</v>
      </c>
      <c r="C22" s="12" t="str">
        <f>TEXT(tblHoras78910111213141516[Data],"ddd")</f>
        <v>seg</v>
      </c>
      <c r="D22" s="26"/>
      <c r="E22" s="1"/>
      <c r="F22" s="1"/>
      <c r="G22" s="1"/>
      <c r="H22" s="1"/>
      <c r="I22" s="25"/>
      <c r="J22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2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2" s="4">
        <f>tblHoras78910111213141516[Horas Trabalhadas (1º Período)]+tblHoras78910111213141516[Horas Trabalhadas (2º Período)]</f>
        <v>0</v>
      </c>
      <c r="M22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2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2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Jornada])+O21</f>
        <v>0</v>
      </c>
      <c r="P22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2" s="14" t="str">
        <f>IF(tblHoras78910111213141516[Jornada Diária]&lt;&gt;"",IF((N(tblHoras78910111213141516[Jornada Diária])-ABS(N(tblHoras78910111213141516[Horas Trabalhadas Além Jornada])))=0,1,""),"")</f>
        <v/>
      </c>
      <c r="R22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2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2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3" spans="2:20" x14ac:dyDescent="0.25">
      <c r="B23" s="11">
        <f t="shared" si="0"/>
        <v>41227</v>
      </c>
      <c r="C23" s="12" t="str">
        <f>TEXT(tblHoras78910111213141516[Data],"ddd")</f>
        <v>ter</v>
      </c>
      <c r="D23" s="26"/>
      <c r="E23" s="1"/>
      <c r="F23" s="1"/>
      <c r="G23" s="1"/>
      <c r="H23" s="1"/>
      <c r="I23" s="25"/>
      <c r="J23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3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3" s="4">
        <f>tblHoras78910111213141516[Horas Trabalhadas (1º Período)]+tblHoras78910111213141516[Horas Trabalhadas (2º Período)]</f>
        <v>0</v>
      </c>
      <c r="M23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3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3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Jornada])+O22</f>
        <v>0</v>
      </c>
      <c r="P23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3" s="14" t="str">
        <f>IF(tblHoras78910111213141516[Jornada Diária]&lt;&gt;"",IF((N(tblHoras78910111213141516[Jornada Diária])-ABS(N(tblHoras78910111213141516[Horas Trabalhadas Além Jornada])))=0,1,""),"")</f>
        <v/>
      </c>
      <c r="R23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3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3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4" spans="2:20" x14ac:dyDescent="0.25">
      <c r="B24" s="11">
        <f t="shared" si="0"/>
        <v>41228</v>
      </c>
      <c r="C24" s="12" t="str">
        <f>TEXT(tblHoras78910111213141516[Data],"ddd")</f>
        <v>qua</v>
      </c>
      <c r="D24" s="26"/>
      <c r="E24" s="1"/>
      <c r="F24" s="1"/>
      <c r="G24" s="1"/>
      <c r="H24" s="1"/>
      <c r="I24" s="25"/>
      <c r="J24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4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4" s="4">
        <f>tblHoras78910111213141516[Horas Trabalhadas (1º Período)]+tblHoras78910111213141516[Horas Trabalhadas (2º Período)]</f>
        <v>0</v>
      </c>
      <c r="M24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4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4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Jornada])+O23</f>
        <v>0</v>
      </c>
      <c r="P24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4" s="14" t="str">
        <f>IF(tblHoras78910111213141516[Jornada Diária]&lt;&gt;"",IF((N(tblHoras78910111213141516[Jornada Diária])-ABS(N(tblHoras78910111213141516[Horas Trabalhadas Além Jornada])))=0,1,""),"")</f>
        <v/>
      </c>
      <c r="R24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4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4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5" spans="2:20" x14ac:dyDescent="0.25">
      <c r="B25" s="11">
        <f t="shared" si="0"/>
        <v>41229</v>
      </c>
      <c r="C25" s="12" t="str">
        <f>TEXT(tblHoras78910111213141516[Data],"ddd")</f>
        <v>qui</v>
      </c>
      <c r="D25" s="26"/>
      <c r="E25" s="1"/>
      <c r="F25" s="1"/>
      <c r="G25" s="1"/>
      <c r="H25" s="1"/>
      <c r="I25" s="25"/>
      <c r="J25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5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5" s="4">
        <f>tblHoras78910111213141516[Horas Trabalhadas (1º Período)]+tblHoras78910111213141516[Horas Trabalhadas (2º Período)]</f>
        <v>0</v>
      </c>
      <c r="M25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5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5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Jornada])+O24</f>
        <v>0</v>
      </c>
      <c r="P25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5" s="14" t="str">
        <f>IF(tblHoras78910111213141516[Jornada Diária]&lt;&gt;"",IF((N(tblHoras78910111213141516[Jornada Diária])-ABS(N(tblHoras78910111213141516[Horas Trabalhadas Além Jornada])))=0,1,""),"")</f>
        <v/>
      </c>
      <c r="R25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5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5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6" spans="2:20" x14ac:dyDescent="0.25">
      <c r="B26" s="11">
        <f t="shared" si="0"/>
        <v>41230</v>
      </c>
      <c r="C26" s="12" t="str">
        <f>TEXT(tblHoras78910111213141516[Data],"ddd")</f>
        <v>sex</v>
      </c>
      <c r="D26" s="26"/>
      <c r="E26" s="1"/>
      <c r="F26" s="1"/>
      <c r="G26" s="1"/>
      <c r="H26" s="1"/>
      <c r="I26" s="25"/>
      <c r="J26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6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6" s="4">
        <f>tblHoras78910111213141516[Horas Trabalhadas (1º Período)]+tblHoras78910111213141516[Horas Trabalhadas (2º Período)]</f>
        <v>0</v>
      </c>
      <c r="M26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6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6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Jornada])+O25</f>
        <v>0</v>
      </c>
      <c r="P26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6" s="14" t="str">
        <f>IF(tblHoras78910111213141516[Jornada Diária]&lt;&gt;"",IF((N(tblHoras78910111213141516[Jornada Diária])-ABS(N(tblHoras78910111213141516[Horas Trabalhadas Além Jornada])))=0,1,""),"")</f>
        <v/>
      </c>
      <c r="R26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6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6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7" spans="2:20" x14ac:dyDescent="0.25">
      <c r="B27" s="11">
        <f t="shared" si="0"/>
        <v>41231</v>
      </c>
      <c r="C27" s="12" t="str">
        <f>TEXT(tblHoras78910111213141516[Data],"ddd")</f>
        <v>sáb</v>
      </c>
      <c r="D27" s="26"/>
      <c r="E27" s="1"/>
      <c r="F27" s="1"/>
      <c r="G27" s="1"/>
      <c r="H27" s="1"/>
      <c r="I27" s="25"/>
      <c r="J27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7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7" s="4">
        <f>tblHoras78910111213141516[Horas Trabalhadas (1º Período)]+tblHoras78910111213141516[Horas Trabalhadas (2º Período)]</f>
        <v>0</v>
      </c>
      <c r="M27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27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7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Jornada])+O26</f>
        <v>0</v>
      </c>
      <c r="P27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7" s="14" t="str">
        <f>IF(tblHoras78910111213141516[Jornada Diária]&lt;&gt;"",IF((N(tblHoras78910111213141516[Jornada Diária])-ABS(N(tblHoras78910111213141516[Horas Trabalhadas Além Jornada])))=0,1,""),"")</f>
        <v/>
      </c>
      <c r="R27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7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7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8" spans="2:20" x14ac:dyDescent="0.25">
      <c r="B28" s="11">
        <f t="shared" si="0"/>
        <v>41232</v>
      </c>
      <c r="C28" s="12" t="str">
        <f>TEXT(tblHoras78910111213141516[Data],"ddd")</f>
        <v>dom</v>
      </c>
      <c r="D28" s="26"/>
      <c r="E28" s="1"/>
      <c r="F28" s="1"/>
      <c r="G28" s="1"/>
      <c r="H28" s="1"/>
      <c r="I28" s="25"/>
      <c r="J28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8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8" s="4">
        <f>tblHoras78910111213141516[Horas Trabalhadas (1º Período)]+tblHoras78910111213141516[Horas Trabalhadas (2º Período)]</f>
        <v>0</v>
      </c>
      <c r="M28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28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8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Jornada])+O27</f>
        <v>0</v>
      </c>
      <c r="P28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8" s="14" t="str">
        <f>IF(tblHoras78910111213141516[Jornada Diária]&lt;&gt;"",IF((N(tblHoras78910111213141516[Jornada Diária])-ABS(N(tblHoras78910111213141516[Horas Trabalhadas Além Jornada])))=0,1,""),"")</f>
        <v/>
      </c>
      <c r="R28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8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8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9" spans="2:20" x14ac:dyDescent="0.25">
      <c r="B29" s="11">
        <f t="shared" si="0"/>
        <v>41233</v>
      </c>
      <c r="C29" s="12" t="str">
        <f>TEXT(tblHoras78910111213141516[Data],"ddd")</f>
        <v>seg</v>
      </c>
      <c r="D29" s="26"/>
      <c r="E29" s="1"/>
      <c r="F29" s="1"/>
      <c r="G29" s="1"/>
      <c r="H29" s="1"/>
      <c r="I29" s="25"/>
      <c r="J29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9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9" s="4">
        <f>tblHoras78910111213141516[Horas Trabalhadas (1º Período)]+tblHoras78910111213141516[Horas Trabalhadas (2º Período)]</f>
        <v>0</v>
      </c>
      <c r="M29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9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9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Jornada])+O28</f>
        <v>0</v>
      </c>
      <c r="P29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9" s="14" t="str">
        <f>IF(tblHoras78910111213141516[Jornada Diária]&lt;&gt;"",IF((N(tblHoras78910111213141516[Jornada Diária])-ABS(N(tblHoras78910111213141516[Horas Trabalhadas Além Jornada])))=0,1,""),"")</f>
        <v/>
      </c>
      <c r="R29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9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9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0" spans="2:20" x14ac:dyDescent="0.25">
      <c r="B30" s="11">
        <f t="shared" si="0"/>
        <v>41234</v>
      </c>
      <c r="C30" s="12" t="str">
        <f>TEXT(tblHoras78910111213141516[Data],"ddd")</f>
        <v>ter</v>
      </c>
      <c r="D30" s="26"/>
      <c r="E30" s="1"/>
      <c r="F30" s="1"/>
      <c r="G30" s="1"/>
      <c r="H30" s="1"/>
      <c r="I30" s="25"/>
      <c r="J30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0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0" s="4">
        <f>tblHoras78910111213141516[Horas Trabalhadas (1º Período)]+tblHoras78910111213141516[Horas Trabalhadas (2º Período)]</f>
        <v>0</v>
      </c>
      <c r="M30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0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0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Jornada])+O29</f>
        <v>0</v>
      </c>
      <c r="P30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0" s="14" t="str">
        <f>IF(tblHoras78910111213141516[Jornada Diária]&lt;&gt;"",IF((N(tblHoras78910111213141516[Jornada Diária])-ABS(N(tblHoras78910111213141516[Horas Trabalhadas Além Jornada])))=0,1,""),"")</f>
        <v/>
      </c>
      <c r="R30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0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0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1" spans="2:20" x14ac:dyDescent="0.25">
      <c r="B31" s="11">
        <f t="shared" si="0"/>
        <v>41235</v>
      </c>
      <c r="C31" s="12" t="str">
        <f>TEXT(tblHoras78910111213141516[Data],"ddd")</f>
        <v>qua</v>
      </c>
      <c r="D31" s="26"/>
      <c r="E31" s="1"/>
      <c r="F31" s="1"/>
      <c r="G31" s="1"/>
      <c r="H31" s="1"/>
      <c r="I31" s="25"/>
      <c r="J31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1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1" s="4">
        <f>tblHoras78910111213141516[Horas Trabalhadas (1º Período)]+tblHoras78910111213141516[Horas Trabalhadas (2º Período)]</f>
        <v>0</v>
      </c>
      <c r="M31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1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1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Jornada])+O30</f>
        <v>0</v>
      </c>
      <c r="P31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1" s="14" t="str">
        <f>IF(tblHoras78910111213141516[Jornada Diária]&lt;&gt;"",IF((N(tblHoras78910111213141516[Jornada Diária])-ABS(N(tblHoras78910111213141516[Horas Trabalhadas Além Jornada])))=0,1,""),"")</f>
        <v/>
      </c>
      <c r="R31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1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1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2" spans="2:20" x14ac:dyDescent="0.25">
      <c r="B32" s="11">
        <f t="shared" si="0"/>
        <v>41236</v>
      </c>
      <c r="C32" s="12" t="str">
        <f>TEXT(tblHoras78910111213141516[Data],"ddd")</f>
        <v>qui</v>
      </c>
      <c r="D32" s="26"/>
      <c r="E32" s="1"/>
      <c r="F32" s="1"/>
      <c r="G32" s="1"/>
      <c r="H32" s="1"/>
      <c r="I32" s="25"/>
      <c r="J32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2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2" s="4">
        <f>tblHoras78910111213141516[Horas Trabalhadas (1º Período)]+tblHoras78910111213141516[Horas Trabalhadas (2º Período)]</f>
        <v>0</v>
      </c>
      <c r="M32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2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2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Jornada])+O31</f>
        <v>0</v>
      </c>
      <c r="P32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2" s="14" t="str">
        <f>IF(tblHoras78910111213141516[Jornada Diária]&lt;&gt;"",IF((N(tblHoras78910111213141516[Jornada Diária])-ABS(N(tblHoras78910111213141516[Horas Trabalhadas Além Jornada])))=0,1,""),"")</f>
        <v/>
      </c>
      <c r="R32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2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2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3" spans="2:21" x14ac:dyDescent="0.25">
      <c r="B33" s="11">
        <f t="shared" si="0"/>
        <v>41237</v>
      </c>
      <c r="C33" s="12" t="str">
        <f>TEXT(tblHoras78910111213141516[Data],"ddd")</f>
        <v>sex</v>
      </c>
      <c r="D33" s="26"/>
      <c r="E33" s="1"/>
      <c r="F33" s="1"/>
      <c r="G33" s="1"/>
      <c r="H33" s="1"/>
      <c r="I33" s="25"/>
      <c r="J33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3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3" s="4">
        <f>tblHoras78910111213141516[Horas Trabalhadas (1º Período)]+tblHoras78910111213141516[Horas Trabalhadas (2º Período)]</f>
        <v>0</v>
      </c>
      <c r="M33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3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3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Jornada])+O32</f>
        <v>0</v>
      </c>
      <c r="P33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3" s="14" t="str">
        <f>IF(tblHoras78910111213141516[Jornada Diária]&lt;&gt;"",IF((N(tblHoras78910111213141516[Jornada Diária])-ABS(N(tblHoras78910111213141516[Horas Trabalhadas Além Jornada])))=0,1,""),"")</f>
        <v/>
      </c>
      <c r="R33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3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3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4" spans="2:21" x14ac:dyDescent="0.25">
      <c r="B34" s="11">
        <f t="shared" si="0"/>
        <v>41238</v>
      </c>
      <c r="C34" s="12" t="str">
        <f>TEXT(tblHoras78910111213141516[Data],"ddd")</f>
        <v>sáb</v>
      </c>
      <c r="D34" s="26"/>
      <c r="E34" s="1"/>
      <c r="F34" s="1"/>
      <c r="G34" s="1"/>
      <c r="H34" s="1"/>
      <c r="I34" s="25"/>
      <c r="J34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4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4" s="4">
        <f>tblHoras78910111213141516[Horas Trabalhadas (1º Período)]+tblHoras78910111213141516[Horas Trabalhadas (2º Período)]</f>
        <v>0</v>
      </c>
      <c r="M34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34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4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Jornada])+O33</f>
        <v>0</v>
      </c>
      <c r="P34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4" s="14" t="str">
        <f>IF(tblHoras78910111213141516[Jornada Diária]&lt;&gt;"",IF((N(tblHoras78910111213141516[Jornada Diária])-ABS(N(tblHoras78910111213141516[Horas Trabalhadas Além Jornada])))=0,1,""),"")</f>
        <v/>
      </c>
      <c r="R34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4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4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5" spans="2:21" x14ac:dyDescent="0.25">
      <c r="B35" s="11">
        <f t="shared" si="0"/>
        <v>41239</v>
      </c>
      <c r="C35" s="12" t="str">
        <f>TEXT(tblHoras78910111213141516[Data],"ddd")</f>
        <v>dom</v>
      </c>
      <c r="D35" s="26"/>
      <c r="E35" s="1"/>
      <c r="F35" s="1"/>
      <c r="G35" s="1"/>
      <c r="H35" s="1"/>
      <c r="I35" s="25"/>
      <c r="J35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5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5" s="4">
        <f>tblHoras78910111213141516[Horas Trabalhadas (1º Período)]+tblHoras78910111213141516[Horas Trabalhadas (2º Período)]</f>
        <v>0</v>
      </c>
      <c r="M35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35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5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Jornada])+O34</f>
        <v>0</v>
      </c>
      <c r="P35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5" s="14" t="str">
        <f>IF(tblHoras78910111213141516[Jornada Diária]&lt;&gt;"",IF((N(tblHoras78910111213141516[Jornada Diária])-ABS(N(tblHoras78910111213141516[Horas Trabalhadas Além Jornada])))=0,1,""),"")</f>
        <v/>
      </c>
      <c r="R35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5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5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6" spans="2:21" x14ac:dyDescent="0.25">
      <c r="B36" s="11">
        <f t="shared" si="0"/>
        <v>41240</v>
      </c>
      <c r="C36" s="12" t="str">
        <f>TEXT(tblHoras78910111213141516[Data],"ddd")</f>
        <v>seg</v>
      </c>
      <c r="D36" s="26"/>
      <c r="E36" s="1"/>
      <c r="F36" s="1"/>
      <c r="G36" s="1"/>
      <c r="H36" s="1"/>
      <c r="I36" s="25"/>
      <c r="J36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6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6" s="4">
        <f>tblHoras78910111213141516[Horas Trabalhadas (1º Período)]+tblHoras78910111213141516[Horas Trabalhadas (2º Período)]</f>
        <v>0</v>
      </c>
      <c r="M36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6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6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Jornada])+O35</f>
        <v>0</v>
      </c>
      <c r="P36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6" s="14" t="str">
        <f>IF(tblHoras78910111213141516[Jornada Diária]&lt;&gt;"",IF((N(tblHoras78910111213141516[Jornada Diária])-ABS(N(tblHoras78910111213141516[Horas Trabalhadas Além Jornada])))=0,1,""),"")</f>
        <v/>
      </c>
      <c r="R36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6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6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7" spans="2:21" x14ac:dyDescent="0.25">
      <c r="B37" s="11">
        <f t="shared" si="0"/>
        <v>41241</v>
      </c>
      <c r="C37" s="12" t="str">
        <f>TEXT(tblHoras78910111213141516[Data],"ddd")</f>
        <v>ter</v>
      </c>
      <c r="D37" s="26"/>
      <c r="E37" s="1"/>
      <c r="F37" s="1"/>
      <c r="G37" s="1"/>
      <c r="H37" s="1"/>
      <c r="I37" s="25"/>
      <c r="J37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7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7" s="4">
        <f>tblHoras78910111213141516[Horas Trabalhadas (1º Período)]+tblHoras78910111213141516[Horas Trabalhadas (2º Período)]</f>
        <v>0</v>
      </c>
      <c r="M37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7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7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Jornada])+O36</f>
        <v>0</v>
      </c>
      <c r="P37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7" s="14" t="str">
        <f>IF(tblHoras78910111213141516[Jornada Diária]&lt;&gt;"",IF((N(tblHoras78910111213141516[Jornada Diária])-ABS(N(tblHoras78910111213141516[Horas Trabalhadas Além Jornada])))=0,1,""),"")</f>
        <v/>
      </c>
      <c r="R37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7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7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8" spans="2:21" x14ac:dyDescent="0.25">
      <c r="B38" s="11">
        <f t="shared" si="0"/>
        <v>41242</v>
      </c>
      <c r="C38" s="12" t="str">
        <f>TEXT(tblHoras78910111213141516[Data],"ddd")</f>
        <v>qua</v>
      </c>
      <c r="D38" s="26"/>
      <c r="E38" s="1"/>
      <c r="F38" s="1"/>
      <c r="G38" s="1"/>
      <c r="H38" s="1"/>
      <c r="I38" s="25"/>
      <c r="J38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8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8" s="4">
        <f>tblHoras78910111213141516[Horas Trabalhadas (1º Período)]+tblHoras78910111213141516[Horas Trabalhadas (2º Período)]</f>
        <v>0</v>
      </c>
      <c r="M38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8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8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Jornada])+O37</f>
        <v>0</v>
      </c>
      <c r="P38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8" s="14" t="str">
        <f>IF(tblHoras78910111213141516[Jornada Diária]&lt;&gt;"",IF((N(tblHoras78910111213141516[Jornada Diária])-ABS(N(tblHoras78910111213141516[Horas Trabalhadas Além Jornada])))=0,1,""),"")</f>
        <v/>
      </c>
      <c r="R38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8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8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TEXT(tblHoras78910111213141516[Data],"ddd")</f>
        <v/>
      </c>
      <c r="D39" s="26"/>
      <c r="E39" s="1"/>
      <c r="F39" s="1"/>
      <c r="G39" s="1"/>
      <c r="H39" s="1"/>
      <c r="I39" s="25"/>
      <c r="J39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9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9" s="4">
        <f>tblHoras78910111213141516[Horas Trabalhadas (1º Período)]+tblHoras78910111213141516[Horas Trabalhadas (2º Período)]</f>
        <v>0</v>
      </c>
      <c r="M39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39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9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Jornada])+O38</f>
        <v>0</v>
      </c>
      <c r="P39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9" s="14" t="str">
        <f>IF(tblHoras78910111213141516[Jornada Diária]&lt;&gt;"",IF((N(tblHoras78910111213141516[Jornada Diária])-ABS(N(tblHoras78910111213141516[Horas Trabalhadas Além Jornada])))=0,1,""),"")</f>
        <v/>
      </c>
      <c r="R39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9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9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0TlRsWUucl+bknw1ZmQKWJ1NMZ3KvXC0wkejsWBwLSOXW9ODIzhqQt4V1d+lM/bUKknpzWv+CmkwBxvDGM7PGw==" saltValue="UP+ky/DsT6sUqCmcVKyqyg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DA7719FC-879A-4A30-BCEA-3DFB477926D6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C3C0E80A-FD10-4C9E-B8E5-D2C1D205032D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1350E025-4995-44D1-87DF-9604A4583C0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72BC16C-F188-48B6-AAD6-D81BF6A471C0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A495C21D-CFD6-415D-B35A-408E40A1A8C7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EB9B90A-F4FB-4361-A257-81274FFBEABE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66A318F-E571-40D3-A88D-D84EC8CAA5D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C151BA1E-4B85-4180-8F3B-50291838AE9A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74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41243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Novembro!O39</f>
        <v>0</v>
      </c>
      <c r="P7" s="47">
        <f>SUM(tblHoras7891011121314151617[Atrasos
(horas)])</f>
        <v>0</v>
      </c>
      <c r="Q7" s="48">
        <f>SUM(tblHoras7891011121314151617[Faltas
(dias)])</f>
        <v>0</v>
      </c>
      <c r="R7" s="47">
        <f>SUM(tblHoras7891011121314151617[Hora Extra Normal])</f>
        <v>0</v>
      </c>
      <c r="S7" s="47">
        <f>SUM(tblHoras7891011121314151617[Hora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41243</v>
      </c>
      <c r="C9" s="12" t="str">
        <f>TEXT(tblHoras7891011121314151617[Data],"ddd")</f>
        <v>qui</v>
      </c>
      <c r="D9" s="26"/>
      <c r="E9" s="1"/>
      <c r="F9" s="1"/>
      <c r="G9" s="1"/>
      <c r="H9" s="1"/>
      <c r="I9" s="25"/>
      <c r="J9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9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9" s="4">
        <f>tblHoras7891011121314151617[Horas Trabalhadas (1º Período)]+tblHoras7891011121314151617[Horas Trabalhadas (2º Período)]</f>
        <v>0</v>
      </c>
      <c r="M9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9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9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Jornada])+O7</f>
        <v>0</v>
      </c>
      <c r="P9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9" s="14" t="str">
        <f>IF(tblHoras7891011121314151617[Jornada Diária]&lt;&gt;"",IF((N(tblHoras7891011121314151617[Jornada Diária])-ABS(N(tblHoras7891011121314151617[Horas Trabalhadas Além Jornada])))=0,1,""),"")</f>
        <v/>
      </c>
      <c r="R9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9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9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41244</v>
      </c>
      <c r="C10" s="12" t="str">
        <f>TEXT(tblHoras7891011121314151617[Data],"ddd")</f>
        <v>sex</v>
      </c>
      <c r="D10" s="26"/>
      <c r="E10" s="1"/>
      <c r="F10" s="1"/>
      <c r="G10" s="1"/>
      <c r="H10" s="1"/>
      <c r="I10" s="25"/>
      <c r="J10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0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0" s="4">
        <f>tblHoras7891011121314151617[Horas Trabalhadas (1º Período)]+tblHoras7891011121314151617[Horas Trabalhadas (2º Período)]</f>
        <v>0</v>
      </c>
      <c r="M10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0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0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Jornada])+O9</f>
        <v>0</v>
      </c>
      <c r="P10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0" s="14" t="str">
        <f>IF(tblHoras7891011121314151617[Jornada Diária]&lt;&gt;"",IF((N(tblHoras7891011121314151617[Jornada Diária])-ABS(N(tblHoras7891011121314151617[Horas Trabalhadas Além Jornada])))=0,1,""),"")</f>
        <v/>
      </c>
      <c r="R10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0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0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41245</v>
      </c>
      <c r="C11" s="12" t="str">
        <f>TEXT(tblHoras7891011121314151617[Data],"ddd")</f>
        <v>sáb</v>
      </c>
      <c r="D11" s="26"/>
      <c r="E11" s="1"/>
      <c r="F11" s="1"/>
      <c r="G11" s="1"/>
      <c r="H11" s="1"/>
      <c r="I11" s="25"/>
      <c r="J11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1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1" s="4">
        <f>tblHoras7891011121314151617[Horas Trabalhadas (1º Período)]+tblHoras7891011121314151617[Horas Trabalhadas (2º Período)]</f>
        <v>0</v>
      </c>
      <c r="M11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11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1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Jornada])+O10</f>
        <v>0</v>
      </c>
      <c r="P11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1" s="14" t="str">
        <f>IF(tblHoras7891011121314151617[Jornada Diária]&lt;&gt;"",IF((N(tblHoras7891011121314151617[Jornada Diária])-ABS(N(tblHoras7891011121314151617[Horas Trabalhadas Além Jornada])))=0,1,""),"")</f>
        <v/>
      </c>
      <c r="R11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1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1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2" spans="2:25" x14ac:dyDescent="0.25">
      <c r="B12" s="11">
        <f t="shared" si="0"/>
        <v>41246</v>
      </c>
      <c r="C12" s="12" t="str">
        <f>TEXT(tblHoras7891011121314151617[Data],"ddd")</f>
        <v>dom</v>
      </c>
      <c r="D12" s="26"/>
      <c r="E12" s="1"/>
      <c r="F12" s="1"/>
      <c r="G12" s="1"/>
      <c r="H12" s="1"/>
      <c r="I12" s="25"/>
      <c r="J12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2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2" s="4">
        <f>tblHoras7891011121314151617[Horas Trabalhadas (1º Período)]+tblHoras7891011121314151617[Horas Trabalhadas (2º Período)]</f>
        <v>0</v>
      </c>
      <c r="M12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12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2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Jornada])+O11</f>
        <v>0</v>
      </c>
      <c r="P12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2" s="14" t="str">
        <f>IF(tblHoras7891011121314151617[Jornada Diária]&lt;&gt;"",IF((N(tblHoras7891011121314151617[Jornada Diária])-ABS(N(tblHoras7891011121314151617[Horas Trabalhadas Além Jornada])))=0,1,""),"")</f>
        <v/>
      </c>
      <c r="R12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2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2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3" spans="2:25" x14ac:dyDescent="0.25">
      <c r="B13" s="11">
        <f t="shared" si="0"/>
        <v>41247</v>
      </c>
      <c r="C13" s="12" t="str">
        <f>TEXT(tblHoras7891011121314151617[Data],"ddd")</f>
        <v>seg</v>
      </c>
      <c r="D13" s="26"/>
      <c r="E13" s="1"/>
      <c r="F13" s="1"/>
      <c r="G13" s="1"/>
      <c r="H13" s="1"/>
      <c r="I13" s="25"/>
      <c r="J13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3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3" s="4">
        <f>tblHoras7891011121314151617[Horas Trabalhadas (1º Período)]+tblHoras7891011121314151617[Horas Trabalhadas (2º Período)]</f>
        <v>0</v>
      </c>
      <c r="M13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3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3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Jornada])+O12</f>
        <v>0</v>
      </c>
      <c r="P13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3" s="14" t="str">
        <f>IF(tblHoras7891011121314151617[Jornada Diária]&lt;&gt;"",IF((N(tblHoras7891011121314151617[Jornada Diária])-ABS(N(tblHoras7891011121314151617[Horas Trabalhadas Além Jornada])))=0,1,""),"")</f>
        <v/>
      </c>
      <c r="R13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3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3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4" spans="2:25" x14ac:dyDescent="0.25">
      <c r="B14" s="11">
        <f t="shared" si="0"/>
        <v>41248</v>
      </c>
      <c r="C14" s="12" t="str">
        <f>TEXT(tblHoras7891011121314151617[Data],"ddd")</f>
        <v>ter</v>
      </c>
      <c r="D14" s="26"/>
      <c r="E14" s="1"/>
      <c r="F14" s="1"/>
      <c r="G14" s="1"/>
      <c r="H14" s="1"/>
      <c r="I14" s="25"/>
      <c r="J14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4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4" s="4">
        <f>tblHoras7891011121314151617[Horas Trabalhadas (1º Período)]+tblHoras7891011121314151617[Horas Trabalhadas (2º Período)]</f>
        <v>0</v>
      </c>
      <c r="M14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4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4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Jornada])+O13</f>
        <v>0</v>
      </c>
      <c r="P14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4" s="14" t="str">
        <f>IF(tblHoras7891011121314151617[Jornada Diária]&lt;&gt;"",IF((N(tblHoras7891011121314151617[Jornada Diária])-ABS(N(tblHoras7891011121314151617[Horas Trabalhadas Além Jornada])))=0,1,""),"")</f>
        <v/>
      </c>
      <c r="R14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4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4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  <c r="X14" s="18"/>
      <c r="Y14" s="18"/>
    </row>
    <row r="15" spans="2:25" x14ac:dyDescent="0.25">
      <c r="B15" s="11">
        <f t="shared" si="0"/>
        <v>41249</v>
      </c>
      <c r="C15" s="12" t="str">
        <f>TEXT(tblHoras7891011121314151617[Data],"ddd")</f>
        <v>qua</v>
      </c>
      <c r="D15" s="26"/>
      <c r="E15" s="1"/>
      <c r="F15" s="1"/>
      <c r="G15" s="1"/>
      <c r="H15" s="1"/>
      <c r="I15" s="25"/>
      <c r="J15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5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5" s="4">
        <f>tblHoras7891011121314151617[Horas Trabalhadas (1º Período)]+tblHoras7891011121314151617[Horas Trabalhadas (2º Período)]</f>
        <v>0</v>
      </c>
      <c r="M15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5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5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Jornada])+O14</f>
        <v>0</v>
      </c>
      <c r="P15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5" s="14" t="str">
        <f>IF(tblHoras7891011121314151617[Jornada Diária]&lt;&gt;"",IF((N(tblHoras7891011121314151617[Jornada Diária])-ABS(N(tblHoras7891011121314151617[Horas Trabalhadas Além Jornada])))=0,1,""),"")</f>
        <v/>
      </c>
      <c r="R15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5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5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  <c r="X15" s="17"/>
    </row>
    <row r="16" spans="2:25" x14ac:dyDescent="0.25">
      <c r="B16" s="11">
        <f t="shared" si="0"/>
        <v>41250</v>
      </c>
      <c r="C16" s="12" t="str">
        <f>TEXT(tblHoras7891011121314151617[Data],"ddd")</f>
        <v>qui</v>
      </c>
      <c r="D16" s="26"/>
      <c r="E16" s="1"/>
      <c r="F16" s="1"/>
      <c r="G16" s="1"/>
      <c r="H16" s="1"/>
      <c r="I16" s="25"/>
      <c r="J16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6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6" s="4">
        <f>tblHoras7891011121314151617[Horas Trabalhadas (1º Período)]+tblHoras7891011121314151617[Horas Trabalhadas (2º Período)]</f>
        <v>0</v>
      </c>
      <c r="M16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6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6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Jornada])+O15</f>
        <v>0</v>
      </c>
      <c r="P16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6" s="14" t="str">
        <f>IF(tblHoras7891011121314151617[Jornada Diária]&lt;&gt;"",IF((N(tblHoras7891011121314151617[Jornada Diária])-ABS(N(tblHoras7891011121314151617[Horas Trabalhadas Além Jornada])))=0,1,""),"")</f>
        <v/>
      </c>
      <c r="R16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6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6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7" spans="2:20" x14ac:dyDescent="0.25">
      <c r="B17" s="11">
        <f t="shared" si="0"/>
        <v>41251</v>
      </c>
      <c r="C17" s="12" t="str">
        <f>TEXT(tblHoras7891011121314151617[Data],"ddd")</f>
        <v>sex</v>
      </c>
      <c r="D17" s="26"/>
      <c r="E17" s="1"/>
      <c r="F17" s="1"/>
      <c r="G17" s="1"/>
      <c r="H17" s="1"/>
      <c r="I17" s="25"/>
      <c r="J17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7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7" s="4">
        <f>tblHoras7891011121314151617[Horas Trabalhadas (1º Período)]+tblHoras7891011121314151617[Horas Trabalhadas (2º Período)]</f>
        <v>0</v>
      </c>
      <c r="M17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7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7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Jornada])+O16</f>
        <v>0</v>
      </c>
      <c r="P17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7" s="14" t="str">
        <f>IF(tblHoras7891011121314151617[Jornada Diária]&lt;&gt;"",IF((N(tblHoras7891011121314151617[Jornada Diária])-ABS(N(tblHoras7891011121314151617[Horas Trabalhadas Além Jornada])))=0,1,""),"")</f>
        <v/>
      </c>
      <c r="R17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7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7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8" spans="2:20" x14ac:dyDescent="0.25">
      <c r="B18" s="11">
        <f t="shared" si="0"/>
        <v>41252</v>
      </c>
      <c r="C18" s="12" t="str">
        <f>TEXT(tblHoras7891011121314151617[Data],"ddd")</f>
        <v>sáb</v>
      </c>
      <c r="D18" s="26"/>
      <c r="E18" s="1"/>
      <c r="F18" s="1"/>
      <c r="G18" s="1"/>
      <c r="H18" s="1"/>
      <c r="I18" s="25"/>
      <c r="J18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8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8" s="4">
        <f>tblHoras7891011121314151617[Horas Trabalhadas (1º Período)]+tblHoras7891011121314151617[Horas Trabalhadas (2º Período)]</f>
        <v>0</v>
      </c>
      <c r="M18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18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8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Jornada])+O17</f>
        <v>0</v>
      </c>
      <c r="P18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8" s="14" t="str">
        <f>IF(tblHoras7891011121314151617[Jornada Diária]&lt;&gt;"",IF((N(tblHoras7891011121314151617[Jornada Diária])-ABS(N(tblHoras7891011121314151617[Horas Trabalhadas Além Jornada])))=0,1,""),"")</f>
        <v/>
      </c>
      <c r="R18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8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8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9" spans="2:20" x14ac:dyDescent="0.25">
      <c r="B19" s="11">
        <f t="shared" si="0"/>
        <v>41253</v>
      </c>
      <c r="C19" s="12" t="str">
        <f>TEXT(tblHoras7891011121314151617[Data],"ddd")</f>
        <v>dom</v>
      </c>
      <c r="D19" s="26"/>
      <c r="E19" s="1"/>
      <c r="F19" s="1"/>
      <c r="G19" s="1"/>
      <c r="H19" s="1"/>
      <c r="I19" s="25"/>
      <c r="J19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9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9" s="4">
        <f>tblHoras7891011121314151617[Horas Trabalhadas (1º Período)]+tblHoras7891011121314151617[Horas Trabalhadas (2º Período)]</f>
        <v>0</v>
      </c>
      <c r="M19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19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9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Jornada])+O18</f>
        <v>0</v>
      </c>
      <c r="P19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9" s="14" t="str">
        <f>IF(tblHoras7891011121314151617[Jornada Diária]&lt;&gt;"",IF((N(tblHoras7891011121314151617[Jornada Diária])-ABS(N(tblHoras7891011121314151617[Horas Trabalhadas Além Jornada])))=0,1,""),"")</f>
        <v/>
      </c>
      <c r="R19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9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9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0" spans="2:20" x14ac:dyDescent="0.25">
      <c r="B20" s="11">
        <f t="shared" si="0"/>
        <v>41254</v>
      </c>
      <c r="C20" s="12" t="str">
        <f>TEXT(tblHoras7891011121314151617[Data],"ddd")</f>
        <v>seg</v>
      </c>
      <c r="D20" s="26"/>
      <c r="E20" s="1"/>
      <c r="F20" s="1"/>
      <c r="G20" s="1"/>
      <c r="H20" s="1"/>
      <c r="I20" s="25"/>
      <c r="J20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0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0" s="4">
        <f>tblHoras7891011121314151617[Horas Trabalhadas (1º Período)]+tblHoras7891011121314151617[Horas Trabalhadas (2º Período)]</f>
        <v>0</v>
      </c>
      <c r="M20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0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0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Jornada])+O19</f>
        <v>0</v>
      </c>
      <c r="P20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0" s="14" t="str">
        <f>IF(tblHoras7891011121314151617[Jornada Diária]&lt;&gt;"",IF((N(tblHoras7891011121314151617[Jornada Diária])-ABS(N(tblHoras7891011121314151617[Horas Trabalhadas Além Jornada])))=0,1,""),"")</f>
        <v/>
      </c>
      <c r="R20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0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0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1" spans="2:20" x14ac:dyDescent="0.25">
      <c r="B21" s="11">
        <f t="shared" si="0"/>
        <v>41255</v>
      </c>
      <c r="C21" s="12" t="str">
        <f>TEXT(tblHoras7891011121314151617[Data],"ddd")</f>
        <v>ter</v>
      </c>
      <c r="D21" s="26"/>
      <c r="E21" s="1"/>
      <c r="F21" s="1"/>
      <c r="G21" s="1"/>
      <c r="H21" s="1"/>
      <c r="I21" s="25"/>
      <c r="J21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1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1" s="4">
        <f>tblHoras7891011121314151617[Horas Trabalhadas (1º Período)]+tblHoras7891011121314151617[Horas Trabalhadas (2º Período)]</f>
        <v>0</v>
      </c>
      <c r="M21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1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1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Jornada])+O20</f>
        <v>0</v>
      </c>
      <c r="P21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1" s="14" t="str">
        <f>IF(tblHoras7891011121314151617[Jornada Diária]&lt;&gt;"",IF((N(tblHoras7891011121314151617[Jornada Diária])-ABS(N(tblHoras7891011121314151617[Horas Trabalhadas Além Jornada])))=0,1,""),"")</f>
        <v/>
      </c>
      <c r="R21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1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1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2" spans="2:20" x14ac:dyDescent="0.25">
      <c r="B22" s="11">
        <f t="shared" si="0"/>
        <v>41256</v>
      </c>
      <c r="C22" s="12" t="str">
        <f>TEXT(tblHoras7891011121314151617[Data],"ddd")</f>
        <v>qua</v>
      </c>
      <c r="D22" s="26"/>
      <c r="E22" s="1"/>
      <c r="F22" s="1"/>
      <c r="G22" s="1"/>
      <c r="H22" s="1"/>
      <c r="I22" s="25"/>
      <c r="J22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2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2" s="4">
        <f>tblHoras7891011121314151617[Horas Trabalhadas (1º Período)]+tblHoras7891011121314151617[Horas Trabalhadas (2º Período)]</f>
        <v>0</v>
      </c>
      <c r="M22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2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2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Jornada])+O21</f>
        <v>0</v>
      </c>
      <c r="P22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2" s="14" t="str">
        <f>IF(tblHoras7891011121314151617[Jornada Diária]&lt;&gt;"",IF((N(tblHoras7891011121314151617[Jornada Diária])-ABS(N(tblHoras7891011121314151617[Horas Trabalhadas Além Jornada])))=0,1,""),"")</f>
        <v/>
      </c>
      <c r="R22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2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2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3" spans="2:20" x14ac:dyDescent="0.25">
      <c r="B23" s="11">
        <f t="shared" si="0"/>
        <v>41257</v>
      </c>
      <c r="C23" s="12" t="str">
        <f>TEXT(tblHoras7891011121314151617[Data],"ddd")</f>
        <v>qui</v>
      </c>
      <c r="D23" s="26"/>
      <c r="E23" s="1"/>
      <c r="F23" s="1"/>
      <c r="G23" s="1"/>
      <c r="H23" s="1"/>
      <c r="I23" s="25"/>
      <c r="J23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3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3" s="4">
        <f>tblHoras7891011121314151617[Horas Trabalhadas (1º Período)]+tblHoras7891011121314151617[Horas Trabalhadas (2º Período)]</f>
        <v>0</v>
      </c>
      <c r="M23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3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3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Jornada])+O22</f>
        <v>0</v>
      </c>
      <c r="P23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3" s="14" t="str">
        <f>IF(tblHoras7891011121314151617[Jornada Diária]&lt;&gt;"",IF((N(tblHoras7891011121314151617[Jornada Diária])-ABS(N(tblHoras7891011121314151617[Horas Trabalhadas Além Jornada])))=0,1,""),"")</f>
        <v/>
      </c>
      <c r="R23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3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3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4" spans="2:20" x14ac:dyDescent="0.25">
      <c r="B24" s="11">
        <f t="shared" si="0"/>
        <v>41258</v>
      </c>
      <c r="C24" s="12" t="str">
        <f>TEXT(tblHoras7891011121314151617[Data],"ddd")</f>
        <v>sex</v>
      </c>
      <c r="D24" s="26"/>
      <c r="E24" s="1"/>
      <c r="F24" s="1"/>
      <c r="G24" s="1"/>
      <c r="H24" s="1"/>
      <c r="I24" s="25"/>
      <c r="J24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4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4" s="4">
        <f>tblHoras7891011121314151617[Horas Trabalhadas (1º Período)]+tblHoras7891011121314151617[Horas Trabalhadas (2º Período)]</f>
        <v>0</v>
      </c>
      <c r="M24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4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4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Jornada])+O23</f>
        <v>0</v>
      </c>
      <c r="P24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4" s="14" t="str">
        <f>IF(tblHoras7891011121314151617[Jornada Diária]&lt;&gt;"",IF((N(tblHoras7891011121314151617[Jornada Diária])-ABS(N(tblHoras7891011121314151617[Horas Trabalhadas Além Jornada])))=0,1,""),"")</f>
        <v/>
      </c>
      <c r="R24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4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4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5" spans="2:20" x14ac:dyDescent="0.25">
      <c r="B25" s="11">
        <f t="shared" si="0"/>
        <v>41259</v>
      </c>
      <c r="C25" s="12" t="str">
        <f>TEXT(tblHoras7891011121314151617[Data],"ddd")</f>
        <v>sáb</v>
      </c>
      <c r="D25" s="26"/>
      <c r="E25" s="1"/>
      <c r="F25" s="1"/>
      <c r="G25" s="1"/>
      <c r="H25" s="1"/>
      <c r="I25" s="25"/>
      <c r="J25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5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5" s="4">
        <f>tblHoras7891011121314151617[Horas Trabalhadas (1º Período)]+tblHoras7891011121314151617[Horas Trabalhadas (2º Período)]</f>
        <v>0</v>
      </c>
      <c r="M25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25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5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Jornada])+O24</f>
        <v>0</v>
      </c>
      <c r="P25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5" s="14" t="str">
        <f>IF(tblHoras7891011121314151617[Jornada Diária]&lt;&gt;"",IF((N(tblHoras7891011121314151617[Jornada Diária])-ABS(N(tblHoras7891011121314151617[Horas Trabalhadas Além Jornada])))=0,1,""),"")</f>
        <v/>
      </c>
      <c r="R25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5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5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6" spans="2:20" x14ac:dyDescent="0.25">
      <c r="B26" s="11">
        <f t="shared" si="0"/>
        <v>41260</v>
      </c>
      <c r="C26" s="12" t="str">
        <f>TEXT(tblHoras7891011121314151617[Data],"ddd")</f>
        <v>dom</v>
      </c>
      <c r="D26" s="26"/>
      <c r="E26" s="1"/>
      <c r="F26" s="1"/>
      <c r="G26" s="1"/>
      <c r="H26" s="1"/>
      <c r="I26" s="25"/>
      <c r="J26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6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6" s="4">
        <f>tblHoras7891011121314151617[Horas Trabalhadas (1º Período)]+tblHoras7891011121314151617[Horas Trabalhadas (2º Período)]</f>
        <v>0</v>
      </c>
      <c r="M26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26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6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Jornada])+O25</f>
        <v>0</v>
      </c>
      <c r="P26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6" s="14" t="str">
        <f>IF(tblHoras7891011121314151617[Jornada Diária]&lt;&gt;"",IF((N(tblHoras7891011121314151617[Jornada Diária])-ABS(N(tblHoras7891011121314151617[Horas Trabalhadas Além Jornada])))=0,1,""),"")</f>
        <v/>
      </c>
      <c r="R26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6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6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7" spans="2:20" x14ac:dyDescent="0.25">
      <c r="B27" s="11">
        <f t="shared" si="0"/>
        <v>41261</v>
      </c>
      <c r="C27" s="12" t="str">
        <f>TEXT(tblHoras7891011121314151617[Data],"ddd")</f>
        <v>seg</v>
      </c>
      <c r="D27" s="26"/>
      <c r="E27" s="1"/>
      <c r="F27" s="1"/>
      <c r="G27" s="1"/>
      <c r="H27" s="1"/>
      <c r="I27" s="25"/>
      <c r="J27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7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7" s="4">
        <f>tblHoras7891011121314151617[Horas Trabalhadas (1º Período)]+tblHoras7891011121314151617[Horas Trabalhadas (2º Período)]</f>
        <v>0</v>
      </c>
      <c r="M27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7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7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Jornada])+O26</f>
        <v>0</v>
      </c>
      <c r="P27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7" s="14" t="str">
        <f>IF(tblHoras7891011121314151617[Jornada Diária]&lt;&gt;"",IF((N(tblHoras7891011121314151617[Jornada Diária])-ABS(N(tblHoras7891011121314151617[Horas Trabalhadas Além Jornada])))=0,1,""),"")</f>
        <v/>
      </c>
      <c r="R27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7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7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8" spans="2:20" x14ac:dyDescent="0.25">
      <c r="B28" s="11">
        <f t="shared" si="0"/>
        <v>41262</v>
      </c>
      <c r="C28" s="12" t="str">
        <f>TEXT(tblHoras7891011121314151617[Data],"ddd")</f>
        <v>ter</v>
      </c>
      <c r="D28" s="26"/>
      <c r="E28" s="1"/>
      <c r="F28" s="1"/>
      <c r="G28" s="1"/>
      <c r="H28" s="1"/>
      <c r="I28" s="25"/>
      <c r="J28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8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8" s="4">
        <f>tblHoras7891011121314151617[Horas Trabalhadas (1º Período)]+tblHoras7891011121314151617[Horas Trabalhadas (2º Período)]</f>
        <v>0</v>
      </c>
      <c r="M28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8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8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Jornada])+O27</f>
        <v>0</v>
      </c>
      <c r="P28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8" s="14" t="str">
        <f>IF(tblHoras7891011121314151617[Jornada Diária]&lt;&gt;"",IF((N(tblHoras7891011121314151617[Jornada Diária])-ABS(N(tblHoras7891011121314151617[Horas Trabalhadas Além Jornada])))=0,1,""),"")</f>
        <v/>
      </c>
      <c r="R28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8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8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9" spans="2:20" x14ac:dyDescent="0.25">
      <c r="B29" s="11">
        <f t="shared" si="0"/>
        <v>41263</v>
      </c>
      <c r="C29" s="12" t="str">
        <f>TEXT(tblHoras7891011121314151617[Data],"ddd")</f>
        <v>qua</v>
      </c>
      <c r="D29" s="26"/>
      <c r="E29" s="1"/>
      <c r="F29" s="1"/>
      <c r="G29" s="1"/>
      <c r="H29" s="1"/>
      <c r="I29" s="25"/>
      <c r="J29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9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9" s="4">
        <f>tblHoras7891011121314151617[Horas Trabalhadas (1º Período)]+tblHoras7891011121314151617[Horas Trabalhadas (2º Período)]</f>
        <v>0</v>
      </c>
      <c r="M29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9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9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Jornada])+O28</f>
        <v>0</v>
      </c>
      <c r="P29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9" s="14" t="str">
        <f>IF(tblHoras7891011121314151617[Jornada Diária]&lt;&gt;"",IF((N(tblHoras7891011121314151617[Jornada Diária])-ABS(N(tblHoras7891011121314151617[Horas Trabalhadas Além Jornada])))=0,1,""),"")</f>
        <v/>
      </c>
      <c r="R29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9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9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0" spans="2:20" x14ac:dyDescent="0.25">
      <c r="B30" s="11">
        <f t="shared" si="0"/>
        <v>41264</v>
      </c>
      <c r="C30" s="12" t="str">
        <f>TEXT(tblHoras7891011121314151617[Data],"ddd")</f>
        <v>qui</v>
      </c>
      <c r="D30" s="26"/>
      <c r="E30" s="1"/>
      <c r="F30" s="1"/>
      <c r="G30" s="1"/>
      <c r="H30" s="1"/>
      <c r="I30" s="25"/>
      <c r="J30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0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0" s="4">
        <f>tblHoras7891011121314151617[Horas Trabalhadas (1º Período)]+tblHoras7891011121314151617[Horas Trabalhadas (2º Período)]</f>
        <v>0</v>
      </c>
      <c r="M30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0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0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Jornada])+O29</f>
        <v>0</v>
      </c>
      <c r="P30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0" s="14" t="str">
        <f>IF(tblHoras7891011121314151617[Jornada Diária]&lt;&gt;"",IF((N(tblHoras7891011121314151617[Jornada Diária])-ABS(N(tblHoras7891011121314151617[Horas Trabalhadas Além Jornada])))=0,1,""),"")</f>
        <v/>
      </c>
      <c r="R30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0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0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1" spans="2:20" x14ac:dyDescent="0.25">
      <c r="B31" s="11">
        <f t="shared" si="0"/>
        <v>41265</v>
      </c>
      <c r="C31" s="12" t="str">
        <f>TEXT(tblHoras7891011121314151617[Data],"ddd")</f>
        <v>sex</v>
      </c>
      <c r="D31" s="26"/>
      <c r="E31" s="1"/>
      <c r="F31" s="1"/>
      <c r="G31" s="1"/>
      <c r="H31" s="1"/>
      <c r="I31" s="25"/>
      <c r="J31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1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1" s="4">
        <f>tblHoras7891011121314151617[Horas Trabalhadas (1º Período)]+tblHoras7891011121314151617[Horas Trabalhadas (2º Período)]</f>
        <v>0</v>
      </c>
      <c r="M31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1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1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Jornada])+O30</f>
        <v>0</v>
      </c>
      <c r="P31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1" s="14" t="str">
        <f>IF(tblHoras7891011121314151617[Jornada Diária]&lt;&gt;"",IF((N(tblHoras7891011121314151617[Jornada Diária])-ABS(N(tblHoras7891011121314151617[Horas Trabalhadas Além Jornada])))=0,1,""),"")</f>
        <v/>
      </c>
      <c r="R31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1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1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2" spans="2:20" x14ac:dyDescent="0.25">
      <c r="B32" s="11">
        <f t="shared" si="0"/>
        <v>41266</v>
      </c>
      <c r="C32" s="12" t="str">
        <f>TEXT(tblHoras7891011121314151617[Data],"ddd")</f>
        <v>sáb</v>
      </c>
      <c r="D32" s="26"/>
      <c r="E32" s="1"/>
      <c r="F32" s="1"/>
      <c r="G32" s="1"/>
      <c r="H32" s="1"/>
      <c r="I32" s="25"/>
      <c r="J32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2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2" s="4">
        <f>tblHoras7891011121314151617[Horas Trabalhadas (1º Período)]+tblHoras7891011121314151617[Horas Trabalhadas (2º Período)]</f>
        <v>0</v>
      </c>
      <c r="M32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32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2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Jornada])+O31</f>
        <v>0</v>
      </c>
      <c r="P32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2" s="14" t="str">
        <f>IF(tblHoras7891011121314151617[Jornada Diária]&lt;&gt;"",IF((N(tblHoras7891011121314151617[Jornada Diária])-ABS(N(tblHoras7891011121314151617[Horas Trabalhadas Além Jornada])))=0,1,""),"")</f>
        <v/>
      </c>
      <c r="R32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2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2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3" spans="2:21" x14ac:dyDescent="0.25">
      <c r="B33" s="11">
        <f t="shared" si="0"/>
        <v>41267</v>
      </c>
      <c r="C33" s="12" t="str">
        <f>TEXT(tblHoras7891011121314151617[Data],"ddd")</f>
        <v>dom</v>
      </c>
      <c r="D33" s="26"/>
      <c r="E33" s="1"/>
      <c r="F33" s="1"/>
      <c r="G33" s="1"/>
      <c r="H33" s="1"/>
      <c r="I33" s="25"/>
      <c r="J33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3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3" s="4">
        <f>tblHoras7891011121314151617[Horas Trabalhadas (1º Período)]+tblHoras7891011121314151617[Horas Trabalhadas (2º Período)]</f>
        <v>0</v>
      </c>
      <c r="M33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33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3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Jornada])+O32</f>
        <v>0</v>
      </c>
      <c r="P33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3" s="14" t="str">
        <f>IF(tblHoras7891011121314151617[Jornada Diária]&lt;&gt;"",IF((N(tblHoras7891011121314151617[Jornada Diária])-ABS(N(tblHoras7891011121314151617[Horas Trabalhadas Além Jornada])))=0,1,""),"")</f>
        <v/>
      </c>
      <c r="R33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3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3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4" spans="2:21" x14ac:dyDescent="0.25">
      <c r="B34" s="11">
        <f t="shared" si="0"/>
        <v>41268</v>
      </c>
      <c r="C34" s="12" t="str">
        <f>TEXT(tblHoras7891011121314151617[Data],"ddd")</f>
        <v>seg</v>
      </c>
      <c r="D34" s="26"/>
      <c r="E34" s="1"/>
      <c r="F34" s="1"/>
      <c r="G34" s="1"/>
      <c r="H34" s="1"/>
      <c r="I34" s="25"/>
      <c r="J34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4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4" s="4">
        <f>tblHoras7891011121314151617[Horas Trabalhadas (1º Período)]+tblHoras7891011121314151617[Horas Trabalhadas (2º Período)]</f>
        <v>0</v>
      </c>
      <c r="M34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4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4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Jornada])+O33</f>
        <v>0</v>
      </c>
      <c r="P34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4" s="14" t="str">
        <f>IF(tblHoras7891011121314151617[Jornada Diária]&lt;&gt;"",IF((N(tblHoras7891011121314151617[Jornada Diária])-ABS(N(tblHoras7891011121314151617[Horas Trabalhadas Além Jornada])))=0,1,""),"")</f>
        <v/>
      </c>
      <c r="R34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4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4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5" spans="2:21" x14ac:dyDescent="0.25">
      <c r="B35" s="11">
        <f t="shared" si="0"/>
        <v>41269</v>
      </c>
      <c r="C35" s="12" t="str">
        <f>TEXT(tblHoras7891011121314151617[Data],"ddd")</f>
        <v>ter</v>
      </c>
      <c r="D35" s="26"/>
      <c r="E35" s="1"/>
      <c r="F35" s="1"/>
      <c r="G35" s="1"/>
      <c r="H35" s="1"/>
      <c r="I35" s="25"/>
      <c r="J35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5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5" s="4">
        <f>tblHoras7891011121314151617[Horas Trabalhadas (1º Período)]+tblHoras7891011121314151617[Horas Trabalhadas (2º Período)]</f>
        <v>0</v>
      </c>
      <c r="M35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5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5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Jornada])+O34</f>
        <v>0</v>
      </c>
      <c r="P35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5" s="14" t="str">
        <f>IF(tblHoras7891011121314151617[Jornada Diária]&lt;&gt;"",IF((N(tblHoras7891011121314151617[Jornada Diária])-ABS(N(tblHoras7891011121314151617[Horas Trabalhadas Além Jornada])))=0,1,""),"")</f>
        <v/>
      </c>
      <c r="R35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5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5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6" spans="2:21" x14ac:dyDescent="0.25">
      <c r="B36" s="11">
        <f t="shared" si="0"/>
        <v>41270</v>
      </c>
      <c r="C36" s="12" t="str">
        <f>TEXT(tblHoras7891011121314151617[Data],"ddd")</f>
        <v>qua</v>
      </c>
      <c r="D36" s="26"/>
      <c r="E36" s="1"/>
      <c r="F36" s="1"/>
      <c r="G36" s="1"/>
      <c r="H36" s="1"/>
      <c r="I36" s="25"/>
      <c r="J36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6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6" s="4">
        <f>tblHoras7891011121314151617[Horas Trabalhadas (1º Período)]+tblHoras7891011121314151617[Horas Trabalhadas (2º Período)]</f>
        <v>0</v>
      </c>
      <c r="M36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6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6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Jornada])+O35</f>
        <v>0</v>
      </c>
      <c r="P36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6" s="14" t="str">
        <f>IF(tblHoras7891011121314151617[Jornada Diária]&lt;&gt;"",IF((N(tblHoras7891011121314151617[Jornada Diária])-ABS(N(tblHoras7891011121314151617[Horas Trabalhadas Além Jornada])))=0,1,""),"")</f>
        <v/>
      </c>
      <c r="R36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6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6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7" spans="2:21" x14ac:dyDescent="0.25">
      <c r="B37" s="11">
        <f t="shared" si="0"/>
        <v>41271</v>
      </c>
      <c r="C37" s="12" t="str">
        <f>TEXT(tblHoras7891011121314151617[Data],"ddd")</f>
        <v>qui</v>
      </c>
      <c r="D37" s="26"/>
      <c r="E37" s="1"/>
      <c r="F37" s="1"/>
      <c r="G37" s="1"/>
      <c r="H37" s="1"/>
      <c r="I37" s="25"/>
      <c r="J37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7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7" s="4">
        <f>tblHoras7891011121314151617[Horas Trabalhadas (1º Período)]+tblHoras7891011121314151617[Horas Trabalhadas (2º Período)]</f>
        <v>0</v>
      </c>
      <c r="M37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7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7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Jornada])+O36</f>
        <v>0</v>
      </c>
      <c r="P37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7" s="14" t="str">
        <f>IF(tblHoras7891011121314151617[Jornada Diária]&lt;&gt;"",IF((N(tblHoras7891011121314151617[Jornada Diária])-ABS(N(tblHoras7891011121314151617[Horas Trabalhadas Além Jornada])))=0,1,""),"")</f>
        <v/>
      </c>
      <c r="R37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7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7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8" spans="2:21" x14ac:dyDescent="0.25">
      <c r="B38" s="11">
        <f t="shared" si="0"/>
        <v>41272</v>
      </c>
      <c r="C38" s="12" t="str">
        <f>TEXT(tblHoras7891011121314151617[Data],"ddd")</f>
        <v>sex</v>
      </c>
      <c r="D38" s="26"/>
      <c r="E38" s="1"/>
      <c r="F38" s="1"/>
      <c r="G38" s="1"/>
      <c r="H38" s="1"/>
      <c r="I38" s="25"/>
      <c r="J38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8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8" s="4">
        <f>tblHoras7891011121314151617[Horas Trabalhadas (1º Período)]+tblHoras7891011121314151617[Horas Trabalhadas (2º Período)]</f>
        <v>0</v>
      </c>
      <c r="M38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8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8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Jornada])+O37</f>
        <v>0</v>
      </c>
      <c r="P38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8" s="14" t="str">
        <f>IF(tblHoras7891011121314151617[Jornada Diária]&lt;&gt;"",IF((N(tblHoras7891011121314151617[Jornada Diária])-ABS(N(tblHoras7891011121314151617[Horas Trabalhadas Além Jornada])))=0,1,""),"")</f>
        <v/>
      </c>
      <c r="R38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8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8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9" spans="2:21" x14ac:dyDescent="0.25">
      <c r="B39" s="11">
        <f t="shared" si="0"/>
        <v>41273</v>
      </c>
      <c r="C39" s="12" t="str">
        <f>TEXT(tblHoras7891011121314151617[Data],"ddd")</f>
        <v>sáb</v>
      </c>
      <c r="D39" s="26"/>
      <c r="E39" s="1"/>
      <c r="F39" s="1"/>
      <c r="G39" s="1"/>
      <c r="H39" s="1"/>
      <c r="I39" s="25"/>
      <c r="J39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9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9" s="4">
        <f>tblHoras7891011121314151617[Horas Trabalhadas (1º Período)]+tblHoras7891011121314151617[Horas Trabalhadas (2º Período)]</f>
        <v>0</v>
      </c>
      <c r="M39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39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9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Jornada])+O38</f>
        <v>0</v>
      </c>
      <c r="P39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9" s="14" t="str">
        <f>IF(tblHoras7891011121314151617[Jornada Diária]&lt;&gt;"",IF((N(tblHoras7891011121314151617[Jornada Diária])-ABS(N(tblHoras7891011121314151617[Horas Trabalhadas Além Jornada])))=0,1,""),"")</f>
        <v/>
      </c>
      <c r="R39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9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9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Mxrcf9MIvSJ8Mjb3MZCaZJdaZed0Ci5qyG+bqOQp3Gwbde8383JWFxQ+MiWMmXy+AIe+7ioUy50qFFB9xEysKQ==" saltValue="dh58c1NmBvfmZFLmPmV27w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583E8FA-2E18-42C8-9736-D89F22D74686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B2451ACC-FDC7-4BE3-8996-FF2BFDA51E0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0CC35A71-34C3-4A19-9B00-A0407FFF947D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0BC4DBD3-7B8F-4D36-847F-03F916CA05C9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FC9EFCE-8212-4636-B152-0CFDC36E7CBF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DC7DBFF9-AE4F-46B4-A33D-43E52B0FC9B9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4DF2C3D-9190-44F5-AC5E-83494BC50886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4621A92-973E-475D-A6D1-20781C2F0093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41"/>
  </cols>
  <sheetData>
    <row r="4" spans="2:7" ht="18.75" x14ac:dyDescent="0.3">
      <c r="B4" s="42"/>
      <c r="C4" s="42"/>
      <c r="D4" s="42"/>
      <c r="E4" s="42"/>
      <c r="F4" s="42"/>
      <c r="G4" s="42"/>
    </row>
    <row r="5" spans="2:7" ht="18.75" x14ac:dyDescent="0.3">
      <c r="B5" s="42"/>
      <c r="C5" s="42" t="s">
        <v>98</v>
      </c>
      <c r="D5" s="42"/>
      <c r="E5" s="42"/>
      <c r="F5" s="42"/>
      <c r="G5" s="42"/>
    </row>
    <row r="6" spans="2:7" ht="21" x14ac:dyDescent="0.35">
      <c r="B6" s="42"/>
      <c r="C6" s="49" t="s">
        <v>87</v>
      </c>
      <c r="D6" s="43"/>
      <c r="E6" s="43"/>
      <c r="F6" s="43"/>
      <c r="G6" s="42"/>
    </row>
    <row r="7" spans="2:7" ht="18.75" x14ac:dyDescent="0.3">
      <c r="B7" s="42"/>
      <c r="C7" s="42"/>
      <c r="D7" s="42"/>
      <c r="E7" s="42"/>
      <c r="F7" s="42"/>
      <c r="G7" s="42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E17"/>
  <sheetViews>
    <sheetView showGridLines="0" workbookViewId="0">
      <selection activeCell="D11" sqref="D11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5" width="15" style="5" customWidth="1"/>
    <col min="6" max="16384" width="9.140625" style="5"/>
  </cols>
  <sheetData>
    <row r="1" spans="2:5" x14ac:dyDescent="0.25">
      <c r="B1" s="54" t="s">
        <v>21</v>
      </c>
      <c r="C1" s="55"/>
      <c r="D1" s="56"/>
    </row>
    <row r="3" spans="2:5" ht="15.75" thickBot="1" x14ac:dyDescent="0.3">
      <c r="B3" s="19" t="s">
        <v>19</v>
      </c>
      <c r="C3" s="34"/>
      <c r="D3" s="2" t="s">
        <v>18</v>
      </c>
    </row>
    <row r="5" spans="2:5" ht="15.75" thickBot="1" x14ac:dyDescent="0.3">
      <c r="B5" s="19" t="s">
        <v>32</v>
      </c>
      <c r="C5" s="34"/>
      <c r="D5" s="28">
        <v>0</v>
      </c>
      <c r="E5" s="20" t="s">
        <v>56</v>
      </c>
    </row>
    <row r="7" spans="2:5" ht="15.75" thickBot="1" x14ac:dyDescent="0.3">
      <c r="B7" s="19" t="s">
        <v>37</v>
      </c>
      <c r="C7" s="34"/>
      <c r="D7" s="3">
        <v>0.33333333333333331</v>
      </c>
    </row>
    <row r="9" spans="2:5" ht="15.75" thickBot="1" x14ac:dyDescent="0.3">
      <c r="B9" s="57" t="s">
        <v>38</v>
      </c>
      <c r="C9" s="58"/>
      <c r="D9" s="58"/>
      <c r="E9" s="59"/>
    </row>
    <row r="10" spans="2:5" ht="30" customHeight="1" x14ac:dyDescent="0.25">
      <c r="B10" s="9" t="s">
        <v>85</v>
      </c>
      <c r="C10" s="9" t="s">
        <v>86</v>
      </c>
      <c r="D10" s="9" t="s">
        <v>75</v>
      </c>
      <c r="E10" s="9" t="s">
        <v>77</v>
      </c>
    </row>
    <row r="11" spans="2:5" x14ac:dyDescent="0.25">
      <c r="B11" s="21" t="s">
        <v>41</v>
      </c>
      <c r="C11" s="21" t="s">
        <v>78</v>
      </c>
      <c r="D11" s="22" t="s">
        <v>30</v>
      </c>
      <c r="E11" s="40"/>
    </row>
    <row r="12" spans="2:5" x14ac:dyDescent="0.25">
      <c r="B12" s="21" t="s">
        <v>42</v>
      </c>
      <c r="C12" s="21" t="s">
        <v>79</v>
      </c>
      <c r="D12" s="22" t="s">
        <v>30</v>
      </c>
      <c r="E12" s="40"/>
    </row>
    <row r="13" spans="2:5" x14ac:dyDescent="0.25">
      <c r="B13" s="21" t="s">
        <v>43</v>
      </c>
      <c r="C13" s="21" t="s">
        <v>80</v>
      </c>
      <c r="D13" s="22" t="s">
        <v>30</v>
      </c>
      <c r="E13" s="40"/>
    </row>
    <row r="14" spans="2:5" x14ac:dyDescent="0.25">
      <c r="B14" s="21" t="s">
        <v>44</v>
      </c>
      <c r="C14" s="21" t="s">
        <v>81</v>
      </c>
      <c r="D14" s="22" t="s">
        <v>30</v>
      </c>
      <c r="E14" s="40"/>
    </row>
    <row r="15" spans="2:5" x14ac:dyDescent="0.25">
      <c r="B15" s="21" t="s">
        <v>45</v>
      </c>
      <c r="C15" s="21" t="s">
        <v>82</v>
      </c>
      <c r="D15" s="22" t="s">
        <v>30</v>
      </c>
      <c r="E15" s="40"/>
    </row>
    <row r="16" spans="2:5" x14ac:dyDescent="0.25">
      <c r="B16" s="21" t="s">
        <v>39</v>
      </c>
      <c r="C16" s="21" t="s">
        <v>83</v>
      </c>
      <c r="D16" s="22" t="s">
        <v>31</v>
      </c>
      <c r="E16" s="40"/>
    </row>
    <row r="17" spans="2:5" x14ac:dyDescent="0.25">
      <c r="B17" s="21" t="s">
        <v>40</v>
      </c>
      <c r="C17" s="21" t="s">
        <v>84</v>
      </c>
      <c r="D17" s="22" t="s">
        <v>31</v>
      </c>
      <c r="E17" s="40"/>
    </row>
  </sheetData>
  <sheetProtection algorithmName="SHA-512" hashValue="Ha7W5bxf1w1NgOJx04/fWLYR6pTAAF2CzVEX6sDJmxy04fCR8Uagfk8h+nnBtz3f+WOjx+7F1pkoGAjGUmStKA==" saltValue="1E1mlKU/3LZ+W9vV+cF3MA==" spinCount="100000" sheet="1" objects="1" scenarios="1" selectLockedCells="1" autoFilter="0" pivotTables="0"/>
  <mergeCells count="2">
    <mergeCell ref="B1:D1"/>
    <mergeCell ref="B9:E9"/>
  </mergeCells>
  <conditionalFormatting sqref="D7">
    <cfRule type="timePeriod" dxfId="365" priority="3" timePeriod="lastMonth">
      <formula>AND(MONTH(D7)=MONTH(EDATE(TODAY(),0-1)),YEAR(D7)=YEAR(EDATE(TODAY(),0-1)))</formula>
    </cfRule>
  </conditionalFormatting>
  <dataValidations count="2">
    <dataValidation type="list" allowBlank="1" showInputMessage="1" showErrorMessage="1" sqref="D3">
      <formula1>lstLimiteHora</formula1>
    </dataValidation>
    <dataValidation type="list" allowBlank="1" showInputMessage="1" showErrorMessage="1" sqref="D11:D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C17"/>
  <sheetViews>
    <sheetView showGridLines="0" workbookViewId="0">
      <selection activeCell="C5" sqref="C5"/>
    </sheetView>
  </sheetViews>
  <sheetFormatPr defaultRowHeight="15" x14ac:dyDescent="0.25"/>
  <cols>
    <col min="2" max="2" width="17.42578125" customWidth="1"/>
    <col min="3" max="3" width="16.140625" customWidth="1"/>
  </cols>
  <sheetData>
    <row r="1" spans="2:3" x14ac:dyDescent="0.25">
      <c r="B1" s="60" t="s">
        <v>101</v>
      </c>
      <c r="C1" s="61"/>
    </row>
    <row r="2" spans="2:3" ht="15.75" thickBot="1" x14ac:dyDescent="0.3">
      <c r="B2" s="62"/>
      <c r="C2" s="63"/>
    </row>
    <row r="4" spans="2:3" x14ac:dyDescent="0.25">
      <c r="B4" s="51" t="s">
        <v>7</v>
      </c>
      <c r="C4" s="51" t="s">
        <v>49</v>
      </c>
    </row>
    <row r="5" spans="2:3" x14ac:dyDescent="0.25">
      <c r="B5" s="52" t="s">
        <v>63</v>
      </c>
      <c r="C5" s="14">
        <f>Janeiro!$O$39</f>
        <v>0</v>
      </c>
    </row>
    <row r="6" spans="2:3" x14ac:dyDescent="0.25">
      <c r="B6" s="52" t="s">
        <v>64</v>
      </c>
      <c r="C6" s="14">
        <f>Fevereiro!$O$39</f>
        <v>0</v>
      </c>
    </row>
    <row r="7" spans="2:3" x14ac:dyDescent="0.25">
      <c r="B7" s="52" t="s">
        <v>65</v>
      </c>
      <c r="C7" s="14">
        <f>Março!$O$39</f>
        <v>0</v>
      </c>
    </row>
    <row r="8" spans="2:3" x14ac:dyDescent="0.25">
      <c r="B8" s="52" t="s">
        <v>66</v>
      </c>
      <c r="C8" s="14">
        <f>Abril!$O$39</f>
        <v>0</v>
      </c>
    </row>
    <row r="9" spans="2:3" x14ac:dyDescent="0.25">
      <c r="B9" s="52" t="s">
        <v>67</v>
      </c>
      <c r="C9" s="14">
        <f>Maio!$O$39</f>
        <v>0</v>
      </c>
    </row>
    <row r="10" spans="2:3" x14ac:dyDescent="0.25">
      <c r="B10" s="52" t="s">
        <v>68</v>
      </c>
      <c r="C10" s="14">
        <f>Junho!$O$39</f>
        <v>0</v>
      </c>
    </row>
    <row r="11" spans="2:3" x14ac:dyDescent="0.25">
      <c r="B11" s="52" t="s">
        <v>69</v>
      </c>
      <c r="C11" s="14">
        <f>Julho!$O$39</f>
        <v>0</v>
      </c>
    </row>
    <row r="12" spans="2:3" x14ac:dyDescent="0.25">
      <c r="B12" s="52" t="s">
        <v>70</v>
      </c>
      <c r="C12" s="14">
        <f>Agosto!$O$39</f>
        <v>0</v>
      </c>
    </row>
    <row r="13" spans="2:3" x14ac:dyDescent="0.25">
      <c r="B13" s="52" t="s">
        <v>71</v>
      </c>
      <c r="C13" s="14">
        <f>Setembro!$O$39</f>
        <v>0</v>
      </c>
    </row>
    <row r="14" spans="2:3" x14ac:dyDescent="0.25">
      <c r="B14" s="52" t="s">
        <v>72</v>
      </c>
      <c r="C14" s="14">
        <f>Outubro!$O$39</f>
        <v>0</v>
      </c>
    </row>
    <row r="15" spans="2:3" x14ac:dyDescent="0.25">
      <c r="B15" s="52" t="s">
        <v>73</v>
      </c>
      <c r="C15" s="14">
        <f>Novembro!$O$39</f>
        <v>0</v>
      </c>
    </row>
    <row r="16" spans="2:3" x14ac:dyDescent="0.25">
      <c r="B16" s="52" t="s">
        <v>74</v>
      </c>
      <c r="C16" s="14">
        <f>Dezembro!$O$39</f>
        <v>0</v>
      </c>
    </row>
    <row r="17" spans="2:3" x14ac:dyDescent="0.25">
      <c r="B17" s="52" t="s">
        <v>102</v>
      </c>
      <c r="C17" s="14">
        <f>SUBTOTAL(109,Tabela17[Saldo de Horas])</f>
        <v>0</v>
      </c>
    </row>
  </sheetData>
  <sheetProtection algorithmName="SHA-512" hashValue="dGt0ze99Nf3wbeChcKoX93wSmAa/eSp36QCHwzq68wPU/MgfuzFU1A83oymgg/Rw4a+rs6Ue2+Y68pflsyVVrw==" saltValue="buSF+K4Cf6ZgZozy0YlX+A==" spinCount="100000" sheet="1" objects="1" scenarios="1"/>
  <mergeCells count="1">
    <mergeCell ref="B1:C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C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29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45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30" t="s">
        <v>62</v>
      </c>
      <c r="E5" s="44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63</v>
      </c>
      <c r="C6" s="72"/>
      <c r="D6" s="31">
        <v>2016</v>
      </c>
      <c r="E6" s="31"/>
      <c r="F6" s="33">
        <f>IF(ISERROR(DATEVALUE(IF(E6&lt;&gt;"",E6,1)&amp;"-"&amp;B6&amp;"-"&amp;D6)),"",DATEVALUE(IF(E6&lt;&gt;"",E6,1)&amp;"-"&amp;B6&amp;"-"&amp;D6))</f>
        <v>40908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53">
        <v>0</v>
      </c>
      <c r="P7" s="47">
        <f>SUM(tblHoras[Atrasos
(horas)])</f>
        <v>0</v>
      </c>
      <c r="Q7" s="48">
        <f>SUM(tblHoras[Faltas
(dias)])</f>
        <v>0</v>
      </c>
      <c r="R7" s="47">
        <f>SUM(tblHoras[Hora Extra Normal])</f>
        <v>0</v>
      </c>
      <c r="S7" s="47">
        <f>SUM(tblHoras[Hora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40908</v>
      </c>
      <c r="C9" s="12" t="str">
        <f>TEXT(tblHoras[Data],"ddd")</f>
        <v>sex</v>
      </c>
      <c r="D9" s="26"/>
      <c r="E9" s="1"/>
      <c r="F9" s="1"/>
      <c r="G9" s="1"/>
      <c r="H9" s="1"/>
      <c r="I9" s="25"/>
      <c r="J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14" t="str">
        <f>IF(tblHoras[Horas Trabalhadas Além Jornada]&lt;0,IF(OR(tblHoras[Evento 
(1º Período)]="",tblHoras[Evento 
(2º Período)]=""),tblHoras[Horas Trabalhadas Além Jornada],""),"")</f>
        <v/>
      </c>
      <c r="Q9" s="14" t="str">
        <f>IF(tblHoras[Jornada Diária]&lt;&gt;"",IF((N(tblHoras[Jornada Diária])-ABS(N(tblHoras[Horas Trabalhadas Além Jornada])))=0,1,""),"")</f>
        <v/>
      </c>
      <c r="R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40909</v>
      </c>
      <c r="C10" s="12" t="str">
        <f>TEXT(tblHoras[Data],"ddd")</f>
        <v>sáb</v>
      </c>
      <c r="D10" s="26"/>
      <c r="E10" s="1"/>
      <c r="F10" s="1"/>
      <c r="G10" s="1"/>
      <c r="H10" s="1"/>
      <c r="I10" s="25"/>
      <c r="J1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14" t="str">
        <f>IF(tblHoras[Horas Trabalhadas Além Jornada]&lt;0,IF(OR(tblHoras[Evento 
(1º Período)]="",tblHoras[Evento 
(2º Período)]=""),tblHoras[Horas Trabalhadas Além Jornada],""),"")</f>
        <v/>
      </c>
      <c r="Q10" s="14" t="str">
        <f>IF(tblHoras[Jornada Diária]&lt;&gt;"",IF((N(tblHoras[Jornada Diária])-ABS(N(tblHoras[Horas Trabalhadas Além Jornada])))=0,1,""),"")</f>
        <v/>
      </c>
      <c r="R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40910</v>
      </c>
      <c r="C11" s="12" t="str">
        <f>TEXT(tblHoras[Data],"ddd")</f>
        <v>dom</v>
      </c>
      <c r="D11" s="26"/>
      <c r="E11" s="1"/>
      <c r="F11" s="1"/>
      <c r="G11" s="1"/>
      <c r="H11" s="1"/>
      <c r="I11" s="25"/>
      <c r="J1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14" t="str">
        <f>IF(tblHoras[Horas Trabalhadas Além Jornada]&lt;0,IF(OR(tblHoras[Evento 
(1º Período)]="",tblHoras[Evento 
(2º Período)]=""),tblHoras[Horas Trabalhadas Além Jornada],""),"")</f>
        <v/>
      </c>
      <c r="Q11" s="14" t="str">
        <f>IF(tblHoras[Jornada Diária]&lt;&gt;"",IF((N(tblHoras[Jornada Diária])-ABS(N(tblHoras[Horas Trabalhadas Além Jornada])))=0,1,""),"")</f>
        <v/>
      </c>
      <c r="R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25" x14ac:dyDescent="0.25">
      <c r="B12" s="11">
        <f t="shared" si="0"/>
        <v>40911</v>
      </c>
      <c r="C12" s="12" t="str">
        <f>TEXT(tblHoras[Data],"ddd")</f>
        <v>seg</v>
      </c>
      <c r="D12" s="26"/>
      <c r="E12" s="1"/>
      <c r="F12" s="1"/>
      <c r="G12" s="1"/>
      <c r="H12" s="1"/>
      <c r="I12" s="25"/>
      <c r="J1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14" t="str">
        <f>IF(tblHoras[Horas Trabalhadas Além Jornada]&lt;0,IF(OR(tblHoras[Evento 
(1º Período)]="",tblHoras[Evento 
(2º Período)]=""),tblHoras[Horas Trabalhadas Além Jornada],""),"")</f>
        <v/>
      </c>
      <c r="Q12" s="14" t="str">
        <f>IF(tblHoras[Jornada Diária]&lt;&gt;"",IF((N(tblHoras[Jornada Diária])-ABS(N(tblHoras[Horas Trabalhadas Além Jornada])))=0,1,""),"")</f>
        <v/>
      </c>
      <c r="R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5" x14ac:dyDescent="0.25">
      <c r="B13" s="11">
        <f t="shared" si="0"/>
        <v>40912</v>
      </c>
      <c r="C13" s="12" t="str">
        <f>TEXT(tblHoras[Data],"ddd")</f>
        <v>ter</v>
      </c>
      <c r="D13" s="26"/>
      <c r="E13" s="1"/>
      <c r="F13" s="1"/>
      <c r="G13" s="1"/>
      <c r="H13" s="1"/>
      <c r="I13" s="25"/>
      <c r="J1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14" t="str">
        <f>IF(tblHoras[Horas Trabalhadas Além Jornada]&lt;0,IF(OR(tblHoras[Evento 
(1º Período)]="",tblHoras[Evento 
(2º Período)]=""),tblHoras[Horas Trabalhadas Além Jornada],""),"")</f>
        <v/>
      </c>
      <c r="Q13" s="14" t="str">
        <f>IF(tblHoras[Jornada Diária]&lt;&gt;"",IF((N(tblHoras[Jornada Diária])-ABS(N(tblHoras[Horas Trabalhadas Além Jornada])))=0,1,""),"")</f>
        <v/>
      </c>
      <c r="R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5" x14ac:dyDescent="0.25">
      <c r="B14" s="11">
        <f t="shared" si="0"/>
        <v>40913</v>
      </c>
      <c r="C14" s="12" t="str">
        <f>TEXT(tblHoras[Data],"ddd")</f>
        <v>qua</v>
      </c>
      <c r="D14" s="26"/>
      <c r="E14" s="1"/>
      <c r="F14" s="1"/>
      <c r="G14" s="1"/>
      <c r="H14" s="1"/>
      <c r="I14" s="25"/>
      <c r="J1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14" t="str">
        <f>IF(tblHoras[Horas Trabalhadas Além Jornada]&lt;0,IF(OR(tblHoras[Evento 
(1º Período)]="",tblHoras[Evento 
(2º Período)]=""),tblHoras[Horas Trabalhadas Além Jornada],""),"")</f>
        <v/>
      </c>
      <c r="Q14" s="14" t="str">
        <f>IF(tblHoras[Jornada Diária]&lt;&gt;"",IF((N(tblHoras[Jornada Diária])-ABS(N(tblHoras[Horas Trabalhadas Além Jornada])))=0,1,""),"")</f>
        <v/>
      </c>
      <c r="R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X14" s="18"/>
      <c r="Y14" s="18"/>
    </row>
    <row r="15" spans="2:25" x14ac:dyDescent="0.25">
      <c r="B15" s="11">
        <f t="shared" si="0"/>
        <v>40914</v>
      </c>
      <c r="C15" s="12" t="str">
        <f>TEXT(tblHoras[Data],"ddd")</f>
        <v>qui</v>
      </c>
      <c r="D15" s="26"/>
      <c r="E15" s="1"/>
      <c r="F15" s="1"/>
      <c r="G15" s="1"/>
      <c r="H15" s="1"/>
      <c r="I15" s="25"/>
      <c r="J1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14" t="str">
        <f>IF(tblHoras[Horas Trabalhadas Além Jornada]&lt;0,IF(OR(tblHoras[Evento 
(1º Período)]="",tblHoras[Evento 
(2º Período)]=""),tblHoras[Horas Trabalhadas Além Jornada],""),"")</f>
        <v/>
      </c>
      <c r="Q15" s="14" t="str">
        <f>IF(tblHoras[Jornada Diária]&lt;&gt;"",IF((N(tblHoras[Jornada Diária])-ABS(N(tblHoras[Horas Trabalhadas Além Jornada])))=0,1,""),"")</f>
        <v/>
      </c>
      <c r="R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X15" s="17"/>
    </row>
    <row r="16" spans="2:25" x14ac:dyDescent="0.25">
      <c r="B16" s="11">
        <f t="shared" si="0"/>
        <v>40915</v>
      </c>
      <c r="C16" s="12" t="str">
        <f>TEXT(tblHoras[Data],"ddd")</f>
        <v>sex</v>
      </c>
      <c r="D16" s="26"/>
      <c r="E16" s="1"/>
      <c r="F16" s="1"/>
      <c r="G16" s="1"/>
      <c r="H16" s="1"/>
      <c r="I16" s="25"/>
      <c r="J1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14" t="str">
        <f>IF(tblHoras[Horas Trabalhadas Além Jornada]&lt;0,IF(OR(tblHoras[Evento 
(1º Período)]="",tblHoras[Evento 
(2º Período)]=""),tblHoras[Horas Trabalhadas Além Jornada],""),"")</f>
        <v/>
      </c>
      <c r="Q16" s="14" t="str">
        <f>IF(tblHoras[Jornada Diária]&lt;&gt;"",IF((N(tblHoras[Jornada Diária])-ABS(N(tblHoras[Horas Trabalhadas Além Jornada])))=0,1,""),"")</f>
        <v/>
      </c>
      <c r="R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0" x14ac:dyDescent="0.25">
      <c r="B17" s="11">
        <f t="shared" si="0"/>
        <v>40916</v>
      </c>
      <c r="C17" s="12" t="str">
        <f>TEXT(tblHoras[Data],"ddd")</f>
        <v>sáb</v>
      </c>
      <c r="D17" s="26"/>
      <c r="E17" s="1"/>
      <c r="F17" s="1"/>
      <c r="G17" s="1"/>
      <c r="H17" s="1"/>
      <c r="I17" s="25"/>
      <c r="J1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14" t="str">
        <f>IF(tblHoras[Horas Trabalhadas Além Jornada]&lt;0,IF(OR(tblHoras[Evento 
(1º Período)]="",tblHoras[Evento 
(2º Período)]=""),tblHoras[Horas Trabalhadas Além Jornada],""),"")</f>
        <v/>
      </c>
      <c r="Q17" s="14" t="str">
        <f>IF(tblHoras[Jornada Diária]&lt;&gt;"",IF((N(tblHoras[Jornada Diária])-ABS(N(tblHoras[Horas Trabalhadas Além Jornada])))=0,1,""),"")</f>
        <v/>
      </c>
      <c r="R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0" x14ac:dyDescent="0.25">
      <c r="B18" s="11">
        <f t="shared" si="0"/>
        <v>40917</v>
      </c>
      <c r="C18" s="12" t="str">
        <f>TEXT(tblHoras[Data],"ddd")</f>
        <v>dom</v>
      </c>
      <c r="D18" s="26"/>
      <c r="E18" s="1"/>
      <c r="F18" s="1"/>
      <c r="G18" s="1"/>
      <c r="H18" s="1"/>
      <c r="I18" s="25"/>
      <c r="J1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14" t="str">
        <f>IF(tblHoras[Horas Trabalhadas Além Jornada]&lt;0,IF(OR(tblHoras[Evento 
(1º Período)]="",tblHoras[Evento 
(2º Período)]=""),tblHoras[Horas Trabalhadas Além Jornada],""),"")</f>
        <v/>
      </c>
      <c r="Q18" s="14" t="str">
        <f>IF(tblHoras[Jornada Diária]&lt;&gt;"",IF((N(tblHoras[Jornada Diária])-ABS(N(tblHoras[Horas Trabalhadas Além Jornada])))=0,1,""),"")</f>
        <v/>
      </c>
      <c r="R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0" x14ac:dyDescent="0.25">
      <c r="B19" s="11">
        <f t="shared" si="0"/>
        <v>40918</v>
      </c>
      <c r="C19" s="12" t="str">
        <f>TEXT(tblHoras[Data],"ddd")</f>
        <v>seg</v>
      </c>
      <c r="D19" s="26"/>
      <c r="E19" s="1"/>
      <c r="F19" s="1"/>
      <c r="G19" s="1"/>
      <c r="H19" s="1"/>
      <c r="I19" s="25"/>
      <c r="J1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14" t="str">
        <f>IF(tblHoras[Horas Trabalhadas Além Jornada]&lt;0,IF(OR(tblHoras[Evento 
(1º Período)]="",tblHoras[Evento 
(2º Período)]=""),tblHoras[Horas Trabalhadas Além Jornada],""),"")</f>
        <v/>
      </c>
      <c r="Q19" s="14" t="str">
        <f>IF(tblHoras[Jornada Diária]&lt;&gt;"",IF((N(tblHoras[Jornada Diária])-ABS(N(tblHoras[Horas Trabalhadas Além Jornada])))=0,1,""),"")</f>
        <v/>
      </c>
      <c r="R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0" x14ac:dyDescent="0.25">
      <c r="B20" s="11">
        <f t="shared" si="0"/>
        <v>40919</v>
      </c>
      <c r="C20" s="12" t="str">
        <f>TEXT(tblHoras[Data],"ddd")</f>
        <v>ter</v>
      </c>
      <c r="D20" s="26"/>
      <c r="E20" s="1"/>
      <c r="F20" s="1"/>
      <c r="G20" s="1"/>
      <c r="H20" s="1"/>
      <c r="I20" s="25"/>
      <c r="J2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14" t="str">
        <f>IF(tblHoras[Horas Trabalhadas Além Jornada]&lt;0,IF(OR(tblHoras[Evento 
(1º Período)]="",tblHoras[Evento 
(2º Período)]=""),tblHoras[Horas Trabalhadas Além Jornada],""),"")</f>
        <v/>
      </c>
      <c r="Q20" s="14" t="str">
        <f>IF(tblHoras[Jornada Diária]&lt;&gt;"",IF((N(tblHoras[Jornada Diária])-ABS(N(tblHoras[Horas Trabalhadas Além Jornada])))=0,1,""),"")</f>
        <v/>
      </c>
      <c r="R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0" x14ac:dyDescent="0.25">
      <c r="B21" s="11">
        <f t="shared" si="0"/>
        <v>40920</v>
      </c>
      <c r="C21" s="12" t="str">
        <f>TEXT(tblHoras[Data],"ddd")</f>
        <v>qua</v>
      </c>
      <c r="D21" s="26"/>
      <c r="E21" s="1"/>
      <c r="F21" s="1"/>
      <c r="G21" s="1"/>
      <c r="H21" s="1"/>
      <c r="I21" s="25"/>
      <c r="J2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14" t="str">
        <f>IF(tblHoras[Horas Trabalhadas Além Jornada]&lt;0,IF(OR(tblHoras[Evento 
(1º Período)]="",tblHoras[Evento 
(2º Período)]=""),tblHoras[Horas Trabalhadas Além Jornada],""),"")</f>
        <v/>
      </c>
      <c r="Q21" s="14" t="str">
        <f>IF(tblHoras[Jornada Diária]&lt;&gt;"",IF((N(tblHoras[Jornada Diária])-ABS(N(tblHoras[Horas Trabalhadas Além Jornada])))=0,1,""),"")</f>
        <v/>
      </c>
      <c r="R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0" x14ac:dyDescent="0.25">
      <c r="B22" s="11">
        <f t="shared" si="0"/>
        <v>40921</v>
      </c>
      <c r="C22" s="12" t="str">
        <f>TEXT(tblHoras[Data],"ddd")</f>
        <v>qui</v>
      </c>
      <c r="D22" s="26"/>
      <c r="E22" s="1"/>
      <c r="F22" s="1"/>
      <c r="G22" s="1"/>
      <c r="H22" s="1"/>
      <c r="I22" s="25"/>
      <c r="J2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14" t="str">
        <f>IF(tblHoras[Horas Trabalhadas Além Jornada]&lt;0,IF(OR(tblHoras[Evento 
(1º Período)]="",tblHoras[Evento 
(2º Período)]=""),tblHoras[Horas Trabalhadas Além Jornada],""),"")</f>
        <v/>
      </c>
      <c r="Q22" s="14" t="str">
        <f>IF(tblHoras[Jornada Diária]&lt;&gt;"",IF((N(tblHoras[Jornada Diária])-ABS(N(tblHoras[Horas Trabalhadas Além Jornada])))=0,1,""),"")</f>
        <v/>
      </c>
      <c r="R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0" x14ac:dyDescent="0.25">
      <c r="B23" s="11">
        <f t="shared" si="0"/>
        <v>40922</v>
      </c>
      <c r="C23" s="12" t="str">
        <f>TEXT(tblHoras[Data],"ddd")</f>
        <v>sex</v>
      </c>
      <c r="D23" s="26"/>
      <c r="E23" s="1"/>
      <c r="F23" s="1"/>
      <c r="G23" s="1"/>
      <c r="H23" s="1"/>
      <c r="I23" s="25"/>
      <c r="J2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14" t="str">
        <f>IF(tblHoras[Horas Trabalhadas Além Jornada]&lt;0,IF(OR(tblHoras[Evento 
(1º Período)]="",tblHoras[Evento 
(2º Período)]=""),tblHoras[Horas Trabalhadas Além Jornada],""),"")</f>
        <v/>
      </c>
      <c r="Q23" s="14" t="str">
        <f>IF(tblHoras[Jornada Diária]&lt;&gt;"",IF((N(tblHoras[Jornada Diária])-ABS(N(tblHoras[Horas Trabalhadas Além Jornada])))=0,1,""),"")</f>
        <v/>
      </c>
      <c r="R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0" x14ac:dyDescent="0.25">
      <c r="B24" s="11">
        <f t="shared" si="0"/>
        <v>40923</v>
      </c>
      <c r="C24" s="12" t="str">
        <f>TEXT(tblHoras[Data],"ddd")</f>
        <v>sáb</v>
      </c>
      <c r="D24" s="26"/>
      <c r="E24" s="1"/>
      <c r="F24" s="1"/>
      <c r="G24" s="1"/>
      <c r="H24" s="1"/>
      <c r="I24" s="25"/>
      <c r="J2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14" t="str">
        <f>IF(tblHoras[Horas Trabalhadas Além Jornada]&lt;0,IF(OR(tblHoras[Evento 
(1º Período)]="",tblHoras[Evento 
(2º Período)]=""),tblHoras[Horas Trabalhadas Além Jornada],""),"")</f>
        <v/>
      </c>
      <c r="Q24" s="14" t="str">
        <f>IF(tblHoras[Jornada Diária]&lt;&gt;"",IF((N(tblHoras[Jornada Diária])-ABS(N(tblHoras[Horas Trabalhadas Além Jornada])))=0,1,""),"")</f>
        <v/>
      </c>
      <c r="R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0" x14ac:dyDescent="0.25">
      <c r="B25" s="11">
        <f t="shared" si="0"/>
        <v>40924</v>
      </c>
      <c r="C25" s="12" t="str">
        <f>TEXT(tblHoras[Data],"ddd")</f>
        <v>dom</v>
      </c>
      <c r="D25" s="26"/>
      <c r="E25" s="1"/>
      <c r="F25" s="1"/>
      <c r="G25" s="1"/>
      <c r="H25" s="1"/>
      <c r="I25" s="25"/>
      <c r="J2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14" t="str">
        <f>IF(tblHoras[Horas Trabalhadas Além Jornada]&lt;0,IF(OR(tblHoras[Evento 
(1º Período)]="",tblHoras[Evento 
(2º Período)]=""),tblHoras[Horas Trabalhadas Além Jornada],""),"")</f>
        <v/>
      </c>
      <c r="Q25" s="14" t="str">
        <f>IF(tblHoras[Jornada Diária]&lt;&gt;"",IF((N(tblHoras[Jornada Diária])-ABS(N(tblHoras[Horas Trabalhadas Além Jornada])))=0,1,""),"")</f>
        <v/>
      </c>
      <c r="R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0" x14ac:dyDescent="0.25">
      <c r="B26" s="11">
        <f t="shared" si="0"/>
        <v>40925</v>
      </c>
      <c r="C26" s="12" t="str">
        <f>TEXT(tblHoras[Data],"ddd")</f>
        <v>seg</v>
      </c>
      <c r="D26" s="26"/>
      <c r="E26" s="1"/>
      <c r="F26" s="1"/>
      <c r="G26" s="1"/>
      <c r="H26" s="1"/>
      <c r="I26" s="25"/>
      <c r="J2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14" t="str">
        <f>IF(tblHoras[Horas Trabalhadas Além Jornada]&lt;0,IF(OR(tblHoras[Evento 
(1º Período)]="",tblHoras[Evento 
(2º Período)]=""),tblHoras[Horas Trabalhadas Além Jornada],""),"")</f>
        <v/>
      </c>
      <c r="Q26" s="14" t="str">
        <f>IF(tblHoras[Jornada Diária]&lt;&gt;"",IF((N(tblHoras[Jornada Diária])-ABS(N(tblHoras[Horas Trabalhadas Além Jornada])))=0,1,""),"")</f>
        <v/>
      </c>
      <c r="R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0" x14ac:dyDescent="0.25">
      <c r="B27" s="11">
        <f t="shared" si="0"/>
        <v>40926</v>
      </c>
      <c r="C27" s="12" t="str">
        <f>TEXT(tblHoras[Data],"ddd")</f>
        <v>ter</v>
      </c>
      <c r="D27" s="26"/>
      <c r="E27" s="1"/>
      <c r="F27" s="1"/>
      <c r="G27" s="1"/>
      <c r="H27" s="1"/>
      <c r="I27" s="25"/>
      <c r="J2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14" t="str">
        <f>IF(tblHoras[Horas Trabalhadas Além Jornada]&lt;0,IF(OR(tblHoras[Evento 
(1º Período)]="",tblHoras[Evento 
(2º Período)]=""),tblHoras[Horas Trabalhadas Além Jornada],""),"")</f>
        <v/>
      </c>
      <c r="Q27" s="14" t="str">
        <f>IF(tblHoras[Jornada Diária]&lt;&gt;"",IF((N(tblHoras[Jornada Diária])-ABS(N(tblHoras[Horas Trabalhadas Além Jornada])))=0,1,""),"")</f>
        <v/>
      </c>
      <c r="R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0" x14ac:dyDescent="0.25">
      <c r="B28" s="11">
        <f t="shared" si="0"/>
        <v>40927</v>
      </c>
      <c r="C28" s="12" t="str">
        <f>TEXT(tblHoras[Data],"ddd")</f>
        <v>qua</v>
      </c>
      <c r="D28" s="26"/>
      <c r="E28" s="1"/>
      <c r="F28" s="1"/>
      <c r="G28" s="1"/>
      <c r="H28" s="1"/>
      <c r="I28" s="25"/>
      <c r="J2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14" t="str">
        <f>IF(tblHoras[Horas Trabalhadas Além Jornada]&lt;0,IF(OR(tblHoras[Evento 
(1º Período)]="",tblHoras[Evento 
(2º Período)]=""),tblHoras[Horas Trabalhadas Além Jornada],""),"")</f>
        <v/>
      </c>
      <c r="Q28" s="14" t="str">
        <f>IF(tblHoras[Jornada Diária]&lt;&gt;"",IF((N(tblHoras[Jornada Diária])-ABS(N(tblHoras[Horas Trabalhadas Além Jornada])))=0,1,""),"")</f>
        <v/>
      </c>
      <c r="R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0" x14ac:dyDescent="0.25">
      <c r="B29" s="11">
        <f t="shared" si="0"/>
        <v>40928</v>
      </c>
      <c r="C29" s="12" t="str">
        <f>TEXT(tblHoras[Data],"ddd")</f>
        <v>qui</v>
      </c>
      <c r="D29" s="26"/>
      <c r="E29" s="1"/>
      <c r="F29" s="1"/>
      <c r="G29" s="1"/>
      <c r="H29" s="1"/>
      <c r="I29" s="25"/>
      <c r="J2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14" t="str">
        <f>IF(tblHoras[Horas Trabalhadas Além Jornada]&lt;0,IF(OR(tblHoras[Evento 
(1º Período)]="",tblHoras[Evento 
(2º Período)]=""),tblHoras[Horas Trabalhadas Além Jornada],""),"")</f>
        <v/>
      </c>
      <c r="Q29" s="14" t="str">
        <f>IF(tblHoras[Jornada Diária]&lt;&gt;"",IF((N(tblHoras[Jornada Diária])-ABS(N(tblHoras[Horas Trabalhadas Além Jornada])))=0,1,""),"")</f>
        <v/>
      </c>
      <c r="R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0" x14ac:dyDescent="0.25">
      <c r="B30" s="11">
        <f t="shared" si="0"/>
        <v>40929</v>
      </c>
      <c r="C30" s="12" t="str">
        <f>TEXT(tblHoras[Data],"ddd")</f>
        <v>sex</v>
      </c>
      <c r="D30" s="26"/>
      <c r="E30" s="1"/>
      <c r="F30" s="1"/>
      <c r="G30" s="1"/>
      <c r="H30" s="1"/>
      <c r="I30" s="25"/>
      <c r="J3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14" t="str">
        <f>IF(tblHoras[Horas Trabalhadas Além Jornada]&lt;0,IF(OR(tblHoras[Evento 
(1º Período)]="",tblHoras[Evento 
(2º Período)]=""),tblHoras[Horas Trabalhadas Além Jornada],""),"")</f>
        <v/>
      </c>
      <c r="Q30" s="14" t="str">
        <f>IF(tblHoras[Jornada Diária]&lt;&gt;"",IF((N(tblHoras[Jornada Diária])-ABS(N(tblHoras[Horas Trabalhadas Além Jornada])))=0,1,""),"")</f>
        <v/>
      </c>
      <c r="R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0" x14ac:dyDescent="0.25">
      <c r="B31" s="11">
        <f t="shared" si="0"/>
        <v>40930</v>
      </c>
      <c r="C31" s="12" t="str">
        <f>TEXT(tblHoras[Data],"ddd")</f>
        <v>sáb</v>
      </c>
      <c r="D31" s="26"/>
      <c r="E31" s="1"/>
      <c r="F31" s="1"/>
      <c r="G31" s="1"/>
      <c r="H31" s="1"/>
      <c r="I31" s="25"/>
      <c r="J3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14" t="str">
        <f>IF(tblHoras[Horas Trabalhadas Além Jornada]&lt;0,IF(OR(tblHoras[Evento 
(1º Período)]="",tblHoras[Evento 
(2º Período)]=""),tblHoras[Horas Trabalhadas Além Jornada],""),"")</f>
        <v/>
      </c>
      <c r="Q31" s="14" t="str">
        <f>IF(tblHoras[Jornada Diária]&lt;&gt;"",IF((N(tblHoras[Jornada Diária])-ABS(N(tblHoras[Horas Trabalhadas Além Jornada])))=0,1,""),"")</f>
        <v/>
      </c>
      <c r="R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0" x14ac:dyDescent="0.25">
      <c r="B32" s="11">
        <f t="shared" si="0"/>
        <v>40931</v>
      </c>
      <c r="C32" s="12" t="str">
        <f>TEXT(tblHoras[Data],"ddd")</f>
        <v>dom</v>
      </c>
      <c r="D32" s="26"/>
      <c r="E32" s="1"/>
      <c r="F32" s="1"/>
      <c r="G32" s="1"/>
      <c r="H32" s="1"/>
      <c r="I32" s="25"/>
      <c r="J3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14" t="str">
        <f>IF(tblHoras[Horas Trabalhadas Além Jornada]&lt;0,IF(OR(tblHoras[Evento 
(1º Período)]="",tblHoras[Evento 
(2º Período)]=""),tblHoras[Horas Trabalhadas Além Jornada],""),"")</f>
        <v/>
      </c>
      <c r="Q32" s="14" t="str">
        <f>IF(tblHoras[Jornada Diária]&lt;&gt;"",IF((N(tblHoras[Jornada Diária])-ABS(N(tblHoras[Horas Trabalhadas Além Jornada])))=0,1,""),"")</f>
        <v/>
      </c>
      <c r="R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1" x14ac:dyDescent="0.25">
      <c r="B33" s="11">
        <f t="shared" si="0"/>
        <v>40932</v>
      </c>
      <c r="C33" s="12" t="str">
        <f>TEXT(tblHoras[Data],"ddd")</f>
        <v>seg</v>
      </c>
      <c r="D33" s="26"/>
      <c r="E33" s="1"/>
      <c r="F33" s="1"/>
      <c r="G33" s="1"/>
      <c r="H33" s="1"/>
      <c r="I33" s="25"/>
      <c r="J3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14" t="str">
        <f>IF(tblHoras[Horas Trabalhadas Além Jornada]&lt;0,IF(OR(tblHoras[Evento 
(1º Período)]="",tblHoras[Evento 
(2º Período)]=""),tblHoras[Horas Trabalhadas Além Jornada],""),"")</f>
        <v/>
      </c>
      <c r="Q33" s="14" t="str">
        <f>IF(tblHoras[Jornada Diária]&lt;&gt;"",IF((N(tblHoras[Jornada Diária])-ABS(N(tblHoras[Horas Trabalhadas Além Jornada])))=0,1,""),"")</f>
        <v/>
      </c>
      <c r="R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1" x14ac:dyDescent="0.25">
      <c r="B34" s="11">
        <f t="shared" si="0"/>
        <v>40933</v>
      </c>
      <c r="C34" s="12" t="str">
        <f>TEXT(tblHoras[Data],"ddd")</f>
        <v>ter</v>
      </c>
      <c r="D34" s="26"/>
      <c r="E34" s="1"/>
      <c r="F34" s="1"/>
      <c r="G34" s="1"/>
      <c r="H34" s="1"/>
      <c r="I34" s="25"/>
      <c r="J3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14" t="str">
        <f>IF(tblHoras[Horas Trabalhadas Além Jornada]&lt;0,IF(OR(tblHoras[Evento 
(1º Período)]="",tblHoras[Evento 
(2º Período)]=""),tblHoras[Horas Trabalhadas Além Jornada],""),"")</f>
        <v/>
      </c>
      <c r="Q34" s="14" t="str">
        <f>IF(tblHoras[Jornada Diária]&lt;&gt;"",IF((N(tblHoras[Jornada Diária])-ABS(N(tblHoras[Horas Trabalhadas Além Jornada])))=0,1,""),"")</f>
        <v/>
      </c>
      <c r="R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1" x14ac:dyDescent="0.25">
      <c r="B35" s="11">
        <f t="shared" si="0"/>
        <v>40934</v>
      </c>
      <c r="C35" s="12" t="str">
        <f>TEXT(tblHoras[Data],"ddd")</f>
        <v>qua</v>
      </c>
      <c r="D35" s="26"/>
      <c r="E35" s="1"/>
      <c r="F35" s="1"/>
      <c r="G35" s="1"/>
      <c r="H35" s="1"/>
      <c r="I35" s="25"/>
      <c r="J3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14" t="str">
        <f>IF(tblHoras[Horas Trabalhadas Além Jornada]&lt;0,IF(OR(tblHoras[Evento 
(1º Período)]="",tblHoras[Evento 
(2º Período)]=""),tblHoras[Horas Trabalhadas Além Jornada],""),"")</f>
        <v/>
      </c>
      <c r="Q35" s="14" t="str">
        <f>IF(tblHoras[Jornada Diária]&lt;&gt;"",IF((N(tblHoras[Jornada Diária])-ABS(N(tblHoras[Horas Trabalhadas Além Jornada])))=0,1,""),"")</f>
        <v/>
      </c>
      <c r="R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1" x14ac:dyDescent="0.25">
      <c r="B36" s="11">
        <f t="shared" si="0"/>
        <v>40935</v>
      </c>
      <c r="C36" s="12" t="str">
        <f>TEXT(tblHoras[Data],"ddd")</f>
        <v>qui</v>
      </c>
      <c r="D36" s="26"/>
      <c r="E36" s="1"/>
      <c r="F36" s="1"/>
      <c r="G36" s="1"/>
      <c r="H36" s="1"/>
      <c r="I36" s="25"/>
      <c r="J3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14" t="str">
        <f>IF(tblHoras[Horas Trabalhadas Além Jornada]&lt;0,IF(OR(tblHoras[Evento 
(1º Período)]="",tblHoras[Evento 
(2º Período)]=""),tblHoras[Horas Trabalhadas Além Jornada],""),"")</f>
        <v/>
      </c>
      <c r="Q36" s="14" t="str">
        <f>IF(tblHoras[Jornada Diária]&lt;&gt;"",IF((N(tblHoras[Jornada Diária])-ABS(N(tblHoras[Horas Trabalhadas Além Jornada])))=0,1,""),"")</f>
        <v/>
      </c>
      <c r="R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1" x14ac:dyDescent="0.25">
      <c r="B37" s="11">
        <f t="shared" si="0"/>
        <v>40936</v>
      </c>
      <c r="C37" s="12" t="str">
        <f>TEXT(tblHoras[Data],"ddd")</f>
        <v>sex</v>
      </c>
      <c r="D37" s="26"/>
      <c r="E37" s="1"/>
      <c r="F37" s="1"/>
      <c r="G37" s="1"/>
      <c r="H37" s="1"/>
      <c r="I37" s="25"/>
      <c r="J3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14" t="str">
        <f>IF(tblHoras[Horas Trabalhadas Além Jornada]&lt;0,IF(OR(tblHoras[Evento 
(1º Período)]="",tblHoras[Evento 
(2º Período)]=""),tblHoras[Horas Trabalhadas Além Jornada],""),"")</f>
        <v/>
      </c>
      <c r="Q37" s="14" t="str">
        <f>IF(tblHoras[Jornada Diária]&lt;&gt;"",IF((N(tblHoras[Jornada Diária])-ABS(N(tblHoras[Horas Trabalhadas Além Jornada])))=0,1,""),"")</f>
        <v/>
      </c>
      <c r="R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1" x14ac:dyDescent="0.25">
      <c r="B38" s="11">
        <f t="shared" si="0"/>
        <v>40937</v>
      </c>
      <c r="C38" s="12" t="str">
        <f>TEXT(tblHoras[Data],"ddd")</f>
        <v>sáb</v>
      </c>
      <c r="D38" s="26"/>
      <c r="E38" s="1"/>
      <c r="F38" s="1"/>
      <c r="G38" s="1"/>
      <c r="H38" s="1"/>
      <c r="I38" s="25"/>
      <c r="J3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14" t="str">
        <f>IF(tblHoras[Horas Trabalhadas Além Jornada]&lt;0,IF(OR(tblHoras[Evento 
(1º Período)]="",tblHoras[Evento 
(2º Período)]=""),tblHoras[Horas Trabalhadas Além Jornada],""),"")</f>
        <v/>
      </c>
      <c r="Q38" s="14" t="str">
        <f>IF(tblHoras[Jornada Diária]&lt;&gt;"",IF((N(tblHoras[Jornada Diária])-ABS(N(tblHoras[Horas Trabalhadas Além Jornada])))=0,1,""),"")</f>
        <v/>
      </c>
      <c r="R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1" x14ac:dyDescent="0.25">
      <c r="B39" s="11">
        <f t="shared" si="0"/>
        <v>40938</v>
      </c>
      <c r="C39" s="12" t="str">
        <f>TEXT(tblHoras[Data],"ddd")</f>
        <v>dom</v>
      </c>
      <c r="D39" s="26"/>
      <c r="E39" s="1"/>
      <c r="F39" s="1"/>
      <c r="G39" s="1"/>
      <c r="H39" s="1"/>
      <c r="I39" s="25"/>
      <c r="J3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14" t="str">
        <f>IF(tblHoras[Horas Trabalhadas Além Jornada]&lt;0,IF(OR(tblHoras[Evento 
(1º Período)]="",tblHoras[Evento 
(2º Período)]=""),tblHoras[Horas Trabalhadas Além Jornada],""),"")</f>
        <v/>
      </c>
      <c r="Q39" s="14" t="str">
        <f>IF(tblHoras[Jornada Diária]&lt;&gt;"",IF((N(tblHoras[Jornada Diária])-ABS(N(tblHoras[Horas Trabalhadas Além Jornada])))=0,1,""),"")</f>
        <v/>
      </c>
      <c r="R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sFsLuqqsRMmkn279O9UB15lZNTJvVVe2D1RJ7sOZ0PjMUctDTEan5woByEcGfQchaMzYo272L+rO82PiCQj5Yg==" saltValue="yVD//VMqP8KTyUL2wCnqKA==" spinCount="100000" sheet="1" objects="1" scenarios="1" formatCells="0" formatColumns="0" formatRows="0" selectLockedCells="1" autoFilter="0" pivotTables="0"/>
  <dataConsolidate/>
  <mergeCells count="8">
    <mergeCell ref="P6:S6"/>
    <mergeCell ref="O1:T4"/>
    <mergeCell ref="H4:I4"/>
    <mergeCell ref="B5:C5"/>
    <mergeCell ref="B6:C6"/>
    <mergeCell ref="G2:I2"/>
    <mergeCell ref="H3:I3"/>
    <mergeCell ref="O5:O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33616478-990B-44FE-BB07-40117DF3ADA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12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8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CF3EF681-ADA3-454F-BD4D-136E8407E81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015B1FB-D320-45D4-903E-B40FCBE5CA6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CBB16051-391C-4CE1-AC4C-93FFD8B63522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3" width="12.7109375" style="5" hidden="1" customWidth="1"/>
    <col min="14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64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40939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Janeiro!O39</f>
        <v>0</v>
      </c>
      <c r="P7" s="47">
        <f>SUM(tblHoras7[Atrasos
(horas)])</f>
        <v>0</v>
      </c>
      <c r="Q7" s="48">
        <f>SUM(tblHoras7[Faltas
(dias)])</f>
        <v>0</v>
      </c>
      <c r="R7" s="47">
        <f>SUM(tblHoras7[Hora Extra Normal])</f>
        <v>0</v>
      </c>
      <c r="S7" s="47">
        <f>SUM(tblHoras7[Hora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40939</v>
      </c>
      <c r="C9" s="12" t="str">
        <f>TEXT(tblHoras7[Data],"ddd")</f>
        <v>seg</v>
      </c>
      <c r="D9" s="26"/>
      <c r="E9" s="1"/>
      <c r="F9" s="1"/>
      <c r="G9" s="1"/>
      <c r="H9" s="1"/>
      <c r="I9" s="25"/>
      <c r="J9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9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9" s="4">
        <f>tblHoras7[Horas Trabalhadas (1º Período)]+tblHoras7[Horas Trabalhadas (2º Período)]</f>
        <v>0</v>
      </c>
      <c r="M9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9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9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Jornada])+O7</f>
        <v>0</v>
      </c>
      <c r="P9" s="14" t="str">
        <f>IF(tblHoras7[Horas Trabalhadas Além Jornada]&lt;0,IF(OR(tblHoras7[Evento 
(1º Período)]="",tblHoras7[Evento 
(2º Período)]=""),tblHoras7[Horas Trabalhadas Além Jornada],""),"")</f>
        <v/>
      </c>
      <c r="Q9" s="14" t="str">
        <f>IF(tblHoras7[Jornada Diária]&lt;&gt;"",IF((N(tblHoras7[Jornada Diária])-ABS(N(tblHoras7[Horas Trabalhadas Além Jornada])))=0,1,""),"")</f>
        <v/>
      </c>
      <c r="R9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9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9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40940</v>
      </c>
      <c r="C10" s="12" t="str">
        <f>TEXT(tblHoras7[Data],"ddd")</f>
        <v>ter</v>
      </c>
      <c r="D10" s="26"/>
      <c r="E10" s="1"/>
      <c r="F10" s="1"/>
      <c r="G10" s="1"/>
      <c r="H10" s="1"/>
      <c r="I10" s="25"/>
      <c r="J10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0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0" s="4">
        <f>tblHoras7[Horas Trabalhadas (1º Período)]+tblHoras7[Horas Trabalhadas (2º Período)]</f>
        <v>0</v>
      </c>
      <c r="M10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0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0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Jornada])+O9</f>
        <v>0</v>
      </c>
      <c r="P10" s="14" t="str">
        <f>IF(tblHoras7[Horas Trabalhadas Além Jornada]&lt;0,IF(OR(tblHoras7[Evento 
(1º Período)]="",tblHoras7[Evento 
(2º Período)]=""),tblHoras7[Horas Trabalhadas Além Jornada],""),"")</f>
        <v/>
      </c>
      <c r="Q10" s="14" t="str">
        <f>IF(tblHoras7[Jornada Diária]&lt;&gt;"",IF((N(tblHoras7[Jornada Diária])-ABS(N(tblHoras7[Horas Trabalhadas Além Jornada])))=0,1,""),"")</f>
        <v/>
      </c>
      <c r="R10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0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0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40941</v>
      </c>
      <c r="C11" s="12" t="str">
        <f>TEXT(tblHoras7[Data],"ddd")</f>
        <v>qua</v>
      </c>
      <c r="D11" s="26"/>
      <c r="E11" s="1"/>
      <c r="F11" s="1"/>
      <c r="G11" s="1"/>
      <c r="H11" s="1"/>
      <c r="I11" s="25"/>
      <c r="J11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1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1" s="4">
        <f>tblHoras7[Horas Trabalhadas (1º Período)]+tblHoras7[Horas Trabalhadas (2º Período)]</f>
        <v>0</v>
      </c>
      <c r="M11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1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1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Jornada])+O10</f>
        <v>0</v>
      </c>
      <c r="P11" s="14" t="str">
        <f>IF(tblHoras7[Horas Trabalhadas Além Jornada]&lt;0,IF(OR(tblHoras7[Evento 
(1º Período)]="",tblHoras7[Evento 
(2º Período)]=""),tblHoras7[Horas Trabalhadas Além Jornada],""),"")</f>
        <v/>
      </c>
      <c r="Q11" s="14" t="str">
        <f>IF(tblHoras7[Jornada Diária]&lt;&gt;"",IF((N(tblHoras7[Jornada Diária])-ABS(N(tblHoras7[Horas Trabalhadas Além Jornada])))=0,1,""),"")</f>
        <v/>
      </c>
      <c r="R11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1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1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2" spans="2:25" x14ac:dyDescent="0.25">
      <c r="B12" s="11">
        <f t="shared" si="0"/>
        <v>40942</v>
      </c>
      <c r="C12" s="12" t="str">
        <f>TEXT(tblHoras7[Data],"ddd")</f>
        <v>qui</v>
      </c>
      <c r="D12" s="26"/>
      <c r="E12" s="1"/>
      <c r="F12" s="1"/>
      <c r="G12" s="1"/>
      <c r="H12" s="1"/>
      <c r="I12" s="25"/>
      <c r="J12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2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2" s="4">
        <f>tblHoras7[Horas Trabalhadas (1º Período)]+tblHoras7[Horas Trabalhadas (2º Período)]</f>
        <v>0</v>
      </c>
      <c r="M12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2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2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Jornada])+O11</f>
        <v>0</v>
      </c>
      <c r="P12" s="14" t="str">
        <f>IF(tblHoras7[Horas Trabalhadas Além Jornada]&lt;0,IF(OR(tblHoras7[Evento 
(1º Período)]="",tblHoras7[Evento 
(2º Período)]=""),tblHoras7[Horas Trabalhadas Além Jornada],""),"")</f>
        <v/>
      </c>
      <c r="Q12" s="14" t="str">
        <f>IF(tblHoras7[Jornada Diária]&lt;&gt;"",IF((N(tblHoras7[Jornada Diária])-ABS(N(tblHoras7[Horas Trabalhadas Além Jornada])))=0,1,""),"")</f>
        <v/>
      </c>
      <c r="R12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2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2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3" spans="2:25" x14ac:dyDescent="0.25">
      <c r="B13" s="11">
        <f t="shared" si="0"/>
        <v>40943</v>
      </c>
      <c r="C13" s="12" t="str">
        <f>TEXT(tblHoras7[Data],"ddd")</f>
        <v>sex</v>
      </c>
      <c r="D13" s="26"/>
      <c r="E13" s="1"/>
      <c r="F13" s="1"/>
      <c r="G13" s="1"/>
      <c r="H13" s="1"/>
      <c r="I13" s="25"/>
      <c r="J13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3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3" s="4">
        <f>tblHoras7[Horas Trabalhadas (1º Período)]+tblHoras7[Horas Trabalhadas (2º Período)]</f>
        <v>0</v>
      </c>
      <c r="M13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3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3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Jornada])+O12</f>
        <v>0</v>
      </c>
      <c r="P13" s="14" t="str">
        <f>IF(tblHoras7[Horas Trabalhadas Além Jornada]&lt;0,IF(OR(tblHoras7[Evento 
(1º Período)]="",tblHoras7[Evento 
(2º Período)]=""),tblHoras7[Horas Trabalhadas Além Jornada],""),"")</f>
        <v/>
      </c>
      <c r="Q13" s="14" t="str">
        <f>IF(tblHoras7[Jornada Diária]&lt;&gt;"",IF((N(tblHoras7[Jornada Diária])-ABS(N(tblHoras7[Horas Trabalhadas Além Jornada])))=0,1,""),"")</f>
        <v/>
      </c>
      <c r="R13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3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3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4" spans="2:25" x14ac:dyDescent="0.25">
      <c r="B14" s="11">
        <f t="shared" si="0"/>
        <v>40944</v>
      </c>
      <c r="C14" s="12" t="str">
        <f>TEXT(tblHoras7[Data],"ddd")</f>
        <v>sáb</v>
      </c>
      <c r="D14" s="26"/>
      <c r="E14" s="1"/>
      <c r="F14" s="1"/>
      <c r="G14" s="1"/>
      <c r="H14" s="1"/>
      <c r="I14" s="25"/>
      <c r="J14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4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4" s="4">
        <f>tblHoras7[Horas Trabalhadas (1º Período)]+tblHoras7[Horas Trabalhadas (2º Período)]</f>
        <v>0</v>
      </c>
      <c r="M14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14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4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Jornada])+O13</f>
        <v>0</v>
      </c>
      <c r="P14" s="14" t="str">
        <f>IF(tblHoras7[Horas Trabalhadas Além Jornada]&lt;0,IF(OR(tblHoras7[Evento 
(1º Período)]="",tblHoras7[Evento 
(2º Período)]=""),tblHoras7[Horas Trabalhadas Além Jornada],""),"")</f>
        <v/>
      </c>
      <c r="Q14" s="14" t="str">
        <f>IF(tblHoras7[Jornada Diária]&lt;&gt;"",IF((N(tblHoras7[Jornada Diária])-ABS(N(tblHoras7[Horas Trabalhadas Além Jornada])))=0,1,""),"")</f>
        <v/>
      </c>
      <c r="R14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4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4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  <c r="X14" s="18"/>
      <c r="Y14" s="18"/>
    </row>
    <row r="15" spans="2:25" x14ac:dyDescent="0.25">
      <c r="B15" s="11">
        <f t="shared" si="0"/>
        <v>40945</v>
      </c>
      <c r="C15" s="12" t="str">
        <f>TEXT(tblHoras7[Data],"ddd")</f>
        <v>dom</v>
      </c>
      <c r="D15" s="26"/>
      <c r="E15" s="1"/>
      <c r="F15" s="1"/>
      <c r="G15" s="1"/>
      <c r="H15" s="1"/>
      <c r="I15" s="25"/>
      <c r="J15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5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5" s="4">
        <f>tblHoras7[Horas Trabalhadas (1º Período)]+tblHoras7[Horas Trabalhadas (2º Período)]</f>
        <v>0</v>
      </c>
      <c r="M15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15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5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Jornada])+O14</f>
        <v>0</v>
      </c>
      <c r="P15" s="14" t="str">
        <f>IF(tblHoras7[Horas Trabalhadas Além Jornada]&lt;0,IF(OR(tblHoras7[Evento 
(1º Período)]="",tblHoras7[Evento 
(2º Período)]=""),tblHoras7[Horas Trabalhadas Além Jornada],""),"")</f>
        <v/>
      </c>
      <c r="Q15" s="14" t="str">
        <f>IF(tblHoras7[Jornada Diária]&lt;&gt;"",IF((N(tblHoras7[Jornada Diária])-ABS(N(tblHoras7[Horas Trabalhadas Além Jornada])))=0,1,""),"")</f>
        <v/>
      </c>
      <c r="R15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5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5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  <c r="X15" s="17"/>
    </row>
    <row r="16" spans="2:25" x14ac:dyDescent="0.25">
      <c r="B16" s="11">
        <f t="shared" si="0"/>
        <v>40946</v>
      </c>
      <c r="C16" s="12" t="str">
        <f>TEXT(tblHoras7[Data],"ddd")</f>
        <v>seg</v>
      </c>
      <c r="D16" s="26"/>
      <c r="E16" s="1"/>
      <c r="F16" s="1"/>
      <c r="G16" s="1"/>
      <c r="H16" s="1"/>
      <c r="I16" s="25"/>
      <c r="J16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6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6" s="4">
        <f>tblHoras7[Horas Trabalhadas (1º Período)]+tblHoras7[Horas Trabalhadas (2º Período)]</f>
        <v>0</v>
      </c>
      <c r="M16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6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6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Jornada])+O15</f>
        <v>0</v>
      </c>
      <c r="P16" s="14" t="str">
        <f>IF(tblHoras7[Horas Trabalhadas Além Jornada]&lt;0,IF(OR(tblHoras7[Evento 
(1º Período)]="",tblHoras7[Evento 
(2º Período)]=""),tblHoras7[Horas Trabalhadas Além Jornada],""),"")</f>
        <v/>
      </c>
      <c r="Q16" s="14" t="str">
        <f>IF(tblHoras7[Jornada Diária]&lt;&gt;"",IF((N(tblHoras7[Jornada Diária])-ABS(N(tblHoras7[Horas Trabalhadas Além Jornada])))=0,1,""),"")</f>
        <v/>
      </c>
      <c r="R16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6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6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7" spans="2:20" x14ac:dyDescent="0.25">
      <c r="B17" s="11">
        <f t="shared" si="0"/>
        <v>40947</v>
      </c>
      <c r="C17" s="12" t="str">
        <f>TEXT(tblHoras7[Data],"ddd")</f>
        <v>ter</v>
      </c>
      <c r="D17" s="26"/>
      <c r="E17" s="1"/>
      <c r="F17" s="1"/>
      <c r="G17" s="1"/>
      <c r="H17" s="1"/>
      <c r="I17" s="25"/>
      <c r="J17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7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7" s="4">
        <f>tblHoras7[Horas Trabalhadas (1º Período)]+tblHoras7[Horas Trabalhadas (2º Período)]</f>
        <v>0</v>
      </c>
      <c r="M17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7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7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Jornada])+O16</f>
        <v>0</v>
      </c>
      <c r="P17" s="14" t="str">
        <f>IF(tblHoras7[Horas Trabalhadas Além Jornada]&lt;0,IF(OR(tblHoras7[Evento 
(1º Período)]="",tblHoras7[Evento 
(2º Período)]=""),tblHoras7[Horas Trabalhadas Além Jornada],""),"")</f>
        <v/>
      </c>
      <c r="Q17" s="14" t="str">
        <f>IF(tblHoras7[Jornada Diária]&lt;&gt;"",IF((N(tblHoras7[Jornada Diária])-ABS(N(tblHoras7[Horas Trabalhadas Além Jornada])))=0,1,""),"")</f>
        <v/>
      </c>
      <c r="R17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7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7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8" spans="2:20" x14ac:dyDescent="0.25">
      <c r="B18" s="11">
        <f t="shared" si="0"/>
        <v>40948</v>
      </c>
      <c r="C18" s="12" t="str">
        <f>TEXT(tblHoras7[Data],"ddd")</f>
        <v>qua</v>
      </c>
      <c r="D18" s="26"/>
      <c r="E18" s="1"/>
      <c r="F18" s="1"/>
      <c r="G18" s="1"/>
      <c r="H18" s="1"/>
      <c r="I18" s="25"/>
      <c r="J18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8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8" s="4">
        <f>tblHoras7[Horas Trabalhadas (1º Período)]+tblHoras7[Horas Trabalhadas (2º Período)]</f>
        <v>0</v>
      </c>
      <c r="M18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8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8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Jornada])+O17</f>
        <v>0</v>
      </c>
      <c r="P18" s="14" t="str">
        <f>IF(tblHoras7[Horas Trabalhadas Além Jornada]&lt;0,IF(OR(tblHoras7[Evento 
(1º Período)]="",tblHoras7[Evento 
(2º Período)]=""),tblHoras7[Horas Trabalhadas Além Jornada],""),"")</f>
        <v/>
      </c>
      <c r="Q18" s="14" t="str">
        <f>IF(tblHoras7[Jornada Diária]&lt;&gt;"",IF((N(tblHoras7[Jornada Diária])-ABS(N(tblHoras7[Horas Trabalhadas Além Jornada])))=0,1,""),"")</f>
        <v/>
      </c>
      <c r="R18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8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8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9" spans="2:20" x14ac:dyDescent="0.25">
      <c r="B19" s="11">
        <f t="shared" si="0"/>
        <v>40949</v>
      </c>
      <c r="C19" s="12" t="str">
        <f>TEXT(tblHoras7[Data],"ddd")</f>
        <v>qui</v>
      </c>
      <c r="D19" s="26"/>
      <c r="E19" s="1"/>
      <c r="F19" s="1"/>
      <c r="G19" s="1"/>
      <c r="H19" s="1"/>
      <c r="I19" s="25"/>
      <c r="J19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9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9" s="4">
        <f>tblHoras7[Horas Trabalhadas (1º Período)]+tblHoras7[Horas Trabalhadas (2º Período)]</f>
        <v>0</v>
      </c>
      <c r="M19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9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9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Jornada])+O18</f>
        <v>0</v>
      </c>
      <c r="P19" s="14" t="str">
        <f>IF(tblHoras7[Horas Trabalhadas Além Jornada]&lt;0,IF(OR(tblHoras7[Evento 
(1º Período)]="",tblHoras7[Evento 
(2º Período)]=""),tblHoras7[Horas Trabalhadas Além Jornada],""),"")</f>
        <v/>
      </c>
      <c r="Q19" s="14" t="str">
        <f>IF(tblHoras7[Jornada Diária]&lt;&gt;"",IF((N(tblHoras7[Jornada Diária])-ABS(N(tblHoras7[Horas Trabalhadas Além Jornada])))=0,1,""),"")</f>
        <v/>
      </c>
      <c r="R19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9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9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0" spans="2:20" x14ac:dyDescent="0.25">
      <c r="B20" s="11">
        <f t="shared" si="0"/>
        <v>40950</v>
      </c>
      <c r="C20" s="12" t="str">
        <f>TEXT(tblHoras7[Data],"ddd")</f>
        <v>sex</v>
      </c>
      <c r="D20" s="26"/>
      <c r="E20" s="1"/>
      <c r="F20" s="1"/>
      <c r="G20" s="1"/>
      <c r="H20" s="1"/>
      <c r="I20" s="25"/>
      <c r="J20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0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0" s="4">
        <f>tblHoras7[Horas Trabalhadas (1º Período)]+tblHoras7[Horas Trabalhadas (2º Período)]</f>
        <v>0</v>
      </c>
      <c r="M20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0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0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Jornada])+O19</f>
        <v>0</v>
      </c>
      <c r="P20" s="14" t="str">
        <f>IF(tblHoras7[Horas Trabalhadas Além Jornada]&lt;0,IF(OR(tblHoras7[Evento 
(1º Período)]="",tblHoras7[Evento 
(2º Período)]=""),tblHoras7[Horas Trabalhadas Além Jornada],""),"")</f>
        <v/>
      </c>
      <c r="Q20" s="14" t="str">
        <f>IF(tblHoras7[Jornada Diária]&lt;&gt;"",IF((N(tblHoras7[Jornada Diária])-ABS(N(tblHoras7[Horas Trabalhadas Além Jornada])))=0,1,""),"")</f>
        <v/>
      </c>
      <c r="R20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0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0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1" spans="2:20" x14ac:dyDescent="0.25">
      <c r="B21" s="11">
        <f t="shared" si="0"/>
        <v>40951</v>
      </c>
      <c r="C21" s="12" t="str">
        <f>TEXT(tblHoras7[Data],"ddd")</f>
        <v>sáb</v>
      </c>
      <c r="D21" s="26"/>
      <c r="E21" s="1"/>
      <c r="F21" s="1"/>
      <c r="G21" s="1"/>
      <c r="H21" s="1"/>
      <c r="I21" s="25"/>
      <c r="J21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1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1" s="4">
        <f>tblHoras7[Horas Trabalhadas (1º Período)]+tblHoras7[Horas Trabalhadas (2º Período)]</f>
        <v>0</v>
      </c>
      <c r="M21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21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1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Jornada])+O20</f>
        <v>0</v>
      </c>
      <c r="P21" s="14" t="str">
        <f>IF(tblHoras7[Horas Trabalhadas Além Jornada]&lt;0,IF(OR(tblHoras7[Evento 
(1º Período)]="",tblHoras7[Evento 
(2º Período)]=""),tblHoras7[Horas Trabalhadas Além Jornada],""),"")</f>
        <v/>
      </c>
      <c r="Q21" s="14" t="str">
        <f>IF(tblHoras7[Jornada Diária]&lt;&gt;"",IF((N(tblHoras7[Jornada Diária])-ABS(N(tblHoras7[Horas Trabalhadas Além Jornada])))=0,1,""),"")</f>
        <v/>
      </c>
      <c r="R21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1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1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2" spans="2:20" x14ac:dyDescent="0.25">
      <c r="B22" s="11">
        <f t="shared" si="0"/>
        <v>40952</v>
      </c>
      <c r="C22" s="12" t="str">
        <f>TEXT(tblHoras7[Data],"ddd")</f>
        <v>dom</v>
      </c>
      <c r="D22" s="26"/>
      <c r="E22" s="1"/>
      <c r="F22" s="1"/>
      <c r="G22" s="1"/>
      <c r="H22" s="1"/>
      <c r="I22" s="25"/>
      <c r="J22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2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2" s="4">
        <f>tblHoras7[Horas Trabalhadas (1º Período)]+tblHoras7[Horas Trabalhadas (2º Período)]</f>
        <v>0</v>
      </c>
      <c r="M22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22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2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Jornada])+O21</f>
        <v>0</v>
      </c>
      <c r="P22" s="14" t="str">
        <f>IF(tblHoras7[Horas Trabalhadas Além Jornada]&lt;0,IF(OR(tblHoras7[Evento 
(1º Período)]="",tblHoras7[Evento 
(2º Período)]=""),tblHoras7[Horas Trabalhadas Além Jornada],""),"")</f>
        <v/>
      </c>
      <c r="Q22" s="14" t="str">
        <f>IF(tblHoras7[Jornada Diária]&lt;&gt;"",IF((N(tblHoras7[Jornada Diária])-ABS(N(tblHoras7[Horas Trabalhadas Além Jornada])))=0,1,""),"")</f>
        <v/>
      </c>
      <c r="R22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2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2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3" spans="2:20" x14ac:dyDescent="0.25">
      <c r="B23" s="11">
        <f t="shared" si="0"/>
        <v>40953</v>
      </c>
      <c r="C23" s="12" t="str">
        <f>TEXT(tblHoras7[Data],"ddd")</f>
        <v>seg</v>
      </c>
      <c r="D23" s="26"/>
      <c r="E23" s="1"/>
      <c r="F23" s="1"/>
      <c r="G23" s="1"/>
      <c r="H23" s="1"/>
      <c r="I23" s="25"/>
      <c r="J23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3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3" s="4">
        <f>tblHoras7[Horas Trabalhadas (1º Período)]+tblHoras7[Horas Trabalhadas (2º Período)]</f>
        <v>0</v>
      </c>
      <c r="M23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3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3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Jornada])+O22</f>
        <v>0</v>
      </c>
      <c r="P23" s="14" t="str">
        <f>IF(tblHoras7[Horas Trabalhadas Além Jornada]&lt;0,IF(OR(tblHoras7[Evento 
(1º Período)]="",tblHoras7[Evento 
(2º Período)]=""),tblHoras7[Horas Trabalhadas Além Jornada],""),"")</f>
        <v/>
      </c>
      <c r="Q23" s="14" t="str">
        <f>IF(tblHoras7[Jornada Diária]&lt;&gt;"",IF((N(tblHoras7[Jornada Diária])-ABS(N(tblHoras7[Horas Trabalhadas Além Jornada])))=0,1,""),"")</f>
        <v/>
      </c>
      <c r="R23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3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3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4" spans="2:20" x14ac:dyDescent="0.25">
      <c r="B24" s="11">
        <f t="shared" si="0"/>
        <v>40954</v>
      </c>
      <c r="C24" s="12" t="str">
        <f>TEXT(tblHoras7[Data],"ddd")</f>
        <v>ter</v>
      </c>
      <c r="D24" s="26"/>
      <c r="E24" s="1"/>
      <c r="F24" s="1"/>
      <c r="G24" s="1"/>
      <c r="H24" s="1"/>
      <c r="I24" s="25"/>
      <c r="J24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4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4" s="4">
        <f>tblHoras7[Horas Trabalhadas (1º Período)]+tblHoras7[Horas Trabalhadas (2º Período)]</f>
        <v>0</v>
      </c>
      <c r="M24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4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4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Jornada])+O23</f>
        <v>0</v>
      </c>
      <c r="P24" s="14" t="str">
        <f>IF(tblHoras7[Horas Trabalhadas Além Jornada]&lt;0,IF(OR(tblHoras7[Evento 
(1º Período)]="",tblHoras7[Evento 
(2º Período)]=""),tblHoras7[Horas Trabalhadas Além Jornada],""),"")</f>
        <v/>
      </c>
      <c r="Q24" s="14" t="str">
        <f>IF(tblHoras7[Jornada Diária]&lt;&gt;"",IF((N(tblHoras7[Jornada Diária])-ABS(N(tblHoras7[Horas Trabalhadas Além Jornada])))=0,1,""),"")</f>
        <v/>
      </c>
      <c r="R24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4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4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5" spans="2:20" x14ac:dyDescent="0.25">
      <c r="B25" s="11">
        <f t="shared" si="0"/>
        <v>40955</v>
      </c>
      <c r="C25" s="12" t="str">
        <f>TEXT(tblHoras7[Data],"ddd")</f>
        <v>qua</v>
      </c>
      <c r="D25" s="26"/>
      <c r="E25" s="1"/>
      <c r="F25" s="1"/>
      <c r="G25" s="1"/>
      <c r="H25" s="1"/>
      <c r="I25" s="25"/>
      <c r="J25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5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5" s="4">
        <f>tblHoras7[Horas Trabalhadas (1º Período)]+tblHoras7[Horas Trabalhadas (2º Período)]</f>
        <v>0</v>
      </c>
      <c r="M25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5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5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Jornada])+O24</f>
        <v>0</v>
      </c>
      <c r="P25" s="14" t="str">
        <f>IF(tblHoras7[Horas Trabalhadas Além Jornada]&lt;0,IF(OR(tblHoras7[Evento 
(1º Período)]="",tblHoras7[Evento 
(2º Período)]=""),tblHoras7[Horas Trabalhadas Além Jornada],""),"")</f>
        <v/>
      </c>
      <c r="Q25" s="14" t="str">
        <f>IF(tblHoras7[Jornada Diária]&lt;&gt;"",IF((N(tblHoras7[Jornada Diária])-ABS(N(tblHoras7[Horas Trabalhadas Além Jornada])))=0,1,""),"")</f>
        <v/>
      </c>
      <c r="R25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5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5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6" spans="2:20" x14ac:dyDescent="0.25">
      <c r="B26" s="11">
        <f t="shared" si="0"/>
        <v>40956</v>
      </c>
      <c r="C26" s="12" t="str">
        <f>TEXT(tblHoras7[Data],"ddd")</f>
        <v>qui</v>
      </c>
      <c r="D26" s="26"/>
      <c r="E26" s="1"/>
      <c r="F26" s="1"/>
      <c r="G26" s="1"/>
      <c r="H26" s="1"/>
      <c r="I26" s="25"/>
      <c r="J26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6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6" s="4">
        <f>tblHoras7[Horas Trabalhadas (1º Período)]+tblHoras7[Horas Trabalhadas (2º Período)]</f>
        <v>0</v>
      </c>
      <c r="M26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6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6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Jornada])+O25</f>
        <v>0</v>
      </c>
      <c r="P26" s="14" t="str">
        <f>IF(tblHoras7[Horas Trabalhadas Além Jornada]&lt;0,IF(OR(tblHoras7[Evento 
(1º Período)]="",tblHoras7[Evento 
(2º Período)]=""),tblHoras7[Horas Trabalhadas Além Jornada],""),"")</f>
        <v/>
      </c>
      <c r="Q26" s="14" t="str">
        <f>IF(tblHoras7[Jornada Diária]&lt;&gt;"",IF((N(tblHoras7[Jornada Diária])-ABS(N(tblHoras7[Horas Trabalhadas Além Jornada])))=0,1,""),"")</f>
        <v/>
      </c>
      <c r="R26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6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6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7" spans="2:20" x14ac:dyDescent="0.25">
      <c r="B27" s="11">
        <f t="shared" si="0"/>
        <v>40957</v>
      </c>
      <c r="C27" s="12" t="str">
        <f>TEXT(tblHoras7[Data],"ddd")</f>
        <v>sex</v>
      </c>
      <c r="D27" s="26"/>
      <c r="E27" s="1"/>
      <c r="F27" s="1"/>
      <c r="G27" s="1"/>
      <c r="H27" s="1"/>
      <c r="I27" s="25"/>
      <c r="J27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7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7" s="4">
        <f>tblHoras7[Horas Trabalhadas (1º Período)]+tblHoras7[Horas Trabalhadas (2º Período)]</f>
        <v>0</v>
      </c>
      <c r="M27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7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7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Jornada])+O26</f>
        <v>0</v>
      </c>
      <c r="P27" s="14" t="str">
        <f>IF(tblHoras7[Horas Trabalhadas Além Jornada]&lt;0,IF(OR(tblHoras7[Evento 
(1º Período)]="",tblHoras7[Evento 
(2º Período)]=""),tblHoras7[Horas Trabalhadas Além Jornada],""),"")</f>
        <v/>
      </c>
      <c r="Q27" s="14" t="str">
        <f>IF(tblHoras7[Jornada Diária]&lt;&gt;"",IF((N(tblHoras7[Jornada Diária])-ABS(N(tblHoras7[Horas Trabalhadas Além Jornada])))=0,1,""),"")</f>
        <v/>
      </c>
      <c r="R27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7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7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8" spans="2:20" x14ac:dyDescent="0.25">
      <c r="B28" s="11">
        <f t="shared" si="0"/>
        <v>40958</v>
      </c>
      <c r="C28" s="12" t="str">
        <f>TEXT(tblHoras7[Data],"ddd")</f>
        <v>sáb</v>
      </c>
      <c r="D28" s="26"/>
      <c r="E28" s="1"/>
      <c r="F28" s="1"/>
      <c r="G28" s="1"/>
      <c r="H28" s="1"/>
      <c r="I28" s="25"/>
      <c r="J28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8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8" s="4">
        <f>tblHoras7[Horas Trabalhadas (1º Período)]+tblHoras7[Horas Trabalhadas (2º Período)]</f>
        <v>0</v>
      </c>
      <c r="M28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28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8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Jornada])+O27</f>
        <v>0</v>
      </c>
      <c r="P28" s="14" t="str">
        <f>IF(tblHoras7[Horas Trabalhadas Além Jornada]&lt;0,IF(OR(tblHoras7[Evento 
(1º Período)]="",tblHoras7[Evento 
(2º Período)]=""),tblHoras7[Horas Trabalhadas Além Jornada],""),"")</f>
        <v/>
      </c>
      <c r="Q28" s="14" t="str">
        <f>IF(tblHoras7[Jornada Diária]&lt;&gt;"",IF((N(tblHoras7[Jornada Diária])-ABS(N(tblHoras7[Horas Trabalhadas Além Jornada])))=0,1,""),"")</f>
        <v/>
      </c>
      <c r="R28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8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8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9" spans="2:20" x14ac:dyDescent="0.25">
      <c r="B29" s="11">
        <f t="shared" si="0"/>
        <v>40959</v>
      </c>
      <c r="C29" s="12" t="str">
        <f>TEXT(tblHoras7[Data],"ddd")</f>
        <v>dom</v>
      </c>
      <c r="D29" s="26"/>
      <c r="E29" s="1"/>
      <c r="F29" s="1"/>
      <c r="G29" s="1"/>
      <c r="H29" s="1"/>
      <c r="I29" s="25"/>
      <c r="J29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9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9" s="4">
        <f>tblHoras7[Horas Trabalhadas (1º Período)]+tblHoras7[Horas Trabalhadas (2º Período)]</f>
        <v>0</v>
      </c>
      <c r="M29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29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9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Jornada])+O28</f>
        <v>0</v>
      </c>
      <c r="P29" s="14" t="str">
        <f>IF(tblHoras7[Horas Trabalhadas Além Jornada]&lt;0,IF(OR(tblHoras7[Evento 
(1º Período)]="",tblHoras7[Evento 
(2º Período)]=""),tblHoras7[Horas Trabalhadas Além Jornada],""),"")</f>
        <v/>
      </c>
      <c r="Q29" s="14" t="str">
        <f>IF(tblHoras7[Jornada Diária]&lt;&gt;"",IF((N(tblHoras7[Jornada Diária])-ABS(N(tblHoras7[Horas Trabalhadas Além Jornada])))=0,1,""),"")</f>
        <v/>
      </c>
      <c r="R29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9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9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0" spans="2:20" x14ac:dyDescent="0.25">
      <c r="B30" s="11">
        <f t="shared" si="0"/>
        <v>40960</v>
      </c>
      <c r="C30" s="12" t="str">
        <f>TEXT(tblHoras7[Data],"ddd")</f>
        <v>seg</v>
      </c>
      <c r="D30" s="26"/>
      <c r="E30" s="1"/>
      <c r="F30" s="1"/>
      <c r="G30" s="1"/>
      <c r="H30" s="1"/>
      <c r="I30" s="25"/>
      <c r="J30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0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0" s="4">
        <f>tblHoras7[Horas Trabalhadas (1º Período)]+tblHoras7[Horas Trabalhadas (2º Período)]</f>
        <v>0</v>
      </c>
      <c r="M30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0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0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Jornada])+O29</f>
        <v>0</v>
      </c>
      <c r="P30" s="14" t="str">
        <f>IF(tblHoras7[Horas Trabalhadas Além Jornada]&lt;0,IF(OR(tblHoras7[Evento 
(1º Período)]="",tblHoras7[Evento 
(2º Período)]=""),tblHoras7[Horas Trabalhadas Além Jornada],""),"")</f>
        <v/>
      </c>
      <c r="Q30" s="14" t="str">
        <f>IF(tblHoras7[Jornada Diária]&lt;&gt;"",IF((N(tblHoras7[Jornada Diária])-ABS(N(tblHoras7[Horas Trabalhadas Além Jornada])))=0,1,""),"")</f>
        <v/>
      </c>
      <c r="R30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0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0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1" spans="2:20" x14ac:dyDescent="0.25">
      <c r="B31" s="11">
        <f t="shared" si="0"/>
        <v>40961</v>
      </c>
      <c r="C31" s="12" t="str">
        <f>TEXT(tblHoras7[Data],"ddd")</f>
        <v>ter</v>
      </c>
      <c r="D31" s="26"/>
      <c r="E31" s="1"/>
      <c r="F31" s="1"/>
      <c r="G31" s="1"/>
      <c r="H31" s="1"/>
      <c r="I31" s="25"/>
      <c r="J31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1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1" s="4">
        <f>tblHoras7[Horas Trabalhadas (1º Período)]+tblHoras7[Horas Trabalhadas (2º Período)]</f>
        <v>0</v>
      </c>
      <c r="M31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1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1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Jornada])+O30</f>
        <v>0</v>
      </c>
      <c r="P31" s="14" t="str">
        <f>IF(tblHoras7[Horas Trabalhadas Além Jornada]&lt;0,IF(OR(tblHoras7[Evento 
(1º Período)]="",tblHoras7[Evento 
(2º Período)]=""),tblHoras7[Horas Trabalhadas Além Jornada],""),"")</f>
        <v/>
      </c>
      <c r="Q31" s="14" t="str">
        <f>IF(tblHoras7[Jornada Diária]&lt;&gt;"",IF((N(tblHoras7[Jornada Diária])-ABS(N(tblHoras7[Horas Trabalhadas Além Jornada])))=0,1,""),"")</f>
        <v/>
      </c>
      <c r="R31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1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1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2" spans="2:20" x14ac:dyDescent="0.25">
      <c r="B32" s="11">
        <f t="shared" si="0"/>
        <v>40962</v>
      </c>
      <c r="C32" s="12" t="str">
        <f>TEXT(tblHoras7[Data],"ddd")</f>
        <v>qua</v>
      </c>
      <c r="D32" s="26"/>
      <c r="E32" s="1"/>
      <c r="F32" s="1"/>
      <c r="G32" s="1"/>
      <c r="H32" s="1"/>
      <c r="I32" s="25"/>
      <c r="J32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2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2" s="4">
        <f>tblHoras7[Horas Trabalhadas (1º Período)]+tblHoras7[Horas Trabalhadas (2º Período)]</f>
        <v>0</v>
      </c>
      <c r="M32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2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2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Jornada])+O31</f>
        <v>0</v>
      </c>
      <c r="P32" s="14" t="str">
        <f>IF(tblHoras7[Horas Trabalhadas Além Jornada]&lt;0,IF(OR(tblHoras7[Evento 
(1º Período)]="",tblHoras7[Evento 
(2º Período)]=""),tblHoras7[Horas Trabalhadas Além Jornada],""),"")</f>
        <v/>
      </c>
      <c r="Q32" s="14" t="str">
        <f>IF(tblHoras7[Jornada Diária]&lt;&gt;"",IF((N(tblHoras7[Jornada Diária])-ABS(N(tblHoras7[Horas Trabalhadas Além Jornada])))=0,1,""),"")</f>
        <v/>
      </c>
      <c r="R32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2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2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3" spans="2:21" x14ac:dyDescent="0.25">
      <c r="B33" s="11">
        <f t="shared" si="0"/>
        <v>40963</v>
      </c>
      <c r="C33" s="12" t="str">
        <f>TEXT(tblHoras7[Data],"ddd")</f>
        <v>qui</v>
      </c>
      <c r="D33" s="26"/>
      <c r="E33" s="1"/>
      <c r="F33" s="1"/>
      <c r="G33" s="1"/>
      <c r="H33" s="1"/>
      <c r="I33" s="25"/>
      <c r="J33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3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3" s="4">
        <f>tblHoras7[Horas Trabalhadas (1º Período)]+tblHoras7[Horas Trabalhadas (2º Período)]</f>
        <v>0</v>
      </c>
      <c r="M33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3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3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Jornada])+O32</f>
        <v>0</v>
      </c>
      <c r="P33" s="14" t="str">
        <f>IF(tblHoras7[Horas Trabalhadas Além Jornada]&lt;0,IF(OR(tblHoras7[Evento 
(1º Período)]="",tblHoras7[Evento 
(2º Período)]=""),tblHoras7[Horas Trabalhadas Além Jornada],""),"")</f>
        <v/>
      </c>
      <c r="Q33" s="14" t="str">
        <f>IF(tblHoras7[Jornada Diária]&lt;&gt;"",IF((N(tblHoras7[Jornada Diária])-ABS(N(tblHoras7[Horas Trabalhadas Além Jornada])))=0,1,""),"")</f>
        <v/>
      </c>
      <c r="R33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3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3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4" spans="2:21" x14ac:dyDescent="0.25">
      <c r="B34" s="11">
        <f t="shared" si="0"/>
        <v>40964</v>
      </c>
      <c r="C34" s="12" t="str">
        <f>TEXT(tblHoras7[Data],"ddd")</f>
        <v>sex</v>
      </c>
      <c r="D34" s="26"/>
      <c r="E34" s="1"/>
      <c r="F34" s="1"/>
      <c r="G34" s="1"/>
      <c r="H34" s="1"/>
      <c r="I34" s="25"/>
      <c r="J34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4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4" s="4">
        <f>tblHoras7[Horas Trabalhadas (1º Período)]+tblHoras7[Horas Trabalhadas (2º Período)]</f>
        <v>0</v>
      </c>
      <c r="M34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4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4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Jornada])+O33</f>
        <v>0</v>
      </c>
      <c r="P34" s="14" t="str">
        <f>IF(tblHoras7[Horas Trabalhadas Além Jornada]&lt;0,IF(OR(tblHoras7[Evento 
(1º Período)]="",tblHoras7[Evento 
(2º Período)]=""),tblHoras7[Horas Trabalhadas Além Jornada],""),"")</f>
        <v/>
      </c>
      <c r="Q34" s="14" t="str">
        <f>IF(tblHoras7[Jornada Diária]&lt;&gt;"",IF((N(tblHoras7[Jornada Diária])-ABS(N(tblHoras7[Horas Trabalhadas Além Jornada])))=0,1,""),"")</f>
        <v/>
      </c>
      <c r="R34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4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4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5" spans="2:21" x14ac:dyDescent="0.25">
      <c r="B35" s="11">
        <f t="shared" si="0"/>
        <v>40965</v>
      </c>
      <c r="C35" s="12" t="str">
        <f>TEXT(tblHoras7[Data],"ddd")</f>
        <v>sáb</v>
      </c>
      <c r="D35" s="26"/>
      <c r="E35" s="1"/>
      <c r="F35" s="1"/>
      <c r="G35" s="1"/>
      <c r="H35" s="1"/>
      <c r="I35" s="25"/>
      <c r="J35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5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5" s="4">
        <f>tblHoras7[Horas Trabalhadas (1º Período)]+tblHoras7[Horas Trabalhadas (2º Período)]</f>
        <v>0</v>
      </c>
      <c r="M35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35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5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Jornada])+O34</f>
        <v>0</v>
      </c>
      <c r="P35" s="14" t="str">
        <f>IF(tblHoras7[Horas Trabalhadas Além Jornada]&lt;0,IF(OR(tblHoras7[Evento 
(1º Período)]="",tblHoras7[Evento 
(2º Período)]=""),tblHoras7[Horas Trabalhadas Além Jornada],""),"")</f>
        <v/>
      </c>
      <c r="Q35" s="14" t="str">
        <f>IF(tblHoras7[Jornada Diária]&lt;&gt;"",IF((N(tblHoras7[Jornada Diária])-ABS(N(tblHoras7[Horas Trabalhadas Além Jornada])))=0,1,""),"")</f>
        <v/>
      </c>
      <c r="R35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5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5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6" spans="2:21" x14ac:dyDescent="0.25">
      <c r="B36" s="11">
        <f t="shared" si="0"/>
        <v>40966</v>
      </c>
      <c r="C36" s="12" t="str">
        <f>TEXT(tblHoras7[Data],"ddd")</f>
        <v>dom</v>
      </c>
      <c r="D36" s="26"/>
      <c r="E36" s="1"/>
      <c r="F36" s="1"/>
      <c r="G36" s="1"/>
      <c r="H36" s="1"/>
      <c r="I36" s="25"/>
      <c r="J36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6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6" s="4">
        <f>tblHoras7[Horas Trabalhadas (1º Período)]+tblHoras7[Horas Trabalhadas (2º Período)]</f>
        <v>0</v>
      </c>
      <c r="M36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36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6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Jornada])+O35</f>
        <v>0</v>
      </c>
      <c r="P36" s="14" t="str">
        <f>IF(tblHoras7[Horas Trabalhadas Além Jornada]&lt;0,IF(OR(tblHoras7[Evento 
(1º Período)]="",tblHoras7[Evento 
(2º Período)]=""),tblHoras7[Horas Trabalhadas Além Jornada],""),"")</f>
        <v/>
      </c>
      <c r="Q36" s="14" t="str">
        <f>IF(tblHoras7[Jornada Diária]&lt;&gt;"",IF((N(tblHoras7[Jornada Diária])-ABS(N(tblHoras7[Horas Trabalhadas Além Jornada])))=0,1,""),"")</f>
        <v/>
      </c>
      <c r="R36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6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6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7" spans="2:21" x14ac:dyDescent="0.25">
      <c r="B37" s="11">
        <f t="shared" si="0"/>
        <v>40967</v>
      </c>
      <c r="C37" s="12" t="str">
        <f>TEXT(tblHoras7[Data],"ddd")</f>
        <v>seg</v>
      </c>
      <c r="D37" s="26"/>
      <c r="E37" s="1"/>
      <c r="F37" s="1"/>
      <c r="G37" s="1"/>
      <c r="H37" s="1"/>
      <c r="I37" s="25"/>
      <c r="J37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7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7" s="4">
        <f>tblHoras7[Horas Trabalhadas (1º Período)]+tblHoras7[Horas Trabalhadas (2º Período)]</f>
        <v>0</v>
      </c>
      <c r="M37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7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7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Jornada])+O36</f>
        <v>0</v>
      </c>
      <c r="P37" s="14" t="str">
        <f>IF(tblHoras7[Horas Trabalhadas Além Jornada]&lt;0,IF(OR(tblHoras7[Evento 
(1º Período)]="",tblHoras7[Evento 
(2º Período)]=""),tblHoras7[Horas Trabalhadas Além Jornada],""),"")</f>
        <v/>
      </c>
      <c r="Q37" s="14" t="str">
        <f>IF(tblHoras7[Jornada Diária]&lt;&gt;"",IF((N(tblHoras7[Jornada Diária])-ABS(N(tblHoras7[Horas Trabalhadas Além Jornada])))=0,1,""),"")</f>
        <v/>
      </c>
      <c r="R37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7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7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TEXT(tblHoras7[Data],"ddd")</f>
        <v/>
      </c>
      <c r="D38" s="26"/>
      <c r="E38" s="1"/>
      <c r="F38" s="1"/>
      <c r="G38" s="1"/>
      <c r="H38" s="1"/>
      <c r="I38" s="25"/>
      <c r="J38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8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8" s="4">
        <f>tblHoras7[Horas Trabalhadas (1º Período)]+tblHoras7[Horas Trabalhadas (2º Período)]</f>
        <v>0</v>
      </c>
      <c r="M38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38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8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Jornada])+O37</f>
        <v>0</v>
      </c>
      <c r="P38" s="14" t="str">
        <f>IF(tblHoras7[Horas Trabalhadas Além Jornada]&lt;0,IF(OR(tblHoras7[Evento 
(1º Período)]="",tblHoras7[Evento 
(2º Período)]=""),tblHoras7[Horas Trabalhadas Além Jornada],""),"")</f>
        <v/>
      </c>
      <c r="Q38" s="14" t="str">
        <f>IF(tblHoras7[Jornada Diária]&lt;&gt;"",IF((N(tblHoras7[Jornada Diária])-ABS(N(tblHoras7[Horas Trabalhadas Além Jornada])))=0,1,""),"")</f>
        <v/>
      </c>
      <c r="R38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8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8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TEXT(tblHoras7[Data],"ddd")</f>
        <v/>
      </c>
      <c r="D39" s="26"/>
      <c r="E39" s="1"/>
      <c r="F39" s="1"/>
      <c r="G39" s="1"/>
      <c r="H39" s="1"/>
      <c r="I39" s="25"/>
      <c r="J39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9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9" s="4">
        <f>tblHoras7[Horas Trabalhadas (1º Período)]+tblHoras7[Horas Trabalhadas (2º Período)]</f>
        <v>0</v>
      </c>
      <c r="M39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39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9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Jornada])+O38</f>
        <v>0</v>
      </c>
      <c r="P39" s="14" t="str">
        <f>IF(tblHoras7[Horas Trabalhadas Além Jornada]&lt;0,IF(OR(tblHoras7[Evento 
(1º Período)]="",tblHoras7[Evento 
(2º Período)]=""),tblHoras7[Horas Trabalhadas Além Jornada],""),"")</f>
        <v/>
      </c>
      <c r="Q39" s="14" t="str">
        <f>IF(tblHoras7[Jornada Diária]&lt;&gt;"",IF((N(tblHoras7[Jornada Diária])-ABS(N(tblHoras7[Horas Trabalhadas Além Jornada])))=0,1,""),"")</f>
        <v/>
      </c>
      <c r="R39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9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9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lcGfR56C9IqnOsWrndww6hHFKxzXa58lanCxV4LsEGo9qroMOUyhbGZtb8WE9ctJxYiMKucKjPLkg60gy99u8w==" saltValue="zXAxaYBzs/mzxzaJTqV2dQ==" spinCount="100000" sheet="1" objects="1" scenarios="1" formatCells="0" formatColumns="0" formatRows="0" selectLockedCells="1" autoFilter="0" pivotTables="0"/>
  <dataConsolidate/>
  <mergeCells count="8">
    <mergeCell ref="B6:C6"/>
    <mergeCell ref="P6:S6"/>
    <mergeCell ref="O5:O6"/>
    <mergeCell ref="O1:T4"/>
    <mergeCell ref="G2:I2"/>
    <mergeCell ref="H3:I3"/>
    <mergeCell ref="H4:I4"/>
    <mergeCell ref="B5:C5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919B187-41D6-419B-8266-B73BB61136E8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99AE5D8-9C25-42FC-82DD-2C695818C4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FF30E934-84D3-4E41-A027-3744BBC9DC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2ED1A9A5-4E58-4247-9D74-D644E232B3AC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8FE425F5-FAC1-4F3E-883A-A37694DD054D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C2DACB36-8C4F-44E9-8F69-FE4A70E3F9A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7F793936-A8FB-4794-A3E7-622CF39067A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34231C1B-CEC7-4336-8E20-ED3DB24E0AD5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3" width="12.7109375" style="5" hidden="1" customWidth="1"/>
    <col min="14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65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40968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Fevereiro!O39</f>
        <v>0</v>
      </c>
      <c r="P7" s="47">
        <f>SUM(tblHoras78[Atrasos
(horas)])</f>
        <v>0</v>
      </c>
      <c r="Q7" s="48">
        <f>SUM(tblHoras78[Faltas
(dias)])</f>
        <v>0</v>
      </c>
      <c r="R7" s="47">
        <f>SUM(tblHoras78[Hora Extra Normal])</f>
        <v>0</v>
      </c>
      <c r="S7" s="47">
        <f>SUM(tblHoras78[Hora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40968</v>
      </c>
      <c r="C9" s="12" t="str">
        <f>TEXT(tblHoras78[Data],"ddd")</f>
        <v>ter</v>
      </c>
      <c r="D9" s="26"/>
      <c r="E9" s="1"/>
      <c r="F9" s="1"/>
      <c r="G9" s="1"/>
      <c r="H9" s="1"/>
      <c r="I9" s="25"/>
      <c r="J9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9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9" s="4">
        <f>tblHoras78[Horas Trabalhadas (1º Período)]+tblHoras78[Horas Trabalhadas (2º Período)]</f>
        <v>0</v>
      </c>
      <c r="M9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9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9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Jornada])+O7</f>
        <v>0</v>
      </c>
      <c r="P9" s="14" t="str">
        <f>IF(tblHoras78[Horas Trabalhadas Além Jornada]&lt;0,IF(OR(tblHoras78[Evento 
(1º Período)]="",tblHoras78[Evento 
(2º Período)]=""),tblHoras78[Horas Trabalhadas Além Jornada],""),"")</f>
        <v/>
      </c>
      <c r="Q9" s="14" t="str">
        <f>IF(tblHoras78[Jornada Diária]&lt;&gt;"",IF((N(tblHoras78[Jornada Diária])-ABS(N(tblHoras78[Horas Trabalhadas Além Jornada])))=0,1,""),"")</f>
        <v/>
      </c>
      <c r="R9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9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9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40969</v>
      </c>
      <c r="C10" s="12" t="str">
        <f>TEXT(tblHoras78[Data],"ddd")</f>
        <v>qua</v>
      </c>
      <c r="D10" s="26"/>
      <c r="E10" s="1"/>
      <c r="F10" s="1"/>
      <c r="G10" s="1"/>
      <c r="H10" s="1"/>
      <c r="I10" s="25"/>
      <c r="J10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0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0" s="4">
        <f>tblHoras78[Horas Trabalhadas (1º Período)]+tblHoras78[Horas Trabalhadas (2º Período)]</f>
        <v>0</v>
      </c>
      <c r="M10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0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0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Jornada])+O9</f>
        <v>0</v>
      </c>
      <c r="P10" s="14" t="str">
        <f>IF(tblHoras78[Horas Trabalhadas Além Jornada]&lt;0,IF(OR(tblHoras78[Evento 
(1º Período)]="",tblHoras78[Evento 
(2º Período)]=""),tblHoras78[Horas Trabalhadas Além Jornada],""),"")</f>
        <v/>
      </c>
      <c r="Q10" s="14" t="str">
        <f>IF(tblHoras78[Jornada Diária]&lt;&gt;"",IF((N(tblHoras78[Jornada Diária])-ABS(N(tblHoras78[Horas Trabalhadas Além Jornada])))=0,1,""),"")</f>
        <v/>
      </c>
      <c r="R10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0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0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40970</v>
      </c>
      <c r="C11" s="12" t="str">
        <f>TEXT(tblHoras78[Data],"ddd")</f>
        <v>qui</v>
      </c>
      <c r="D11" s="26"/>
      <c r="E11" s="1"/>
      <c r="F11" s="1"/>
      <c r="G11" s="1"/>
      <c r="H11" s="1"/>
      <c r="I11" s="25"/>
      <c r="J11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1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1" s="4">
        <f>tblHoras78[Horas Trabalhadas (1º Período)]+tblHoras78[Horas Trabalhadas (2º Período)]</f>
        <v>0</v>
      </c>
      <c r="M11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1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1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Jornada])+O10</f>
        <v>0</v>
      </c>
      <c r="P11" s="14" t="str">
        <f>IF(tblHoras78[Horas Trabalhadas Além Jornada]&lt;0,IF(OR(tblHoras78[Evento 
(1º Período)]="",tblHoras78[Evento 
(2º Período)]=""),tblHoras78[Horas Trabalhadas Além Jornada],""),"")</f>
        <v/>
      </c>
      <c r="Q11" s="14" t="str">
        <f>IF(tblHoras78[Jornada Diária]&lt;&gt;"",IF((N(tblHoras78[Jornada Diária])-ABS(N(tblHoras78[Horas Trabalhadas Além Jornada])))=0,1,""),"")</f>
        <v/>
      </c>
      <c r="R11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1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1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2" spans="2:25" x14ac:dyDescent="0.25">
      <c r="B12" s="11">
        <f t="shared" si="0"/>
        <v>40971</v>
      </c>
      <c r="C12" s="12" t="str">
        <f>TEXT(tblHoras78[Data],"ddd")</f>
        <v>sex</v>
      </c>
      <c r="D12" s="26"/>
      <c r="E12" s="1"/>
      <c r="F12" s="1"/>
      <c r="G12" s="1"/>
      <c r="H12" s="1"/>
      <c r="I12" s="25"/>
      <c r="J12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2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2" s="4">
        <f>tblHoras78[Horas Trabalhadas (1º Período)]+tblHoras78[Horas Trabalhadas (2º Período)]</f>
        <v>0</v>
      </c>
      <c r="M12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2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2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Jornada])+O11</f>
        <v>0</v>
      </c>
      <c r="P12" s="14" t="str">
        <f>IF(tblHoras78[Horas Trabalhadas Além Jornada]&lt;0,IF(OR(tblHoras78[Evento 
(1º Período)]="",tblHoras78[Evento 
(2º Período)]=""),tblHoras78[Horas Trabalhadas Além Jornada],""),"")</f>
        <v/>
      </c>
      <c r="Q12" s="14" t="str">
        <f>IF(tblHoras78[Jornada Diária]&lt;&gt;"",IF((N(tblHoras78[Jornada Diária])-ABS(N(tblHoras78[Horas Trabalhadas Além Jornada])))=0,1,""),"")</f>
        <v/>
      </c>
      <c r="R12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2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2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3" spans="2:25" x14ac:dyDescent="0.25">
      <c r="B13" s="11">
        <f t="shared" si="0"/>
        <v>40972</v>
      </c>
      <c r="C13" s="12" t="str">
        <f>TEXT(tblHoras78[Data],"ddd")</f>
        <v>sáb</v>
      </c>
      <c r="D13" s="26"/>
      <c r="E13" s="1"/>
      <c r="F13" s="1"/>
      <c r="G13" s="1"/>
      <c r="H13" s="1"/>
      <c r="I13" s="25"/>
      <c r="J13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3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3" s="4">
        <f>tblHoras78[Horas Trabalhadas (1º Período)]+tblHoras78[Horas Trabalhadas (2º Período)]</f>
        <v>0</v>
      </c>
      <c r="M13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13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3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Jornada])+O12</f>
        <v>0</v>
      </c>
      <c r="P13" s="14" t="str">
        <f>IF(tblHoras78[Horas Trabalhadas Além Jornada]&lt;0,IF(OR(tblHoras78[Evento 
(1º Período)]="",tblHoras78[Evento 
(2º Período)]=""),tblHoras78[Horas Trabalhadas Além Jornada],""),"")</f>
        <v/>
      </c>
      <c r="Q13" s="14" t="str">
        <f>IF(tblHoras78[Jornada Diária]&lt;&gt;"",IF((N(tblHoras78[Jornada Diária])-ABS(N(tblHoras78[Horas Trabalhadas Além Jornada])))=0,1,""),"")</f>
        <v/>
      </c>
      <c r="R13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3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3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4" spans="2:25" x14ac:dyDescent="0.25">
      <c r="B14" s="11">
        <f t="shared" si="0"/>
        <v>40973</v>
      </c>
      <c r="C14" s="12" t="str">
        <f>TEXT(tblHoras78[Data],"ddd")</f>
        <v>dom</v>
      </c>
      <c r="D14" s="26"/>
      <c r="E14" s="1"/>
      <c r="F14" s="1"/>
      <c r="G14" s="1"/>
      <c r="H14" s="1"/>
      <c r="I14" s="25"/>
      <c r="J14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4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4" s="4">
        <f>tblHoras78[Horas Trabalhadas (1º Período)]+tblHoras78[Horas Trabalhadas (2º Período)]</f>
        <v>0</v>
      </c>
      <c r="M14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14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4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Jornada])+O13</f>
        <v>0</v>
      </c>
      <c r="P14" s="14" t="str">
        <f>IF(tblHoras78[Horas Trabalhadas Além Jornada]&lt;0,IF(OR(tblHoras78[Evento 
(1º Período)]="",tblHoras78[Evento 
(2º Período)]=""),tblHoras78[Horas Trabalhadas Além Jornada],""),"")</f>
        <v/>
      </c>
      <c r="Q14" s="14" t="str">
        <f>IF(tblHoras78[Jornada Diária]&lt;&gt;"",IF((N(tblHoras78[Jornada Diária])-ABS(N(tblHoras78[Horas Trabalhadas Além Jornada])))=0,1,""),"")</f>
        <v/>
      </c>
      <c r="R14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4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4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  <c r="X14" s="18"/>
      <c r="Y14" s="18"/>
    </row>
    <row r="15" spans="2:25" x14ac:dyDescent="0.25">
      <c r="B15" s="11">
        <f t="shared" si="0"/>
        <v>40974</v>
      </c>
      <c r="C15" s="12" t="str">
        <f>TEXT(tblHoras78[Data],"ddd")</f>
        <v>seg</v>
      </c>
      <c r="D15" s="26"/>
      <c r="E15" s="1"/>
      <c r="F15" s="1"/>
      <c r="G15" s="1"/>
      <c r="H15" s="1"/>
      <c r="I15" s="25"/>
      <c r="J15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5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5" s="4">
        <f>tblHoras78[Horas Trabalhadas (1º Período)]+tblHoras78[Horas Trabalhadas (2º Período)]</f>
        <v>0</v>
      </c>
      <c r="M15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5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5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Jornada])+O14</f>
        <v>0</v>
      </c>
      <c r="P15" s="14" t="str">
        <f>IF(tblHoras78[Horas Trabalhadas Além Jornada]&lt;0,IF(OR(tblHoras78[Evento 
(1º Período)]="",tblHoras78[Evento 
(2º Período)]=""),tblHoras78[Horas Trabalhadas Além Jornada],""),"")</f>
        <v/>
      </c>
      <c r="Q15" s="14" t="str">
        <f>IF(tblHoras78[Jornada Diária]&lt;&gt;"",IF((N(tblHoras78[Jornada Diária])-ABS(N(tblHoras78[Horas Trabalhadas Além Jornada])))=0,1,""),"")</f>
        <v/>
      </c>
      <c r="R15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5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5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  <c r="X15" s="17"/>
    </row>
    <row r="16" spans="2:25" x14ac:dyDescent="0.25">
      <c r="B16" s="11">
        <f t="shared" si="0"/>
        <v>40975</v>
      </c>
      <c r="C16" s="12" t="str">
        <f>TEXT(tblHoras78[Data],"ddd")</f>
        <v>ter</v>
      </c>
      <c r="D16" s="26"/>
      <c r="E16" s="1"/>
      <c r="F16" s="1"/>
      <c r="G16" s="1"/>
      <c r="H16" s="1"/>
      <c r="I16" s="25"/>
      <c r="J16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6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6" s="4">
        <f>tblHoras78[Horas Trabalhadas (1º Período)]+tblHoras78[Horas Trabalhadas (2º Período)]</f>
        <v>0</v>
      </c>
      <c r="M16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6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6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Jornada])+O15</f>
        <v>0</v>
      </c>
      <c r="P16" s="14" t="str">
        <f>IF(tblHoras78[Horas Trabalhadas Além Jornada]&lt;0,IF(OR(tblHoras78[Evento 
(1º Período)]="",tblHoras78[Evento 
(2º Período)]=""),tblHoras78[Horas Trabalhadas Além Jornada],""),"")</f>
        <v/>
      </c>
      <c r="Q16" s="14" t="str">
        <f>IF(tblHoras78[Jornada Diária]&lt;&gt;"",IF((N(tblHoras78[Jornada Diária])-ABS(N(tblHoras78[Horas Trabalhadas Além Jornada])))=0,1,""),"")</f>
        <v/>
      </c>
      <c r="R16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6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6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7" spans="2:20" x14ac:dyDescent="0.25">
      <c r="B17" s="11">
        <f t="shared" si="0"/>
        <v>40976</v>
      </c>
      <c r="C17" s="12" t="str">
        <f>TEXT(tblHoras78[Data],"ddd")</f>
        <v>qua</v>
      </c>
      <c r="D17" s="26"/>
      <c r="E17" s="1"/>
      <c r="F17" s="1"/>
      <c r="G17" s="1"/>
      <c r="H17" s="1"/>
      <c r="I17" s="25"/>
      <c r="J17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7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7" s="4">
        <f>tblHoras78[Horas Trabalhadas (1º Período)]+tblHoras78[Horas Trabalhadas (2º Período)]</f>
        <v>0</v>
      </c>
      <c r="M17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7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7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Jornada])+O16</f>
        <v>0</v>
      </c>
      <c r="P17" s="14" t="str">
        <f>IF(tblHoras78[Horas Trabalhadas Além Jornada]&lt;0,IF(OR(tblHoras78[Evento 
(1º Período)]="",tblHoras78[Evento 
(2º Período)]=""),tblHoras78[Horas Trabalhadas Além Jornada],""),"")</f>
        <v/>
      </c>
      <c r="Q17" s="14" t="str">
        <f>IF(tblHoras78[Jornada Diária]&lt;&gt;"",IF((N(tblHoras78[Jornada Diária])-ABS(N(tblHoras78[Horas Trabalhadas Além Jornada])))=0,1,""),"")</f>
        <v/>
      </c>
      <c r="R17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7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7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8" spans="2:20" x14ac:dyDescent="0.25">
      <c r="B18" s="11">
        <f t="shared" si="0"/>
        <v>40977</v>
      </c>
      <c r="C18" s="12" t="str">
        <f>TEXT(tblHoras78[Data],"ddd")</f>
        <v>qui</v>
      </c>
      <c r="D18" s="26"/>
      <c r="E18" s="1"/>
      <c r="F18" s="1"/>
      <c r="G18" s="1"/>
      <c r="H18" s="1"/>
      <c r="I18" s="25"/>
      <c r="J18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8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8" s="4">
        <f>tblHoras78[Horas Trabalhadas (1º Período)]+tblHoras78[Horas Trabalhadas (2º Período)]</f>
        <v>0</v>
      </c>
      <c r="M18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8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8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Jornada])+O17</f>
        <v>0</v>
      </c>
      <c r="P18" s="14" t="str">
        <f>IF(tblHoras78[Horas Trabalhadas Além Jornada]&lt;0,IF(OR(tblHoras78[Evento 
(1º Período)]="",tblHoras78[Evento 
(2º Período)]=""),tblHoras78[Horas Trabalhadas Além Jornada],""),"")</f>
        <v/>
      </c>
      <c r="Q18" s="14" t="str">
        <f>IF(tblHoras78[Jornada Diária]&lt;&gt;"",IF((N(tblHoras78[Jornada Diária])-ABS(N(tblHoras78[Horas Trabalhadas Além Jornada])))=0,1,""),"")</f>
        <v/>
      </c>
      <c r="R18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8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8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9" spans="2:20" x14ac:dyDescent="0.25">
      <c r="B19" s="11">
        <f t="shared" si="0"/>
        <v>40978</v>
      </c>
      <c r="C19" s="12" t="str">
        <f>TEXT(tblHoras78[Data],"ddd")</f>
        <v>sex</v>
      </c>
      <c r="D19" s="26"/>
      <c r="E19" s="1"/>
      <c r="F19" s="1"/>
      <c r="G19" s="1"/>
      <c r="H19" s="1"/>
      <c r="I19" s="25"/>
      <c r="J19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9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9" s="4">
        <f>tblHoras78[Horas Trabalhadas (1º Período)]+tblHoras78[Horas Trabalhadas (2º Período)]</f>
        <v>0</v>
      </c>
      <c r="M19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9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9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Jornada])+O18</f>
        <v>0</v>
      </c>
      <c r="P19" s="14" t="str">
        <f>IF(tblHoras78[Horas Trabalhadas Além Jornada]&lt;0,IF(OR(tblHoras78[Evento 
(1º Período)]="",tblHoras78[Evento 
(2º Período)]=""),tblHoras78[Horas Trabalhadas Além Jornada],""),"")</f>
        <v/>
      </c>
      <c r="Q19" s="14" t="str">
        <f>IF(tblHoras78[Jornada Diária]&lt;&gt;"",IF((N(tblHoras78[Jornada Diária])-ABS(N(tblHoras78[Horas Trabalhadas Além Jornada])))=0,1,""),"")</f>
        <v/>
      </c>
      <c r="R19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9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9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0" spans="2:20" x14ac:dyDescent="0.25">
      <c r="B20" s="11">
        <f t="shared" si="0"/>
        <v>40979</v>
      </c>
      <c r="C20" s="12" t="str">
        <f>TEXT(tblHoras78[Data],"ddd")</f>
        <v>sáb</v>
      </c>
      <c r="D20" s="26"/>
      <c r="E20" s="1"/>
      <c r="F20" s="1"/>
      <c r="G20" s="1"/>
      <c r="H20" s="1"/>
      <c r="I20" s="25"/>
      <c r="J20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0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0" s="4">
        <f>tblHoras78[Horas Trabalhadas (1º Período)]+tblHoras78[Horas Trabalhadas (2º Período)]</f>
        <v>0</v>
      </c>
      <c r="M20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20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0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Jornada])+O19</f>
        <v>0</v>
      </c>
      <c r="P20" s="14" t="str">
        <f>IF(tblHoras78[Horas Trabalhadas Além Jornada]&lt;0,IF(OR(tblHoras78[Evento 
(1º Período)]="",tblHoras78[Evento 
(2º Período)]=""),tblHoras78[Horas Trabalhadas Além Jornada],""),"")</f>
        <v/>
      </c>
      <c r="Q20" s="14" t="str">
        <f>IF(tblHoras78[Jornada Diária]&lt;&gt;"",IF((N(tblHoras78[Jornada Diária])-ABS(N(tblHoras78[Horas Trabalhadas Além Jornada])))=0,1,""),"")</f>
        <v/>
      </c>
      <c r="R20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0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0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1" spans="2:20" x14ac:dyDescent="0.25">
      <c r="B21" s="11">
        <f t="shared" si="0"/>
        <v>40980</v>
      </c>
      <c r="C21" s="12" t="str">
        <f>TEXT(tblHoras78[Data],"ddd")</f>
        <v>dom</v>
      </c>
      <c r="D21" s="26"/>
      <c r="E21" s="1"/>
      <c r="F21" s="1"/>
      <c r="G21" s="1"/>
      <c r="H21" s="1"/>
      <c r="I21" s="25"/>
      <c r="J21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1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1" s="4">
        <f>tblHoras78[Horas Trabalhadas (1º Período)]+tblHoras78[Horas Trabalhadas (2º Período)]</f>
        <v>0</v>
      </c>
      <c r="M21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21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1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Jornada])+O20</f>
        <v>0</v>
      </c>
      <c r="P21" s="14" t="str">
        <f>IF(tblHoras78[Horas Trabalhadas Além Jornada]&lt;0,IF(OR(tblHoras78[Evento 
(1º Período)]="",tblHoras78[Evento 
(2º Período)]=""),tblHoras78[Horas Trabalhadas Além Jornada],""),"")</f>
        <v/>
      </c>
      <c r="Q21" s="14" t="str">
        <f>IF(tblHoras78[Jornada Diária]&lt;&gt;"",IF((N(tblHoras78[Jornada Diária])-ABS(N(tblHoras78[Horas Trabalhadas Além Jornada])))=0,1,""),"")</f>
        <v/>
      </c>
      <c r="R21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1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1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2" spans="2:20" x14ac:dyDescent="0.25">
      <c r="B22" s="11">
        <f t="shared" si="0"/>
        <v>40981</v>
      </c>
      <c r="C22" s="12" t="str">
        <f>TEXT(tblHoras78[Data],"ddd")</f>
        <v>seg</v>
      </c>
      <c r="D22" s="26"/>
      <c r="E22" s="1"/>
      <c r="F22" s="1"/>
      <c r="G22" s="1"/>
      <c r="H22" s="1"/>
      <c r="I22" s="25"/>
      <c r="J22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2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2" s="4">
        <f>tblHoras78[Horas Trabalhadas (1º Período)]+tblHoras78[Horas Trabalhadas (2º Período)]</f>
        <v>0</v>
      </c>
      <c r="M22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2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2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Jornada])+O21</f>
        <v>0</v>
      </c>
      <c r="P22" s="14" t="str">
        <f>IF(tblHoras78[Horas Trabalhadas Além Jornada]&lt;0,IF(OR(tblHoras78[Evento 
(1º Período)]="",tblHoras78[Evento 
(2º Período)]=""),tblHoras78[Horas Trabalhadas Além Jornada],""),"")</f>
        <v/>
      </c>
      <c r="Q22" s="14" t="str">
        <f>IF(tblHoras78[Jornada Diária]&lt;&gt;"",IF((N(tblHoras78[Jornada Diária])-ABS(N(tblHoras78[Horas Trabalhadas Além Jornada])))=0,1,""),"")</f>
        <v/>
      </c>
      <c r="R22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2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2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3" spans="2:20" x14ac:dyDescent="0.25">
      <c r="B23" s="11">
        <f t="shared" si="0"/>
        <v>40982</v>
      </c>
      <c r="C23" s="12" t="str">
        <f>TEXT(tblHoras78[Data],"ddd")</f>
        <v>ter</v>
      </c>
      <c r="D23" s="26"/>
      <c r="E23" s="1"/>
      <c r="F23" s="1"/>
      <c r="G23" s="1"/>
      <c r="H23" s="1"/>
      <c r="I23" s="25"/>
      <c r="J23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3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3" s="4">
        <f>tblHoras78[Horas Trabalhadas (1º Período)]+tblHoras78[Horas Trabalhadas (2º Período)]</f>
        <v>0</v>
      </c>
      <c r="M23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3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3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Jornada])+O22</f>
        <v>0</v>
      </c>
      <c r="P23" s="14" t="str">
        <f>IF(tblHoras78[Horas Trabalhadas Além Jornada]&lt;0,IF(OR(tblHoras78[Evento 
(1º Período)]="",tblHoras78[Evento 
(2º Período)]=""),tblHoras78[Horas Trabalhadas Além Jornada],""),"")</f>
        <v/>
      </c>
      <c r="Q23" s="14" t="str">
        <f>IF(tblHoras78[Jornada Diária]&lt;&gt;"",IF((N(tblHoras78[Jornada Diária])-ABS(N(tblHoras78[Horas Trabalhadas Além Jornada])))=0,1,""),"")</f>
        <v/>
      </c>
      <c r="R23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3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3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4" spans="2:20" x14ac:dyDescent="0.25">
      <c r="B24" s="11">
        <f t="shared" si="0"/>
        <v>40983</v>
      </c>
      <c r="C24" s="12" t="str">
        <f>TEXT(tblHoras78[Data],"ddd")</f>
        <v>qua</v>
      </c>
      <c r="D24" s="26"/>
      <c r="E24" s="1"/>
      <c r="F24" s="1"/>
      <c r="G24" s="1"/>
      <c r="H24" s="1"/>
      <c r="I24" s="25"/>
      <c r="J24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4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4" s="4">
        <f>tblHoras78[Horas Trabalhadas (1º Período)]+tblHoras78[Horas Trabalhadas (2º Período)]</f>
        <v>0</v>
      </c>
      <c r="M24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4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4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Jornada])+O23</f>
        <v>0</v>
      </c>
      <c r="P24" s="14" t="str">
        <f>IF(tblHoras78[Horas Trabalhadas Além Jornada]&lt;0,IF(OR(tblHoras78[Evento 
(1º Período)]="",tblHoras78[Evento 
(2º Período)]=""),tblHoras78[Horas Trabalhadas Além Jornada],""),"")</f>
        <v/>
      </c>
      <c r="Q24" s="14" t="str">
        <f>IF(tblHoras78[Jornada Diária]&lt;&gt;"",IF((N(tblHoras78[Jornada Diária])-ABS(N(tblHoras78[Horas Trabalhadas Além Jornada])))=0,1,""),"")</f>
        <v/>
      </c>
      <c r="R24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4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4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5" spans="2:20" x14ac:dyDescent="0.25">
      <c r="B25" s="11">
        <f t="shared" si="0"/>
        <v>40984</v>
      </c>
      <c r="C25" s="12" t="str">
        <f>TEXT(tblHoras78[Data],"ddd")</f>
        <v>qui</v>
      </c>
      <c r="D25" s="26"/>
      <c r="E25" s="1"/>
      <c r="F25" s="1"/>
      <c r="G25" s="1"/>
      <c r="H25" s="1"/>
      <c r="I25" s="25"/>
      <c r="J25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5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5" s="4">
        <f>tblHoras78[Horas Trabalhadas (1º Período)]+tblHoras78[Horas Trabalhadas (2º Período)]</f>
        <v>0</v>
      </c>
      <c r="M25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5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5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Jornada])+O24</f>
        <v>0</v>
      </c>
      <c r="P25" s="14" t="str">
        <f>IF(tblHoras78[Horas Trabalhadas Além Jornada]&lt;0,IF(OR(tblHoras78[Evento 
(1º Período)]="",tblHoras78[Evento 
(2º Período)]=""),tblHoras78[Horas Trabalhadas Além Jornada],""),"")</f>
        <v/>
      </c>
      <c r="Q25" s="14" t="str">
        <f>IF(tblHoras78[Jornada Diária]&lt;&gt;"",IF((N(tblHoras78[Jornada Diária])-ABS(N(tblHoras78[Horas Trabalhadas Além Jornada])))=0,1,""),"")</f>
        <v/>
      </c>
      <c r="R25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5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5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6" spans="2:20" x14ac:dyDescent="0.25">
      <c r="B26" s="11">
        <f t="shared" si="0"/>
        <v>40985</v>
      </c>
      <c r="C26" s="12" t="str">
        <f>TEXT(tblHoras78[Data],"ddd")</f>
        <v>sex</v>
      </c>
      <c r="D26" s="26"/>
      <c r="E26" s="1"/>
      <c r="F26" s="1"/>
      <c r="G26" s="1"/>
      <c r="H26" s="1"/>
      <c r="I26" s="25"/>
      <c r="J26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6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6" s="4">
        <f>tblHoras78[Horas Trabalhadas (1º Período)]+tblHoras78[Horas Trabalhadas (2º Período)]</f>
        <v>0</v>
      </c>
      <c r="M26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6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6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Jornada])+O25</f>
        <v>0</v>
      </c>
      <c r="P26" s="14" t="str">
        <f>IF(tblHoras78[Horas Trabalhadas Além Jornada]&lt;0,IF(OR(tblHoras78[Evento 
(1º Período)]="",tblHoras78[Evento 
(2º Período)]=""),tblHoras78[Horas Trabalhadas Além Jornada],""),"")</f>
        <v/>
      </c>
      <c r="Q26" s="14" t="str">
        <f>IF(tblHoras78[Jornada Diária]&lt;&gt;"",IF((N(tblHoras78[Jornada Diária])-ABS(N(tblHoras78[Horas Trabalhadas Além Jornada])))=0,1,""),"")</f>
        <v/>
      </c>
      <c r="R26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6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6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7" spans="2:20" x14ac:dyDescent="0.25">
      <c r="B27" s="11">
        <f t="shared" si="0"/>
        <v>40986</v>
      </c>
      <c r="C27" s="12" t="str">
        <f>TEXT(tblHoras78[Data],"ddd")</f>
        <v>sáb</v>
      </c>
      <c r="D27" s="26"/>
      <c r="E27" s="1"/>
      <c r="F27" s="1"/>
      <c r="G27" s="1"/>
      <c r="H27" s="1"/>
      <c r="I27" s="25"/>
      <c r="J27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7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7" s="4">
        <f>tblHoras78[Horas Trabalhadas (1º Período)]+tblHoras78[Horas Trabalhadas (2º Período)]</f>
        <v>0</v>
      </c>
      <c r="M27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27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7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Jornada])+O26</f>
        <v>0</v>
      </c>
      <c r="P27" s="14" t="str">
        <f>IF(tblHoras78[Horas Trabalhadas Além Jornada]&lt;0,IF(OR(tblHoras78[Evento 
(1º Período)]="",tblHoras78[Evento 
(2º Período)]=""),tblHoras78[Horas Trabalhadas Além Jornada],""),"")</f>
        <v/>
      </c>
      <c r="Q27" s="14" t="str">
        <f>IF(tblHoras78[Jornada Diária]&lt;&gt;"",IF((N(tblHoras78[Jornada Diária])-ABS(N(tblHoras78[Horas Trabalhadas Além Jornada])))=0,1,""),"")</f>
        <v/>
      </c>
      <c r="R27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7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7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8" spans="2:20" x14ac:dyDescent="0.25">
      <c r="B28" s="11">
        <f t="shared" si="0"/>
        <v>40987</v>
      </c>
      <c r="C28" s="12" t="str">
        <f>TEXT(tblHoras78[Data],"ddd")</f>
        <v>dom</v>
      </c>
      <c r="D28" s="26"/>
      <c r="E28" s="1"/>
      <c r="F28" s="1"/>
      <c r="G28" s="1"/>
      <c r="H28" s="1"/>
      <c r="I28" s="25"/>
      <c r="J28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8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8" s="4">
        <f>tblHoras78[Horas Trabalhadas (1º Período)]+tblHoras78[Horas Trabalhadas (2º Período)]</f>
        <v>0</v>
      </c>
      <c r="M28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28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8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Jornada])+O27</f>
        <v>0</v>
      </c>
      <c r="P28" s="14" t="str">
        <f>IF(tblHoras78[Horas Trabalhadas Além Jornada]&lt;0,IF(OR(tblHoras78[Evento 
(1º Período)]="",tblHoras78[Evento 
(2º Período)]=""),tblHoras78[Horas Trabalhadas Além Jornada],""),"")</f>
        <v/>
      </c>
      <c r="Q28" s="14" t="str">
        <f>IF(tblHoras78[Jornada Diária]&lt;&gt;"",IF((N(tblHoras78[Jornada Diária])-ABS(N(tblHoras78[Horas Trabalhadas Além Jornada])))=0,1,""),"")</f>
        <v/>
      </c>
      <c r="R28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8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8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9" spans="2:20" x14ac:dyDescent="0.25">
      <c r="B29" s="11">
        <f t="shared" si="0"/>
        <v>40988</v>
      </c>
      <c r="C29" s="12" t="str">
        <f>TEXT(tblHoras78[Data],"ddd")</f>
        <v>seg</v>
      </c>
      <c r="D29" s="26"/>
      <c r="E29" s="1"/>
      <c r="F29" s="1"/>
      <c r="G29" s="1"/>
      <c r="H29" s="1"/>
      <c r="I29" s="25"/>
      <c r="J29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9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9" s="4">
        <f>tblHoras78[Horas Trabalhadas (1º Período)]+tblHoras78[Horas Trabalhadas (2º Período)]</f>
        <v>0</v>
      </c>
      <c r="M29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9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9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Jornada])+O28</f>
        <v>0</v>
      </c>
      <c r="P29" s="14" t="str">
        <f>IF(tblHoras78[Horas Trabalhadas Além Jornada]&lt;0,IF(OR(tblHoras78[Evento 
(1º Período)]="",tblHoras78[Evento 
(2º Período)]=""),tblHoras78[Horas Trabalhadas Além Jornada],""),"")</f>
        <v/>
      </c>
      <c r="Q29" s="14" t="str">
        <f>IF(tblHoras78[Jornada Diária]&lt;&gt;"",IF((N(tblHoras78[Jornada Diária])-ABS(N(tblHoras78[Horas Trabalhadas Além Jornada])))=0,1,""),"")</f>
        <v/>
      </c>
      <c r="R29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9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9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0" spans="2:20" x14ac:dyDescent="0.25">
      <c r="B30" s="11">
        <f t="shared" si="0"/>
        <v>40989</v>
      </c>
      <c r="C30" s="12" t="str">
        <f>TEXT(tblHoras78[Data],"ddd")</f>
        <v>ter</v>
      </c>
      <c r="D30" s="26"/>
      <c r="E30" s="1"/>
      <c r="F30" s="1"/>
      <c r="G30" s="1"/>
      <c r="H30" s="1"/>
      <c r="I30" s="25"/>
      <c r="J30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0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0" s="4">
        <f>tblHoras78[Horas Trabalhadas (1º Período)]+tblHoras78[Horas Trabalhadas (2º Período)]</f>
        <v>0</v>
      </c>
      <c r="M30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0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0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Jornada])+O29</f>
        <v>0</v>
      </c>
      <c r="P30" s="14" t="str">
        <f>IF(tblHoras78[Horas Trabalhadas Além Jornada]&lt;0,IF(OR(tblHoras78[Evento 
(1º Período)]="",tblHoras78[Evento 
(2º Período)]=""),tblHoras78[Horas Trabalhadas Além Jornada],""),"")</f>
        <v/>
      </c>
      <c r="Q30" s="14" t="str">
        <f>IF(tblHoras78[Jornada Diária]&lt;&gt;"",IF((N(tblHoras78[Jornada Diária])-ABS(N(tblHoras78[Horas Trabalhadas Além Jornada])))=0,1,""),"")</f>
        <v/>
      </c>
      <c r="R30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0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0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1" spans="2:20" x14ac:dyDescent="0.25">
      <c r="B31" s="11">
        <f t="shared" si="0"/>
        <v>40990</v>
      </c>
      <c r="C31" s="12" t="str">
        <f>TEXT(tblHoras78[Data],"ddd")</f>
        <v>qua</v>
      </c>
      <c r="D31" s="26"/>
      <c r="E31" s="1"/>
      <c r="F31" s="1"/>
      <c r="G31" s="1"/>
      <c r="H31" s="1"/>
      <c r="I31" s="25"/>
      <c r="J31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1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1" s="4">
        <f>tblHoras78[Horas Trabalhadas (1º Período)]+tblHoras78[Horas Trabalhadas (2º Período)]</f>
        <v>0</v>
      </c>
      <c r="M31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1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1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Jornada])+O30</f>
        <v>0</v>
      </c>
      <c r="P31" s="14" t="str">
        <f>IF(tblHoras78[Horas Trabalhadas Além Jornada]&lt;0,IF(OR(tblHoras78[Evento 
(1º Período)]="",tblHoras78[Evento 
(2º Período)]=""),tblHoras78[Horas Trabalhadas Além Jornada],""),"")</f>
        <v/>
      </c>
      <c r="Q31" s="14" t="str">
        <f>IF(tblHoras78[Jornada Diária]&lt;&gt;"",IF((N(tblHoras78[Jornada Diária])-ABS(N(tblHoras78[Horas Trabalhadas Além Jornada])))=0,1,""),"")</f>
        <v/>
      </c>
      <c r="R31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1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1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2" spans="2:20" x14ac:dyDescent="0.25">
      <c r="B32" s="11">
        <f t="shared" si="0"/>
        <v>40991</v>
      </c>
      <c r="C32" s="12" t="str">
        <f>TEXT(tblHoras78[Data],"ddd")</f>
        <v>qui</v>
      </c>
      <c r="D32" s="26"/>
      <c r="E32" s="1"/>
      <c r="F32" s="1"/>
      <c r="G32" s="1"/>
      <c r="H32" s="1"/>
      <c r="I32" s="25"/>
      <c r="J32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2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2" s="4">
        <f>tblHoras78[Horas Trabalhadas (1º Período)]+tblHoras78[Horas Trabalhadas (2º Período)]</f>
        <v>0</v>
      </c>
      <c r="M32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2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2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Jornada])+O31</f>
        <v>0</v>
      </c>
      <c r="P32" s="14" t="str">
        <f>IF(tblHoras78[Horas Trabalhadas Além Jornada]&lt;0,IF(OR(tblHoras78[Evento 
(1º Período)]="",tblHoras78[Evento 
(2º Período)]=""),tblHoras78[Horas Trabalhadas Além Jornada],""),"")</f>
        <v/>
      </c>
      <c r="Q32" s="14" t="str">
        <f>IF(tblHoras78[Jornada Diária]&lt;&gt;"",IF((N(tblHoras78[Jornada Diária])-ABS(N(tblHoras78[Horas Trabalhadas Além Jornada])))=0,1,""),"")</f>
        <v/>
      </c>
      <c r="R32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2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2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3" spans="2:21" x14ac:dyDescent="0.25">
      <c r="B33" s="11">
        <f t="shared" si="0"/>
        <v>40992</v>
      </c>
      <c r="C33" s="12" t="str">
        <f>TEXT(tblHoras78[Data],"ddd")</f>
        <v>sex</v>
      </c>
      <c r="D33" s="26"/>
      <c r="E33" s="1"/>
      <c r="F33" s="1"/>
      <c r="G33" s="1"/>
      <c r="H33" s="1"/>
      <c r="I33" s="25"/>
      <c r="J33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3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3" s="4">
        <f>tblHoras78[Horas Trabalhadas (1º Período)]+tblHoras78[Horas Trabalhadas (2º Período)]</f>
        <v>0</v>
      </c>
      <c r="M33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3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3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Jornada])+O32</f>
        <v>0</v>
      </c>
      <c r="P33" s="14" t="str">
        <f>IF(tblHoras78[Horas Trabalhadas Além Jornada]&lt;0,IF(OR(tblHoras78[Evento 
(1º Período)]="",tblHoras78[Evento 
(2º Período)]=""),tblHoras78[Horas Trabalhadas Além Jornada],""),"")</f>
        <v/>
      </c>
      <c r="Q33" s="14" t="str">
        <f>IF(tblHoras78[Jornada Diária]&lt;&gt;"",IF((N(tblHoras78[Jornada Diária])-ABS(N(tblHoras78[Horas Trabalhadas Além Jornada])))=0,1,""),"")</f>
        <v/>
      </c>
      <c r="R33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3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3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4" spans="2:21" x14ac:dyDescent="0.25">
      <c r="B34" s="11">
        <f t="shared" si="0"/>
        <v>40993</v>
      </c>
      <c r="C34" s="12" t="str">
        <f>TEXT(tblHoras78[Data],"ddd")</f>
        <v>sáb</v>
      </c>
      <c r="D34" s="26"/>
      <c r="E34" s="1"/>
      <c r="F34" s="1"/>
      <c r="G34" s="1"/>
      <c r="H34" s="1"/>
      <c r="I34" s="25"/>
      <c r="J34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4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4" s="4">
        <f>tblHoras78[Horas Trabalhadas (1º Período)]+tblHoras78[Horas Trabalhadas (2º Período)]</f>
        <v>0</v>
      </c>
      <c r="M34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34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4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Jornada])+O33</f>
        <v>0</v>
      </c>
      <c r="P34" s="14" t="str">
        <f>IF(tblHoras78[Horas Trabalhadas Além Jornada]&lt;0,IF(OR(tblHoras78[Evento 
(1º Período)]="",tblHoras78[Evento 
(2º Período)]=""),tblHoras78[Horas Trabalhadas Além Jornada],""),"")</f>
        <v/>
      </c>
      <c r="Q34" s="14" t="str">
        <f>IF(tblHoras78[Jornada Diária]&lt;&gt;"",IF((N(tblHoras78[Jornada Diária])-ABS(N(tblHoras78[Horas Trabalhadas Além Jornada])))=0,1,""),"")</f>
        <v/>
      </c>
      <c r="R34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4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4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5" spans="2:21" x14ac:dyDescent="0.25">
      <c r="B35" s="11">
        <f t="shared" si="0"/>
        <v>40994</v>
      </c>
      <c r="C35" s="12" t="str">
        <f>TEXT(tblHoras78[Data],"ddd")</f>
        <v>dom</v>
      </c>
      <c r="D35" s="26"/>
      <c r="E35" s="1"/>
      <c r="F35" s="1"/>
      <c r="G35" s="1"/>
      <c r="H35" s="1"/>
      <c r="I35" s="25"/>
      <c r="J35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5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5" s="4">
        <f>tblHoras78[Horas Trabalhadas (1º Período)]+tblHoras78[Horas Trabalhadas (2º Período)]</f>
        <v>0</v>
      </c>
      <c r="M35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35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5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Jornada])+O34</f>
        <v>0</v>
      </c>
      <c r="P35" s="14" t="str">
        <f>IF(tblHoras78[Horas Trabalhadas Além Jornada]&lt;0,IF(OR(tblHoras78[Evento 
(1º Período)]="",tblHoras78[Evento 
(2º Período)]=""),tblHoras78[Horas Trabalhadas Além Jornada],""),"")</f>
        <v/>
      </c>
      <c r="Q35" s="14" t="str">
        <f>IF(tblHoras78[Jornada Diária]&lt;&gt;"",IF((N(tblHoras78[Jornada Diária])-ABS(N(tblHoras78[Horas Trabalhadas Além Jornada])))=0,1,""),"")</f>
        <v/>
      </c>
      <c r="R35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5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5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6" spans="2:21" x14ac:dyDescent="0.25">
      <c r="B36" s="11">
        <f t="shared" si="0"/>
        <v>40995</v>
      </c>
      <c r="C36" s="12" t="str">
        <f>TEXT(tblHoras78[Data],"ddd")</f>
        <v>seg</v>
      </c>
      <c r="D36" s="26"/>
      <c r="E36" s="1"/>
      <c r="F36" s="1"/>
      <c r="G36" s="1"/>
      <c r="H36" s="1"/>
      <c r="I36" s="25"/>
      <c r="J36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6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6" s="4">
        <f>tblHoras78[Horas Trabalhadas (1º Período)]+tblHoras78[Horas Trabalhadas (2º Período)]</f>
        <v>0</v>
      </c>
      <c r="M36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6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6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Jornada])+O35</f>
        <v>0</v>
      </c>
      <c r="P36" s="14" t="str">
        <f>IF(tblHoras78[Horas Trabalhadas Além Jornada]&lt;0,IF(OR(tblHoras78[Evento 
(1º Período)]="",tblHoras78[Evento 
(2º Período)]=""),tblHoras78[Horas Trabalhadas Além Jornada],""),"")</f>
        <v/>
      </c>
      <c r="Q36" s="14" t="str">
        <f>IF(tblHoras78[Jornada Diária]&lt;&gt;"",IF((N(tblHoras78[Jornada Diária])-ABS(N(tblHoras78[Horas Trabalhadas Além Jornada])))=0,1,""),"")</f>
        <v/>
      </c>
      <c r="R36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6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6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7" spans="2:21" x14ac:dyDescent="0.25">
      <c r="B37" s="11">
        <f t="shared" si="0"/>
        <v>40996</v>
      </c>
      <c r="C37" s="12" t="str">
        <f>TEXT(tblHoras78[Data],"ddd")</f>
        <v>ter</v>
      </c>
      <c r="D37" s="26"/>
      <c r="E37" s="1"/>
      <c r="F37" s="1"/>
      <c r="G37" s="1"/>
      <c r="H37" s="1"/>
      <c r="I37" s="25"/>
      <c r="J37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7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7" s="4">
        <f>tblHoras78[Horas Trabalhadas (1º Período)]+tblHoras78[Horas Trabalhadas (2º Período)]</f>
        <v>0</v>
      </c>
      <c r="M37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7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7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Jornada])+O36</f>
        <v>0</v>
      </c>
      <c r="P37" s="14" t="str">
        <f>IF(tblHoras78[Horas Trabalhadas Além Jornada]&lt;0,IF(OR(tblHoras78[Evento 
(1º Período)]="",tblHoras78[Evento 
(2º Período)]=""),tblHoras78[Horas Trabalhadas Além Jornada],""),"")</f>
        <v/>
      </c>
      <c r="Q37" s="14" t="str">
        <f>IF(tblHoras78[Jornada Diária]&lt;&gt;"",IF((N(tblHoras78[Jornada Diária])-ABS(N(tblHoras78[Horas Trabalhadas Além Jornada])))=0,1,""),"")</f>
        <v/>
      </c>
      <c r="R37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7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7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8" spans="2:21" x14ac:dyDescent="0.25">
      <c r="B38" s="11">
        <f t="shared" si="0"/>
        <v>40997</v>
      </c>
      <c r="C38" s="12" t="str">
        <f>TEXT(tblHoras78[Data],"ddd")</f>
        <v>qua</v>
      </c>
      <c r="D38" s="26"/>
      <c r="E38" s="1"/>
      <c r="F38" s="1"/>
      <c r="G38" s="1"/>
      <c r="H38" s="1"/>
      <c r="I38" s="25"/>
      <c r="J38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8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8" s="4">
        <f>tblHoras78[Horas Trabalhadas (1º Período)]+tblHoras78[Horas Trabalhadas (2º Período)]</f>
        <v>0</v>
      </c>
      <c r="M38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8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8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Jornada])+O37</f>
        <v>0</v>
      </c>
      <c r="P38" s="14" t="str">
        <f>IF(tblHoras78[Horas Trabalhadas Além Jornada]&lt;0,IF(OR(tblHoras78[Evento 
(1º Período)]="",tblHoras78[Evento 
(2º Período)]=""),tblHoras78[Horas Trabalhadas Além Jornada],""),"")</f>
        <v/>
      </c>
      <c r="Q38" s="14" t="str">
        <f>IF(tblHoras78[Jornada Diária]&lt;&gt;"",IF((N(tblHoras78[Jornada Diária])-ABS(N(tblHoras78[Horas Trabalhadas Além Jornada])))=0,1,""),"")</f>
        <v/>
      </c>
      <c r="R38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8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8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9" spans="2:21" x14ac:dyDescent="0.25">
      <c r="B39" s="11">
        <f t="shared" si="0"/>
        <v>40998</v>
      </c>
      <c r="C39" s="12" t="str">
        <f>TEXT(tblHoras78[Data],"ddd")</f>
        <v>qui</v>
      </c>
      <c r="D39" s="26"/>
      <c r="E39" s="1"/>
      <c r="F39" s="1"/>
      <c r="G39" s="1"/>
      <c r="H39" s="1"/>
      <c r="I39" s="25"/>
      <c r="J39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9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9" s="4">
        <f>tblHoras78[Horas Trabalhadas (1º Período)]+tblHoras78[Horas Trabalhadas (2º Período)]</f>
        <v>0</v>
      </c>
      <c r="M39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9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9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Jornada])+O38</f>
        <v>0</v>
      </c>
      <c r="P39" s="14" t="str">
        <f>IF(tblHoras78[Horas Trabalhadas Além Jornada]&lt;0,IF(OR(tblHoras78[Evento 
(1º Período)]="",tblHoras78[Evento 
(2º Período)]=""),tblHoras78[Horas Trabalhadas Além Jornada],""),"")</f>
        <v/>
      </c>
      <c r="Q39" s="14" t="str">
        <f>IF(tblHoras78[Jornada Diária]&lt;&gt;"",IF((N(tblHoras78[Jornada Diária])-ABS(N(tblHoras78[Horas Trabalhadas Além Jornada])))=0,1,""),"")</f>
        <v/>
      </c>
      <c r="R39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9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9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xiK+tzfwqylbFr6y5uX4NAwCW/YOCKfCciiQBS5aQweOBA4ECpbPZ93sCCCPb/aRIuulRietYH/oCYarD6xhQw==" saltValue="Jyp8R3qv92pjckQHt47K7g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E4C2BFA4-DB4E-45F6-A2C0-EAA861F2B1F5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7CC8F811-A2E0-4DBA-98C4-A6AD4CEA512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88E447C4-5351-4ADB-BDB8-FB7E01F60F9B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C8F1A40A-AC09-4823-8F21-79150CAD3DE2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7F279991-609A-4DA3-997E-2474E6746B1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4A2EDA27-013A-4A4D-AA5A-28A4B84B22A8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44BD48D2-1073-4286-B9D1-B8131FF7464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2FC4B283-BAA8-41A4-855B-797F4EECEF41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1B7F0661-598B-41FB-892D-D50078AD4A22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CEA1501E-EB44-4689-88D1-E212FE546BD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20CB4529-CD82-4DDB-AC72-A19809ED2F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3" width="12.7109375" style="5" hidden="1" customWidth="1"/>
    <col min="14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66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40999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Março!O39</f>
        <v>0</v>
      </c>
      <c r="P7" s="47">
        <f>SUM(tblHoras789[Atrasos
(horas)])</f>
        <v>0</v>
      </c>
      <c r="Q7" s="48">
        <f>SUM(tblHoras789[Faltas
(dias)])</f>
        <v>0</v>
      </c>
      <c r="R7" s="47">
        <f>SUM(tblHoras789[Hora Extra Normal])</f>
        <v>0</v>
      </c>
      <c r="S7" s="47">
        <f>SUM(tblHoras789[Hora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40999</v>
      </c>
      <c r="C9" s="12" t="str">
        <f>TEXT(tblHoras789[Data],"ddd")</f>
        <v>sex</v>
      </c>
      <c r="D9" s="26"/>
      <c r="E9" s="1"/>
      <c r="F9" s="1"/>
      <c r="G9" s="1"/>
      <c r="H9" s="1"/>
      <c r="I9" s="25"/>
      <c r="J9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9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9" s="4">
        <f>tblHoras789[Horas Trabalhadas (1º Período)]+tblHoras789[Horas Trabalhadas (2º Período)]</f>
        <v>0</v>
      </c>
      <c r="M9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9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9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Jornada])+O7</f>
        <v>0</v>
      </c>
      <c r="P9" s="14" t="str">
        <f>IF(tblHoras789[Horas Trabalhadas Além Jornada]&lt;0,IF(OR(tblHoras789[Evento 
(1º Período)]="",tblHoras789[Evento 
(2º Período)]=""),tblHoras789[Horas Trabalhadas Além Jornada],""),"")</f>
        <v/>
      </c>
      <c r="Q9" s="14" t="str">
        <f>IF(tblHoras789[Jornada Diária]&lt;&gt;"",IF((N(tblHoras789[Jornada Diária])-ABS(N(tblHoras789[Horas Trabalhadas Além Jornada])))=0,1,""),"")</f>
        <v/>
      </c>
      <c r="R9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9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9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41000</v>
      </c>
      <c r="C10" s="12" t="str">
        <f>TEXT(tblHoras789[Data],"ddd")</f>
        <v>sáb</v>
      </c>
      <c r="D10" s="26"/>
      <c r="E10" s="1"/>
      <c r="F10" s="1"/>
      <c r="G10" s="1"/>
      <c r="H10" s="1"/>
      <c r="I10" s="25"/>
      <c r="J10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0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0" s="4">
        <f>tblHoras789[Horas Trabalhadas (1º Período)]+tblHoras789[Horas Trabalhadas (2º Período)]</f>
        <v>0</v>
      </c>
      <c r="M10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10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0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Jornada])+O9</f>
        <v>0</v>
      </c>
      <c r="P10" s="14" t="str">
        <f>IF(tblHoras789[Horas Trabalhadas Além Jornada]&lt;0,IF(OR(tblHoras789[Evento 
(1º Período)]="",tblHoras789[Evento 
(2º Período)]=""),tblHoras789[Horas Trabalhadas Além Jornada],""),"")</f>
        <v/>
      </c>
      <c r="Q10" s="14" t="str">
        <f>IF(tblHoras789[Jornada Diária]&lt;&gt;"",IF((N(tblHoras789[Jornada Diária])-ABS(N(tblHoras789[Horas Trabalhadas Além Jornada])))=0,1,""),"")</f>
        <v/>
      </c>
      <c r="R10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0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0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41001</v>
      </c>
      <c r="C11" s="12" t="str">
        <f>TEXT(tblHoras789[Data],"ddd")</f>
        <v>dom</v>
      </c>
      <c r="D11" s="26"/>
      <c r="E11" s="1"/>
      <c r="F11" s="1"/>
      <c r="G11" s="1"/>
      <c r="H11" s="1"/>
      <c r="I11" s="25"/>
      <c r="J11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1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1" s="4">
        <f>tblHoras789[Horas Trabalhadas (1º Período)]+tblHoras789[Horas Trabalhadas (2º Período)]</f>
        <v>0</v>
      </c>
      <c r="M11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11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1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Jornada])+O10</f>
        <v>0</v>
      </c>
      <c r="P11" s="14" t="str">
        <f>IF(tblHoras789[Horas Trabalhadas Além Jornada]&lt;0,IF(OR(tblHoras789[Evento 
(1º Período)]="",tblHoras789[Evento 
(2º Período)]=""),tblHoras789[Horas Trabalhadas Além Jornada],""),"")</f>
        <v/>
      </c>
      <c r="Q11" s="14" t="str">
        <f>IF(tblHoras789[Jornada Diária]&lt;&gt;"",IF((N(tblHoras789[Jornada Diária])-ABS(N(tblHoras789[Horas Trabalhadas Além Jornada])))=0,1,""),"")</f>
        <v/>
      </c>
      <c r="R11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1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1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2" spans="2:25" x14ac:dyDescent="0.25">
      <c r="B12" s="11">
        <f t="shared" si="0"/>
        <v>41002</v>
      </c>
      <c r="C12" s="12" t="str">
        <f>TEXT(tblHoras789[Data],"ddd")</f>
        <v>seg</v>
      </c>
      <c r="D12" s="26"/>
      <c r="E12" s="1"/>
      <c r="F12" s="1"/>
      <c r="G12" s="1"/>
      <c r="H12" s="1"/>
      <c r="I12" s="25"/>
      <c r="J12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2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2" s="4">
        <f>tblHoras789[Horas Trabalhadas (1º Período)]+tblHoras789[Horas Trabalhadas (2º Período)]</f>
        <v>0</v>
      </c>
      <c r="M12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2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2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Jornada])+O11</f>
        <v>0</v>
      </c>
      <c r="P12" s="14" t="str">
        <f>IF(tblHoras789[Horas Trabalhadas Além Jornada]&lt;0,IF(OR(tblHoras789[Evento 
(1º Período)]="",tblHoras789[Evento 
(2º Período)]=""),tblHoras789[Horas Trabalhadas Além Jornada],""),"")</f>
        <v/>
      </c>
      <c r="Q12" s="14" t="str">
        <f>IF(tblHoras789[Jornada Diária]&lt;&gt;"",IF((N(tblHoras789[Jornada Diária])-ABS(N(tblHoras789[Horas Trabalhadas Além Jornada])))=0,1,""),"")</f>
        <v/>
      </c>
      <c r="R12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2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2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3" spans="2:25" x14ac:dyDescent="0.25">
      <c r="B13" s="11">
        <f t="shared" si="0"/>
        <v>41003</v>
      </c>
      <c r="C13" s="12" t="str">
        <f>TEXT(tblHoras789[Data],"ddd")</f>
        <v>ter</v>
      </c>
      <c r="D13" s="26"/>
      <c r="E13" s="1"/>
      <c r="F13" s="1"/>
      <c r="G13" s="1"/>
      <c r="H13" s="1"/>
      <c r="I13" s="25"/>
      <c r="J13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3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3" s="4">
        <f>tblHoras789[Horas Trabalhadas (1º Período)]+tblHoras789[Horas Trabalhadas (2º Período)]</f>
        <v>0</v>
      </c>
      <c r="M13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3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3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Jornada])+O12</f>
        <v>0</v>
      </c>
      <c r="P13" s="14" t="str">
        <f>IF(tblHoras789[Horas Trabalhadas Além Jornada]&lt;0,IF(OR(tblHoras789[Evento 
(1º Período)]="",tblHoras789[Evento 
(2º Período)]=""),tblHoras789[Horas Trabalhadas Além Jornada],""),"")</f>
        <v/>
      </c>
      <c r="Q13" s="14" t="str">
        <f>IF(tblHoras789[Jornada Diária]&lt;&gt;"",IF((N(tblHoras789[Jornada Diária])-ABS(N(tblHoras789[Horas Trabalhadas Além Jornada])))=0,1,""),"")</f>
        <v/>
      </c>
      <c r="R13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3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3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4" spans="2:25" x14ac:dyDescent="0.25">
      <c r="B14" s="11">
        <f t="shared" si="0"/>
        <v>41004</v>
      </c>
      <c r="C14" s="12" t="str">
        <f>TEXT(tblHoras789[Data],"ddd")</f>
        <v>qua</v>
      </c>
      <c r="D14" s="26"/>
      <c r="E14" s="1"/>
      <c r="F14" s="1"/>
      <c r="G14" s="1"/>
      <c r="H14" s="1"/>
      <c r="I14" s="25"/>
      <c r="J14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4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4" s="4">
        <f>tblHoras789[Horas Trabalhadas (1º Período)]+tblHoras789[Horas Trabalhadas (2º Período)]</f>
        <v>0</v>
      </c>
      <c r="M14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4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4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Jornada])+O13</f>
        <v>0</v>
      </c>
      <c r="P14" s="14" t="str">
        <f>IF(tblHoras789[Horas Trabalhadas Além Jornada]&lt;0,IF(OR(tblHoras789[Evento 
(1º Período)]="",tblHoras789[Evento 
(2º Período)]=""),tblHoras789[Horas Trabalhadas Além Jornada],""),"")</f>
        <v/>
      </c>
      <c r="Q14" s="14" t="str">
        <f>IF(tblHoras789[Jornada Diária]&lt;&gt;"",IF((N(tblHoras789[Jornada Diária])-ABS(N(tblHoras789[Horas Trabalhadas Além Jornada])))=0,1,""),"")</f>
        <v/>
      </c>
      <c r="R14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4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4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  <c r="X14" s="18"/>
      <c r="Y14" s="18"/>
    </row>
    <row r="15" spans="2:25" x14ac:dyDescent="0.25">
      <c r="B15" s="11">
        <f t="shared" si="0"/>
        <v>41005</v>
      </c>
      <c r="C15" s="12" t="str">
        <f>TEXT(tblHoras789[Data],"ddd")</f>
        <v>qui</v>
      </c>
      <c r="D15" s="26"/>
      <c r="E15" s="1"/>
      <c r="F15" s="1"/>
      <c r="G15" s="1"/>
      <c r="H15" s="1"/>
      <c r="I15" s="25"/>
      <c r="J15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5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5" s="4">
        <f>tblHoras789[Horas Trabalhadas (1º Período)]+tblHoras789[Horas Trabalhadas (2º Período)]</f>
        <v>0</v>
      </c>
      <c r="M15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5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5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Jornada])+O14</f>
        <v>0</v>
      </c>
      <c r="P15" s="14" t="str">
        <f>IF(tblHoras789[Horas Trabalhadas Além Jornada]&lt;0,IF(OR(tblHoras789[Evento 
(1º Período)]="",tblHoras789[Evento 
(2º Período)]=""),tblHoras789[Horas Trabalhadas Além Jornada],""),"")</f>
        <v/>
      </c>
      <c r="Q15" s="14" t="str">
        <f>IF(tblHoras789[Jornada Diária]&lt;&gt;"",IF((N(tblHoras789[Jornada Diária])-ABS(N(tblHoras789[Horas Trabalhadas Além Jornada])))=0,1,""),"")</f>
        <v/>
      </c>
      <c r="R15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5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5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  <c r="X15" s="17"/>
    </row>
    <row r="16" spans="2:25" x14ac:dyDescent="0.25">
      <c r="B16" s="11">
        <f t="shared" si="0"/>
        <v>41006</v>
      </c>
      <c r="C16" s="12" t="str">
        <f>TEXT(tblHoras789[Data],"ddd")</f>
        <v>sex</v>
      </c>
      <c r="D16" s="26"/>
      <c r="E16" s="1"/>
      <c r="F16" s="1"/>
      <c r="G16" s="1"/>
      <c r="H16" s="1"/>
      <c r="I16" s="25"/>
      <c r="J16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6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6" s="4">
        <f>tblHoras789[Horas Trabalhadas (1º Período)]+tblHoras789[Horas Trabalhadas (2º Período)]</f>
        <v>0</v>
      </c>
      <c r="M16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6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6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Jornada])+O15</f>
        <v>0</v>
      </c>
      <c r="P16" s="14" t="str">
        <f>IF(tblHoras789[Horas Trabalhadas Além Jornada]&lt;0,IF(OR(tblHoras789[Evento 
(1º Período)]="",tblHoras789[Evento 
(2º Período)]=""),tblHoras789[Horas Trabalhadas Além Jornada],""),"")</f>
        <v/>
      </c>
      <c r="Q16" s="14" t="str">
        <f>IF(tblHoras789[Jornada Diária]&lt;&gt;"",IF((N(tblHoras789[Jornada Diária])-ABS(N(tblHoras789[Horas Trabalhadas Além Jornada])))=0,1,""),"")</f>
        <v/>
      </c>
      <c r="R16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6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6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7" spans="2:20" x14ac:dyDescent="0.25">
      <c r="B17" s="11">
        <f t="shared" si="0"/>
        <v>41007</v>
      </c>
      <c r="C17" s="12" t="str">
        <f>TEXT(tblHoras789[Data],"ddd")</f>
        <v>sáb</v>
      </c>
      <c r="D17" s="26"/>
      <c r="E17" s="1"/>
      <c r="F17" s="1"/>
      <c r="G17" s="1"/>
      <c r="H17" s="1"/>
      <c r="I17" s="25"/>
      <c r="J17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7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7" s="4">
        <f>tblHoras789[Horas Trabalhadas (1º Período)]+tblHoras789[Horas Trabalhadas (2º Período)]</f>
        <v>0</v>
      </c>
      <c r="M17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17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7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Jornada])+O16</f>
        <v>0</v>
      </c>
      <c r="P17" s="14" t="str">
        <f>IF(tblHoras789[Horas Trabalhadas Além Jornada]&lt;0,IF(OR(tblHoras789[Evento 
(1º Período)]="",tblHoras789[Evento 
(2º Período)]=""),tblHoras789[Horas Trabalhadas Além Jornada],""),"")</f>
        <v/>
      </c>
      <c r="Q17" s="14" t="str">
        <f>IF(tblHoras789[Jornada Diária]&lt;&gt;"",IF((N(tblHoras789[Jornada Diária])-ABS(N(tblHoras789[Horas Trabalhadas Além Jornada])))=0,1,""),"")</f>
        <v/>
      </c>
      <c r="R17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7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7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8" spans="2:20" x14ac:dyDescent="0.25">
      <c r="B18" s="11">
        <f t="shared" si="0"/>
        <v>41008</v>
      </c>
      <c r="C18" s="12" t="str">
        <f>TEXT(tblHoras789[Data],"ddd")</f>
        <v>dom</v>
      </c>
      <c r="D18" s="26"/>
      <c r="E18" s="1"/>
      <c r="F18" s="1"/>
      <c r="G18" s="1"/>
      <c r="H18" s="1"/>
      <c r="I18" s="25"/>
      <c r="J18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8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8" s="4">
        <f>tblHoras789[Horas Trabalhadas (1º Período)]+tblHoras789[Horas Trabalhadas (2º Período)]</f>
        <v>0</v>
      </c>
      <c r="M18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18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8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Jornada])+O17</f>
        <v>0</v>
      </c>
      <c r="P18" s="14" t="str">
        <f>IF(tblHoras789[Horas Trabalhadas Além Jornada]&lt;0,IF(OR(tblHoras789[Evento 
(1º Período)]="",tblHoras789[Evento 
(2º Período)]=""),tblHoras789[Horas Trabalhadas Além Jornada],""),"")</f>
        <v/>
      </c>
      <c r="Q18" s="14" t="str">
        <f>IF(tblHoras789[Jornada Diária]&lt;&gt;"",IF((N(tblHoras789[Jornada Diária])-ABS(N(tblHoras789[Horas Trabalhadas Além Jornada])))=0,1,""),"")</f>
        <v/>
      </c>
      <c r="R18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8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8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9" spans="2:20" x14ac:dyDescent="0.25">
      <c r="B19" s="11">
        <f t="shared" si="0"/>
        <v>41009</v>
      </c>
      <c r="C19" s="12" t="str">
        <f>TEXT(tblHoras789[Data],"ddd")</f>
        <v>seg</v>
      </c>
      <c r="D19" s="26"/>
      <c r="E19" s="1"/>
      <c r="F19" s="1"/>
      <c r="G19" s="1"/>
      <c r="H19" s="1"/>
      <c r="I19" s="25"/>
      <c r="J19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9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9" s="4">
        <f>tblHoras789[Horas Trabalhadas (1º Período)]+tblHoras789[Horas Trabalhadas (2º Período)]</f>
        <v>0</v>
      </c>
      <c r="M19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9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9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Jornada])+O18</f>
        <v>0</v>
      </c>
      <c r="P19" s="14" t="str">
        <f>IF(tblHoras789[Horas Trabalhadas Além Jornada]&lt;0,IF(OR(tblHoras789[Evento 
(1º Período)]="",tblHoras789[Evento 
(2º Período)]=""),tblHoras789[Horas Trabalhadas Além Jornada],""),"")</f>
        <v/>
      </c>
      <c r="Q19" s="14" t="str">
        <f>IF(tblHoras789[Jornada Diária]&lt;&gt;"",IF((N(tblHoras789[Jornada Diária])-ABS(N(tblHoras789[Horas Trabalhadas Além Jornada])))=0,1,""),"")</f>
        <v/>
      </c>
      <c r="R19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9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9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0" spans="2:20" x14ac:dyDescent="0.25">
      <c r="B20" s="11">
        <f t="shared" si="0"/>
        <v>41010</v>
      </c>
      <c r="C20" s="12" t="str">
        <f>TEXT(tblHoras789[Data],"ddd")</f>
        <v>ter</v>
      </c>
      <c r="D20" s="26"/>
      <c r="E20" s="1"/>
      <c r="F20" s="1"/>
      <c r="G20" s="1"/>
      <c r="H20" s="1"/>
      <c r="I20" s="25"/>
      <c r="J20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0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0" s="4">
        <f>tblHoras789[Horas Trabalhadas (1º Período)]+tblHoras789[Horas Trabalhadas (2º Período)]</f>
        <v>0</v>
      </c>
      <c r="M20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0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0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Jornada])+O19</f>
        <v>0</v>
      </c>
      <c r="P20" s="14" t="str">
        <f>IF(tblHoras789[Horas Trabalhadas Além Jornada]&lt;0,IF(OR(tblHoras789[Evento 
(1º Período)]="",tblHoras789[Evento 
(2º Período)]=""),tblHoras789[Horas Trabalhadas Além Jornada],""),"")</f>
        <v/>
      </c>
      <c r="Q20" s="14" t="str">
        <f>IF(tblHoras789[Jornada Diária]&lt;&gt;"",IF((N(tblHoras789[Jornada Diária])-ABS(N(tblHoras789[Horas Trabalhadas Além Jornada])))=0,1,""),"")</f>
        <v/>
      </c>
      <c r="R20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0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0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1" spans="2:20" x14ac:dyDescent="0.25">
      <c r="B21" s="11">
        <f t="shared" si="0"/>
        <v>41011</v>
      </c>
      <c r="C21" s="12" t="str">
        <f>TEXT(tblHoras789[Data],"ddd")</f>
        <v>qua</v>
      </c>
      <c r="D21" s="26"/>
      <c r="E21" s="1"/>
      <c r="F21" s="1"/>
      <c r="G21" s="1"/>
      <c r="H21" s="1"/>
      <c r="I21" s="25"/>
      <c r="J21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1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1" s="4">
        <f>tblHoras789[Horas Trabalhadas (1º Período)]+tblHoras789[Horas Trabalhadas (2º Período)]</f>
        <v>0</v>
      </c>
      <c r="M21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1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1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Jornada])+O20</f>
        <v>0</v>
      </c>
      <c r="P21" s="14" t="str">
        <f>IF(tblHoras789[Horas Trabalhadas Além Jornada]&lt;0,IF(OR(tblHoras789[Evento 
(1º Período)]="",tblHoras789[Evento 
(2º Período)]=""),tblHoras789[Horas Trabalhadas Além Jornada],""),"")</f>
        <v/>
      </c>
      <c r="Q21" s="14" t="str">
        <f>IF(tblHoras789[Jornada Diária]&lt;&gt;"",IF((N(tblHoras789[Jornada Diária])-ABS(N(tblHoras789[Horas Trabalhadas Além Jornada])))=0,1,""),"")</f>
        <v/>
      </c>
      <c r="R21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1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1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2" spans="2:20" x14ac:dyDescent="0.25">
      <c r="B22" s="11">
        <f t="shared" si="0"/>
        <v>41012</v>
      </c>
      <c r="C22" s="12" t="str">
        <f>TEXT(tblHoras789[Data],"ddd")</f>
        <v>qui</v>
      </c>
      <c r="D22" s="26"/>
      <c r="E22" s="1"/>
      <c r="F22" s="1"/>
      <c r="G22" s="1"/>
      <c r="H22" s="1"/>
      <c r="I22" s="25"/>
      <c r="J22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2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2" s="4">
        <f>tblHoras789[Horas Trabalhadas (1º Período)]+tblHoras789[Horas Trabalhadas (2º Período)]</f>
        <v>0</v>
      </c>
      <c r="M22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2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2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Jornada])+O21</f>
        <v>0</v>
      </c>
      <c r="P22" s="14" t="str">
        <f>IF(tblHoras789[Horas Trabalhadas Além Jornada]&lt;0,IF(OR(tblHoras789[Evento 
(1º Período)]="",tblHoras789[Evento 
(2º Período)]=""),tblHoras789[Horas Trabalhadas Além Jornada],""),"")</f>
        <v/>
      </c>
      <c r="Q22" s="14" t="str">
        <f>IF(tblHoras789[Jornada Diária]&lt;&gt;"",IF((N(tblHoras789[Jornada Diária])-ABS(N(tblHoras789[Horas Trabalhadas Além Jornada])))=0,1,""),"")</f>
        <v/>
      </c>
      <c r="R22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2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2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3" spans="2:20" x14ac:dyDescent="0.25">
      <c r="B23" s="11">
        <f t="shared" si="0"/>
        <v>41013</v>
      </c>
      <c r="C23" s="12" t="str">
        <f>TEXT(tblHoras789[Data],"ddd")</f>
        <v>sex</v>
      </c>
      <c r="D23" s="26"/>
      <c r="E23" s="1"/>
      <c r="F23" s="1"/>
      <c r="G23" s="1"/>
      <c r="H23" s="1"/>
      <c r="I23" s="25"/>
      <c r="J23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3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3" s="4">
        <f>tblHoras789[Horas Trabalhadas (1º Período)]+tblHoras789[Horas Trabalhadas (2º Período)]</f>
        <v>0</v>
      </c>
      <c r="M23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3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3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Jornada])+O22</f>
        <v>0</v>
      </c>
      <c r="P23" s="14" t="str">
        <f>IF(tblHoras789[Horas Trabalhadas Além Jornada]&lt;0,IF(OR(tblHoras789[Evento 
(1º Período)]="",tblHoras789[Evento 
(2º Período)]=""),tblHoras789[Horas Trabalhadas Além Jornada],""),"")</f>
        <v/>
      </c>
      <c r="Q23" s="14" t="str">
        <f>IF(tblHoras789[Jornada Diária]&lt;&gt;"",IF((N(tblHoras789[Jornada Diária])-ABS(N(tblHoras789[Horas Trabalhadas Além Jornada])))=0,1,""),"")</f>
        <v/>
      </c>
      <c r="R23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3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3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4" spans="2:20" x14ac:dyDescent="0.25">
      <c r="B24" s="11">
        <f t="shared" si="0"/>
        <v>41014</v>
      </c>
      <c r="C24" s="12" t="str">
        <f>TEXT(tblHoras789[Data],"ddd")</f>
        <v>sáb</v>
      </c>
      <c r="D24" s="26"/>
      <c r="E24" s="1"/>
      <c r="F24" s="1"/>
      <c r="G24" s="1"/>
      <c r="H24" s="1"/>
      <c r="I24" s="25"/>
      <c r="J24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4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4" s="4">
        <f>tblHoras789[Horas Trabalhadas (1º Período)]+tblHoras789[Horas Trabalhadas (2º Período)]</f>
        <v>0</v>
      </c>
      <c r="M24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24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4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Jornada])+O23</f>
        <v>0</v>
      </c>
      <c r="P24" s="14" t="str">
        <f>IF(tblHoras789[Horas Trabalhadas Além Jornada]&lt;0,IF(OR(tblHoras789[Evento 
(1º Período)]="",tblHoras789[Evento 
(2º Período)]=""),tblHoras789[Horas Trabalhadas Além Jornada],""),"")</f>
        <v/>
      </c>
      <c r="Q24" s="14" t="str">
        <f>IF(tblHoras789[Jornada Diária]&lt;&gt;"",IF((N(tblHoras789[Jornada Diária])-ABS(N(tblHoras789[Horas Trabalhadas Além Jornada])))=0,1,""),"")</f>
        <v/>
      </c>
      <c r="R24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4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4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5" spans="2:20" x14ac:dyDescent="0.25">
      <c r="B25" s="11">
        <f t="shared" si="0"/>
        <v>41015</v>
      </c>
      <c r="C25" s="12" t="str">
        <f>TEXT(tblHoras789[Data],"ddd")</f>
        <v>dom</v>
      </c>
      <c r="D25" s="26"/>
      <c r="E25" s="1"/>
      <c r="F25" s="1"/>
      <c r="G25" s="1"/>
      <c r="H25" s="1"/>
      <c r="I25" s="25"/>
      <c r="J25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5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5" s="4">
        <f>tblHoras789[Horas Trabalhadas (1º Período)]+tblHoras789[Horas Trabalhadas (2º Período)]</f>
        <v>0</v>
      </c>
      <c r="M25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25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5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Jornada])+O24</f>
        <v>0</v>
      </c>
      <c r="P25" s="14" t="str">
        <f>IF(tblHoras789[Horas Trabalhadas Além Jornada]&lt;0,IF(OR(tblHoras789[Evento 
(1º Período)]="",tblHoras789[Evento 
(2º Período)]=""),tblHoras789[Horas Trabalhadas Além Jornada],""),"")</f>
        <v/>
      </c>
      <c r="Q25" s="14" t="str">
        <f>IF(tblHoras789[Jornada Diária]&lt;&gt;"",IF((N(tblHoras789[Jornada Diária])-ABS(N(tblHoras789[Horas Trabalhadas Além Jornada])))=0,1,""),"")</f>
        <v/>
      </c>
      <c r="R25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5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5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6" spans="2:20" x14ac:dyDescent="0.25">
      <c r="B26" s="11">
        <f t="shared" si="0"/>
        <v>41016</v>
      </c>
      <c r="C26" s="12" t="str">
        <f>TEXT(tblHoras789[Data],"ddd")</f>
        <v>seg</v>
      </c>
      <c r="D26" s="26"/>
      <c r="E26" s="1"/>
      <c r="F26" s="1"/>
      <c r="G26" s="1"/>
      <c r="H26" s="1"/>
      <c r="I26" s="25"/>
      <c r="J26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6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6" s="4">
        <f>tblHoras789[Horas Trabalhadas (1º Período)]+tblHoras789[Horas Trabalhadas (2º Período)]</f>
        <v>0</v>
      </c>
      <c r="M26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6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6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Jornada])+O25</f>
        <v>0</v>
      </c>
      <c r="P26" s="14" t="str">
        <f>IF(tblHoras789[Horas Trabalhadas Além Jornada]&lt;0,IF(OR(tblHoras789[Evento 
(1º Período)]="",tblHoras789[Evento 
(2º Período)]=""),tblHoras789[Horas Trabalhadas Além Jornada],""),"")</f>
        <v/>
      </c>
      <c r="Q26" s="14" t="str">
        <f>IF(tblHoras789[Jornada Diária]&lt;&gt;"",IF((N(tblHoras789[Jornada Diária])-ABS(N(tblHoras789[Horas Trabalhadas Além Jornada])))=0,1,""),"")</f>
        <v/>
      </c>
      <c r="R26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6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6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7" spans="2:20" x14ac:dyDescent="0.25">
      <c r="B27" s="11">
        <f t="shared" si="0"/>
        <v>41017</v>
      </c>
      <c r="C27" s="12" t="str">
        <f>TEXT(tblHoras789[Data],"ddd")</f>
        <v>ter</v>
      </c>
      <c r="D27" s="26"/>
      <c r="E27" s="1"/>
      <c r="F27" s="1"/>
      <c r="G27" s="1"/>
      <c r="H27" s="1"/>
      <c r="I27" s="25"/>
      <c r="J27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7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7" s="4">
        <f>tblHoras789[Horas Trabalhadas (1º Período)]+tblHoras789[Horas Trabalhadas (2º Período)]</f>
        <v>0</v>
      </c>
      <c r="M27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7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7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Jornada])+O26</f>
        <v>0</v>
      </c>
      <c r="P27" s="14" t="str">
        <f>IF(tblHoras789[Horas Trabalhadas Além Jornada]&lt;0,IF(OR(tblHoras789[Evento 
(1º Período)]="",tblHoras789[Evento 
(2º Período)]=""),tblHoras789[Horas Trabalhadas Além Jornada],""),"")</f>
        <v/>
      </c>
      <c r="Q27" s="14" t="str">
        <f>IF(tblHoras789[Jornada Diária]&lt;&gt;"",IF((N(tblHoras789[Jornada Diária])-ABS(N(tblHoras789[Horas Trabalhadas Além Jornada])))=0,1,""),"")</f>
        <v/>
      </c>
      <c r="R27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7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7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8" spans="2:20" x14ac:dyDescent="0.25">
      <c r="B28" s="11">
        <f t="shared" si="0"/>
        <v>41018</v>
      </c>
      <c r="C28" s="12" t="str">
        <f>TEXT(tblHoras789[Data],"ddd")</f>
        <v>qua</v>
      </c>
      <c r="D28" s="26"/>
      <c r="E28" s="1"/>
      <c r="F28" s="1"/>
      <c r="G28" s="1"/>
      <c r="H28" s="1"/>
      <c r="I28" s="25"/>
      <c r="J28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8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8" s="4">
        <f>tblHoras789[Horas Trabalhadas (1º Período)]+tblHoras789[Horas Trabalhadas (2º Período)]</f>
        <v>0</v>
      </c>
      <c r="M28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8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8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Jornada])+O27</f>
        <v>0</v>
      </c>
      <c r="P28" s="14" t="str">
        <f>IF(tblHoras789[Horas Trabalhadas Além Jornada]&lt;0,IF(OR(tblHoras789[Evento 
(1º Período)]="",tblHoras789[Evento 
(2º Período)]=""),tblHoras789[Horas Trabalhadas Além Jornada],""),"")</f>
        <v/>
      </c>
      <c r="Q28" s="14" t="str">
        <f>IF(tblHoras789[Jornada Diária]&lt;&gt;"",IF((N(tblHoras789[Jornada Diária])-ABS(N(tblHoras789[Horas Trabalhadas Além Jornada])))=0,1,""),"")</f>
        <v/>
      </c>
      <c r="R28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8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8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9" spans="2:20" x14ac:dyDescent="0.25">
      <c r="B29" s="11">
        <f t="shared" si="0"/>
        <v>41019</v>
      </c>
      <c r="C29" s="12" t="str">
        <f>TEXT(tblHoras789[Data],"ddd")</f>
        <v>qui</v>
      </c>
      <c r="D29" s="26"/>
      <c r="E29" s="1"/>
      <c r="F29" s="1"/>
      <c r="G29" s="1"/>
      <c r="H29" s="1"/>
      <c r="I29" s="25"/>
      <c r="J29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9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9" s="4">
        <f>tblHoras789[Horas Trabalhadas (1º Período)]+tblHoras789[Horas Trabalhadas (2º Período)]</f>
        <v>0</v>
      </c>
      <c r="M29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9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9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Jornada])+O28</f>
        <v>0</v>
      </c>
      <c r="P29" s="14" t="str">
        <f>IF(tblHoras789[Horas Trabalhadas Além Jornada]&lt;0,IF(OR(tblHoras789[Evento 
(1º Período)]="",tblHoras789[Evento 
(2º Período)]=""),tblHoras789[Horas Trabalhadas Além Jornada],""),"")</f>
        <v/>
      </c>
      <c r="Q29" s="14" t="str">
        <f>IF(tblHoras789[Jornada Diária]&lt;&gt;"",IF((N(tblHoras789[Jornada Diária])-ABS(N(tblHoras789[Horas Trabalhadas Além Jornada])))=0,1,""),"")</f>
        <v/>
      </c>
      <c r="R29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9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9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0" spans="2:20" x14ac:dyDescent="0.25">
      <c r="B30" s="11">
        <f t="shared" si="0"/>
        <v>41020</v>
      </c>
      <c r="C30" s="12" t="str">
        <f>TEXT(tblHoras789[Data],"ddd")</f>
        <v>sex</v>
      </c>
      <c r="D30" s="26"/>
      <c r="E30" s="1"/>
      <c r="F30" s="1"/>
      <c r="G30" s="1"/>
      <c r="H30" s="1"/>
      <c r="I30" s="25"/>
      <c r="J30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0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0" s="4">
        <f>tblHoras789[Horas Trabalhadas (1º Período)]+tblHoras789[Horas Trabalhadas (2º Período)]</f>
        <v>0</v>
      </c>
      <c r="M30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0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0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Jornada])+O29</f>
        <v>0</v>
      </c>
      <c r="P30" s="14" t="str">
        <f>IF(tblHoras789[Horas Trabalhadas Além Jornada]&lt;0,IF(OR(tblHoras789[Evento 
(1º Período)]="",tblHoras789[Evento 
(2º Período)]=""),tblHoras789[Horas Trabalhadas Além Jornada],""),"")</f>
        <v/>
      </c>
      <c r="Q30" s="14" t="str">
        <f>IF(tblHoras789[Jornada Diária]&lt;&gt;"",IF((N(tblHoras789[Jornada Diária])-ABS(N(tblHoras789[Horas Trabalhadas Além Jornada])))=0,1,""),"")</f>
        <v/>
      </c>
      <c r="R30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0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0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1" spans="2:20" x14ac:dyDescent="0.25">
      <c r="B31" s="11">
        <f t="shared" si="0"/>
        <v>41021</v>
      </c>
      <c r="C31" s="12" t="str">
        <f>TEXT(tblHoras789[Data],"ddd")</f>
        <v>sáb</v>
      </c>
      <c r="D31" s="26"/>
      <c r="E31" s="1"/>
      <c r="F31" s="1"/>
      <c r="G31" s="1"/>
      <c r="H31" s="1"/>
      <c r="I31" s="25"/>
      <c r="J31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1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1" s="4">
        <f>tblHoras789[Horas Trabalhadas (1º Período)]+tblHoras789[Horas Trabalhadas (2º Período)]</f>
        <v>0</v>
      </c>
      <c r="M31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31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1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Jornada])+O30</f>
        <v>0</v>
      </c>
      <c r="P31" s="14" t="str">
        <f>IF(tblHoras789[Horas Trabalhadas Além Jornada]&lt;0,IF(OR(tblHoras789[Evento 
(1º Período)]="",tblHoras789[Evento 
(2º Período)]=""),tblHoras789[Horas Trabalhadas Além Jornada],""),"")</f>
        <v/>
      </c>
      <c r="Q31" s="14" t="str">
        <f>IF(tblHoras789[Jornada Diária]&lt;&gt;"",IF((N(tblHoras789[Jornada Diária])-ABS(N(tblHoras789[Horas Trabalhadas Além Jornada])))=0,1,""),"")</f>
        <v/>
      </c>
      <c r="R31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1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1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2" spans="2:20" x14ac:dyDescent="0.25">
      <c r="B32" s="11">
        <f t="shared" si="0"/>
        <v>41022</v>
      </c>
      <c r="C32" s="12" t="str">
        <f>TEXT(tblHoras789[Data],"ddd")</f>
        <v>dom</v>
      </c>
      <c r="D32" s="26"/>
      <c r="E32" s="1"/>
      <c r="F32" s="1"/>
      <c r="G32" s="1"/>
      <c r="H32" s="1"/>
      <c r="I32" s="25"/>
      <c r="J32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2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2" s="4">
        <f>tblHoras789[Horas Trabalhadas (1º Período)]+tblHoras789[Horas Trabalhadas (2º Período)]</f>
        <v>0</v>
      </c>
      <c r="M32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32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2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Jornada])+O31</f>
        <v>0</v>
      </c>
      <c r="P32" s="14" t="str">
        <f>IF(tblHoras789[Horas Trabalhadas Além Jornada]&lt;0,IF(OR(tblHoras789[Evento 
(1º Período)]="",tblHoras789[Evento 
(2º Período)]=""),tblHoras789[Horas Trabalhadas Além Jornada],""),"")</f>
        <v/>
      </c>
      <c r="Q32" s="14" t="str">
        <f>IF(tblHoras789[Jornada Diária]&lt;&gt;"",IF((N(tblHoras789[Jornada Diária])-ABS(N(tblHoras789[Horas Trabalhadas Além Jornada])))=0,1,""),"")</f>
        <v/>
      </c>
      <c r="R32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2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2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3" spans="2:21" x14ac:dyDescent="0.25">
      <c r="B33" s="11">
        <f t="shared" si="0"/>
        <v>41023</v>
      </c>
      <c r="C33" s="12" t="str">
        <f>TEXT(tblHoras789[Data],"ddd")</f>
        <v>seg</v>
      </c>
      <c r="D33" s="26"/>
      <c r="E33" s="1"/>
      <c r="F33" s="1"/>
      <c r="G33" s="1"/>
      <c r="H33" s="1"/>
      <c r="I33" s="25"/>
      <c r="J33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3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3" s="4">
        <f>tblHoras789[Horas Trabalhadas (1º Período)]+tblHoras789[Horas Trabalhadas (2º Período)]</f>
        <v>0</v>
      </c>
      <c r="M33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3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3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Jornada])+O32</f>
        <v>0</v>
      </c>
      <c r="P33" s="14" t="str">
        <f>IF(tblHoras789[Horas Trabalhadas Além Jornada]&lt;0,IF(OR(tblHoras789[Evento 
(1º Período)]="",tblHoras789[Evento 
(2º Período)]=""),tblHoras789[Horas Trabalhadas Além Jornada],""),"")</f>
        <v/>
      </c>
      <c r="Q33" s="14" t="str">
        <f>IF(tblHoras789[Jornada Diária]&lt;&gt;"",IF((N(tblHoras789[Jornada Diária])-ABS(N(tblHoras789[Horas Trabalhadas Além Jornada])))=0,1,""),"")</f>
        <v/>
      </c>
      <c r="R33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3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3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4" spans="2:21" x14ac:dyDescent="0.25">
      <c r="B34" s="11">
        <f t="shared" si="0"/>
        <v>41024</v>
      </c>
      <c r="C34" s="12" t="str">
        <f>TEXT(tblHoras789[Data],"ddd")</f>
        <v>ter</v>
      </c>
      <c r="D34" s="26"/>
      <c r="E34" s="1"/>
      <c r="F34" s="1"/>
      <c r="G34" s="1"/>
      <c r="H34" s="1"/>
      <c r="I34" s="25"/>
      <c r="J34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4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4" s="4">
        <f>tblHoras789[Horas Trabalhadas (1º Período)]+tblHoras789[Horas Trabalhadas (2º Período)]</f>
        <v>0</v>
      </c>
      <c r="M34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4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4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Jornada])+O33</f>
        <v>0</v>
      </c>
      <c r="P34" s="14" t="str">
        <f>IF(tblHoras789[Horas Trabalhadas Além Jornada]&lt;0,IF(OR(tblHoras789[Evento 
(1º Período)]="",tblHoras789[Evento 
(2º Período)]=""),tblHoras789[Horas Trabalhadas Além Jornada],""),"")</f>
        <v/>
      </c>
      <c r="Q34" s="14" t="str">
        <f>IF(tblHoras789[Jornada Diária]&lt;&gt;"",IF((N(tblHoras789[Jornada Diária])-ABS(N(tblHoras789[Horas Trabalhadas Além Jornada])))=0,1,""),"")</f>
        <v/>
      </c>
      <c r="R34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4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4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5" spans="2:21" x14ac:dyDescent="0.25">
      <c r="B35" s="11">
        <f t="shared" si="0"/>
        <v>41025</v>
      </c>
      <c r="C35" s="12" t="str">
        <f>TEXT(tblHoras789[Data],"ddd")</f>
        <v>qua</v>
      </c>
      <c r="D35" s="26"/>
      <c r="E35" s="1"/>
      <c r="F35" s="1"/>
      <c r="G35" s="1"/>
      <c r="H35" s="1"/>
      <c r="I35" s="25"/>
      <c r="J35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5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5" s="4">
        <f>tblHoras789[Horas Trabalhadas (1º Período)]+tblHoras789[Horas Trabalhadas (2º Período)]</f>
        <v>0</v>
      </c>
      <c r="M35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5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5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Jornada])+O34</f>
        <v>0</v>
      </c>
      <c r="P35" s="14" t="str">
        <f>IF(tblHoras789[Horas Trabalhadas Além Jornada]&lt;0,IF(OR(tblHoras789[Evento 
(1º Período)]="",tblHoras789[Evento 
(2º Período)]=""),tblHoras789[Horas Trabalhadas Além Jornada],""),"")</f>
        <v/>
      </c>
      <c r="Q35" s="14" t="str">
        <f>IF(tblHoras789[Jornada Diária]&lt;&gt;"",IF((N(tblHoras789[Jornada Diária])-ABS(N(tblHoras789[Horas Trabalhadas Além Jornada])))=0,1,""),"")</f>
        <v/>
      </c>
      <c r="R35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5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5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6" spans="2:21" x14ac:dyDescent="0.25">
      <c r="B36" s="11">
        <f t="shared" si="0"/>
        <v>41026</v>
      </c>
      <c r="C36" s="12" t="str">
        <f>TEXT(tblHoras789[Data],"ddd")</f>
        <v>qui</v>
      </c>
      <c r="D36" s="26"/>
      <c r="E36" s="1"/>
      <c r="F36" s="1"/>
      <c r="G36" s="1"/>
      <c r="H36" s="1"/>
      <c r="I36" s="25"/>
      <c r="J36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6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6" s="4">
        <f>tblHoras789[Horas Trabalhadas (1º Período)]+tblHoras789[Horas Trabalhadas (2º Período)]</f>
        <v>0</v>
      </c>
      <c r="M36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6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6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Jornada])+O35</f>
        <v>0</v>
      </c>
      <c r="P36" s="14" t="str">
        <f>IF(tblHoras789[Horas Trabalhadas Além Jornada]&lt;0,IF(OR(tblHoras789[Evento 
(1º Período)]="",tblHoras789[Evento 
(2º Período)]=""),tblHoras789[Horas Trabalhadas Além Jornada],""),"")</f>
        <v/>
      </c>
      <c r="Q36" s="14" t="str">
        <f>IF(tblHoras789[Jornada Diária]&lt;&gt;"",IF((N(tblHoras789[Jornada Diária])-ABS(N(tblHoras789[Horas Trabalhadas Além Jornada])))=0,1,""),"")</f>
        <v/>
      </c>
      <c r="R36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6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6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7" spans="2:21" x14ac:dyDescent="0.25">
      <c r="B37" s="11">
        <f t="shared" si="0"/>
        <v>41027</v>
      </c>
      <c r="C37" s="12" t="str">
        <f>TEXT(tblHoras789[Data],"ddd")</f>
        <v>sex</v>
      </c>
      <c r="D37" s="26"/>
      <c r="E37" s="1"/>
      <c r="F37" s="1"/>
      <c r="G37" s="1"/>
      <c r="H37" s="1"/>
      <c r="I37" s="25"/>
      <c r="J37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7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7" s="4">
        <f>tblHoras789[Horas Trabalhadas (1º Período)]+tblHoras789[Horas Trabalhadas (2º Período)]</f>
        <v>0</v>
      </c>
      <c r="M37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7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7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Jornada])+O36</f>
        <v>0</v>
      </c>
      <c r="P37" s="14" t="str">
        <f>IF(tblHoras789[Horas Trabalhadas Além Jornada]&lt;0,IF(OR(tblHoras789[Evento 
(1º Período)]="",tblHoras789[Evento 
(2º Período)]=""),tblHoras789[Horas Trabalhadas Além Jornada],""),"")</f>
        <v/>
      </c>
      <c r="Q37" s="14" t="str">
        <f>IF(tblHoras789[Jornada Diária]&lt;&gt;"",IF((N(tblHoras789[Jornada Diária])-ABS(N(tblHoras789[Horas Trabalhadas Além Jornada])))=0,1,""),"")</f>
        <v/>
      </c>
      <c r="R37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7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7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8" spans="2:21" x14ac:dyDescent="0.25">
      <c r="B38" s="11">
        <f t="shared" si="0"/>
        <v>41028</v>
      </c>
      <c r="C38" s="12" t="str">
        <f>TEXT(tblHoras789[Data],"ddd")</f>
        <v>sáb</v>
      </c>
      <c r="D38" s="26"/>
      <c r="E38" s="1"/>
      <c r="F38" s="1"/>
      <c r="G38" s="1"/>
      <c r="H38" s="1"/>
      <c r="I38" s="25"/>
      <c r="J38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8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8" s="4">
        <f>tblHoras789[Horas Trabalhadas (1º Período)]+tblHoras789[Horas Trabalhadas (2º Período)]</f>
        <v>0</v>
      </c>
      <c r="M38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38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8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Jornada])+O37</f>
        <v>0</v>
      </c>
      <c r="P38" s="14" t="str">
        <f>IF(tblHoras789[Horas Trabalhadas Além Jornada]&lt;0,IF(OR(tblHoras789[Evento 
(1º Período)]="",tblHoras789[Evento 
(2º Período)]=""),tblHoras789[Horas Trabalhadas Além Jornada],""),"")</f>
        <v/>
      </c>
      <c r="Q38" s="14" t="str">
        <f>IF(tblHoras789[Jornada Diária]&lt;&gt;"",IF((N(tblHoras789[Jornada Diária])-ABS(N(tblHoras789[Horas Trabalhadas Além Jornada])))=0,1,""),"")</f>
        <v/>
      </c>
      <c r="R38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8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8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TEXT(tblHoras789[Data],"ddd")</f>
        <v/>
      </c>
      <c r="D39" s="26"/>
      <c r="E39" s="1"/>
      <c r="F39" s="1"/>
      <c r="G39" s="1"/>
      <c r="H39" s="1"/>
      <c r="I39" s="25"/>
      <c r="J39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9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9" s="4">
        <f>tblHoras789[Horas Trabalhadas (1º Período)]+tblHoras789[Horas Trabalhadas (2º Período)]</f>
        <v>0</v>
      </c>
      <c r="M39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39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9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Jornada])+O38</f>
        <v>0</v>
      </c>
      <c r="P39" s="14" t="str">
        <f>IF(tblHoras789[Horas Trabalhadas Além Jornada]&lt;0,IF(OR(tblHoras789[Evento 
(1º Período)]="",tblHoras789[Evento 
(2º Período)]=""),tblHoras789[Horas Trabalhadas Além Jornada],""),"")</f>
        <v/>
      </c>
      <c r="Q39" s="14" t="str">
        <f>IF(tblHoras789[Jornada Diária]&lt;&gt;"",IF((N(tblHoras789[Jornada Diária])-ABS(N(tblHoras789[Horas Trabalhadas Além Jornada])))=0,1,""),"")</f>
        <v/>
      </c>
      <c r="R39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9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9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1WmUXLGpVewrkvePZswSpoESGWfJPQ3N/iwF5mj3Wgc1ZZLdjeszhOLhlHqZfR9F3ZPr8FVdHBYGpAXvb8EEfg==" saltValue="QCEdHKVeATH+VTCuML7aMg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61E7509D-2379-404D-88E3-C67A7CC702BF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E6741DF2-6AC1-4B4A-8051-36182C35021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3D934DE6-0BF5-4E98-BF5D-096C162EC779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833ADBBF-0A81-4BF5-A135-54726D7CFA6D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0CCECDB3-C675-4715-8108-565D257DEA58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768BFA9D-02B5-4C27-A2C7-093412368B01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6E2E238-2736-472E-B2DB-775DDF373BB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3678236B-08B9-405F-BEB6-95687F52B593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CEEF2D23-A00F-4AE5-852E-3AF957721118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DE4C6665-4C9D-4D7E-9E58-B924D1F52525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FA9BA147-349D-4135-9206-3392C27B6278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67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41029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Abril!O39</f>
        <v>0</v>
      </c>
      <c r="P7" s="47">
        <f>SUM(tblHoras78910[Atrasos
(horas)])</f>
        <v>0</v>
      </c>
      <c r="Q7" s="48">
        <f>SUM(tblHoras78910[Faltas
(dias)])</f>
        <v>22</v>
      </c>
      <c r="R7" s="47">
        <f>SUM(tblHoras78910[Hora Extra Normal])</f>
        <v>0</v>
      </c>
      <c r="S7" s="47">
        <f>SUM(tblHoras78910[Hora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41029</v>
      </c>
      <c r="C9" s="12" t="str">
        <f>TEXT(tblHoras78910[Data],"ddd")</f>
        <v>dom</v>
      </c>
      <c r="D9" s="26"/>
      <c r="E9" s="1"/>
      <c r="F9" s="1"/>
      <c r="G9" s="1"/>
      <c r="H9" s="1"/>
      <c r="I9" s="25"/>
      <c r="J9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9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9" s="4">
        <f>tblHoras78910[Horas Trabalhadas (1º Período)]+tblHoras78910[Horas Trabalhadas (2º Período)]</f>
        <v>0</v>
      </c>
      <c r="M9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9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9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Jornada])+O7</f>
        <v>0</v>
      </c>
      <c r="P9" s="14" t="str">
        <f>IF(tblHoras78910[Horas Trabalhadas Além Jornada]&lt;0,IF(OR(tblHoras78910[Evento 
(1º Período)]="",tblHoras78910[Evento 
(2º Período)]=""),tblHoras78910[Horas Trabalhadas Além Jornada],""),"")</f>
        <v/>
      </c>
      <c r="Q9" s="14" t="str">
        <f>IF(tblHoras78910[Jornada Diária]&lt;&gt;"",IF((N(tblHoras78910[Jornada Diária])-ABS(N(tblHoras78910[Horas Trabalhadas Além Jornada])))=0,1,""),"")</f>
        <v/>
      </c>
      <c r="R9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9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9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41030</v>
      </c>
      <c r="C10" s="12" t="str">
        <f>TEXT(tblHoras78910[Data],"ddd")</f>
        <v>seg</v>
      </c>
      <c r="D10" s="26"/>
      <c r="E10" s="1"/>
      <c r="F10" s="1"/>
      <c r="G10" s="1"/>
      <c r="H10" s="1"/>
      <c r="I10" s="25"/>
      <c r="J10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0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0" s="4">
        <f>tblHoras78910[Horas Trabalhadas (1º Período)]+tblHoras78910[Horas Trabalhadas (2º Período)]</f>
        <v>0</v>
      </c>
      <c r="M10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0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0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Jornada])+O9</f>
        <v>0</v>
      </c>
      <c r="P10" s="14" t="str">
        <f>IF(tblHoras78910[Horas Trabalhadas Além Jornada]&lt;0,IF(OR(tblHoras78910[Evento 
(1º Período)]="",tblHoras78910[Evento 
(2º Período)]=""),tblHoras78910[Horas Trabalhadas Além Jornada],""),"")</f>
        <v/>
      </c>
      <c r="Q10" s="14">
        <f>IF(tblHoras78910[Jornada Diária]&lt;&gt;"",IF((N(tblHoras78910[Jornada Diária])-ABS(N(tblHoras78910[Horas Trabalhadas Além Jornada])))=0,1,""),"")</f>
        <v>1</v>
      </c>
      <c r="R10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0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0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41031</v>
      </c>
      <c r="C11" s="12" t="str">
        <f>TEXT(tblHoras78910[Data],"ddd")</f>
        <v>ter</v>
      </c>
      <c r="D11" s="26"/>
      <c r="E11" s="1"/>
      <c r="F11" s="1"/>
      <c r="G11" s="1"/>
      <c r="H11" s="1"/>
      <c r="I11" s="25"/>
      <c r="J11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1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1" s="4">
        <f>tblHoras78910[Horas Trabalhadas (1º Período)]+tblHoras78910[Horas Trabalhadas (2º Período)]</f>
        <v>0</v>
      </c>
      <c r="M11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1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1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Jornada])+O10</f>
        <v>0</v>
      </c>
      <c r="P11" s="14" t="str">
        <f>IF(tblHoras78910[Horas Trabalhadas Além Jornada]&lt;0,IF(OR(tblHoras78910[Evento 
(1º Período)]="",tblHoras78910[Evento 
(2º Período)]=""),tblHoras78910[Horas Trabalhadas Além Jornada],""),"")</f>
        <v/>
      </c>
      <c r="Q11" s="14">
        <f>IF(tblHoras78910[Jornada Diária]&lt;&gt;"",IF((N(tblHoras78910[Jornada Diária])-ABS(N(tblHoras78910[Horas Trabalhadas Além Jornada])))=0,1,""),"")</f>
        <v>1</v>
      </c>
      <c r="R11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1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1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2" spans="2:25" x14ac:dyDescent="0.25">
      <c r="B12" s="11">
        <f t="shared" si="0"/>
        <v>41032</v>
      </c>
      <c r="C12" s="12" t="str">
        <f>TEXT(tblHoras78910[Data],"ddd")</f>
        <v>qua</v>
      </c>
      <c r="D12" s="26"/>
      <c r="E12" s="1"/>
      <c r="F12" s="1"/>
      <c r="G12" s="1"/>
      <c r="H12" s="1"/>
      <c r="I12" s="25"/>
      <c r="J12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2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2" s="4">
        <f>tblHoras78910[Horas Trabalhadas (1º Período)]+tblHoras78910[Horas Trabalhadas (2º Período)]</f>
        <v>0</v>
      </c>
      <c r="M12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2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2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Jornada])+O11</f>
        <v>0</v>
      </c>
      <c r="P12" s="14" t="str">
        <f>IF(tblHoras78910[Horas Trabalhadas Além Jornada]&lt;0,IF(OR(tblHoras78910[Evento 
(1º Período)]="",tblHoras78910[Evento 
(2º Período)]=""),tblHoras78910[Horas Trabalhadas Além Jornada],""),"")</f>
        <v/>
      </c>
      <c r="Q12" s="14">
        <f>IF(tblHoras78910[Jornada Diária]&lt;&gt;"",IF((N(tblHoras78910[Jornada Diária])-ABS(N(tblHoras78910[Horas Trabalhadas Além Jornada])))=0,1,""),"")</f>
        <v>1</v>
      </c>
      <c r="R12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2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2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3" spans="2:25" x14ac:dyDescent="0.25">
      <c r="B13" s="11">
        <f t="shared" si="0"/>
        <v>41033</v>
      </c>
      <c r="C13" s="12" t="str">
        <f>TEXT(tblHoras78910[Data],"ddd")</f>
        <v>qui</v>
      </c>
      <c r="D13" s="26"/>
      <c r="E13" s="1"/>
      <c r="F13" s="1"/>
      <c r="G13" s="1"/>
      <c r="H13" s="1"/>
      <c r="I13" s="25"/>
      <c r="J13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3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3" s="4">
        <f>tblHoras78910[Horas Trabalhadas (1º Período)]+tblHoras78910[Horas Trabalhadas (2º Período)]</f>
        <v>0</v>
      </c>
      <c r="M13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3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3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Jornada])+O12</f>
        <v>0</v>
      </c>
      <c r="P13" s="14" t="str">
        <f>IF(tblHoras78910[Horas Trabalhadas Além Jornada]&lt;0,IF(OR(tblHoras78910[Evento 
(1º Período)]="",tblHoras78910[Evento 
(2º Período)]=""),tblHoras78910[Horas Trabalhadas Além Jornada],""),"")</f>
        <v/>
      </c>
      <c r="Q13" s="14">
        <f>IF(tblHoras78910[Jornada Diária]&lt;&gt;"",IF((N(tblHoras78910[Jornada Diária])-ABS(N(tblHoras78910[Horas Trabalhadas Além Jornada])))=0,1,""),"")</f>
        <v>1</v>
      </c>
      <c r="R13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3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3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4" spans="2:25" x14ac:dyDescent="0.25">
      <c r="B14" s="11">
        <f t="shared" si="0"/>
        <v>41034</v>
      </c>
      <c r="C14" s="12" t="str">
        <f>TEXT(tblHoras78910[Data],"ddd")</f>
        <v>sex</v>
      </c>
      <c r="D14" s="26"/>
      <c r="E14" s="1"/>
      <c r="F14" s="1"/>
      <c r="G14" s="1"/>
      <c r="H14" s="1"/>
      <c r="I14" s="25"/>
      <c r="J14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4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4" s="4">
        <f>tblHoras78910[Horas Trabalhadas (1º Período)]+tblHoras78910[Horas Trabalhadas (2º Período)]</f>
        <v>0</v>
      </c>
      <c r="M14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4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4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Jornada])+O13</f>
        <v>0</v>
      </c>
      <c r="P14" s="14" t="str">
        <f>IF(tblHoras78910[Horas Trabalhadas Além Jornada]&lt;0,IF(OR(tblHoras78910[Evento 
(1º Período)]="",tblHoras78910[Evento 
(2º Período)]=""),tblHoras78910[Horas Trabalhadas Além Jornada],""),"")</f>
        <v/>
      </c>
      <c r="Q14" s="14">
        <f>IF(tblHoras78910[Jornada Diária]&lt;&gt;"",IF((N(tblHoras78910[Jornada Diária])-ABS(N(tblHoras78910[Horas Trabalhadas Além Jornada])))=0,1,""),"")</f>
        <v>1</v>
      </c>
      <c r="R14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4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4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  <c r="X14" s="18"/>
      <c r="Y14" s="18"/>
    </row>
    <row r="15" spans="2:25" x14ac:dyDescent="0.25">
      <c r="B15" s="11">
        <f t="shared" si="0"/>
        <v>41035</v>
      </c>
      <c r="C15" s="12" t="str">
        <f>TEXT(tblHoras78910[Data],"ddd")</f>
        <v>sáb</v>
      </c>
      <c r="D15" s="26"/>
      <c r="E15" s="1"/>
      <c r="F15" s="1"/>
      <c r="G15" s="1"/>
      <c r="H15" s="1"/>
      <c r="I15" s="25"/>
      <c r="J15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5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5" s="4">
        <f>tblHoras78910[Horas Trabalhadas (1º Período)]+tblHoras78910[Horas Trabalhadas (2º Período)]</f>
        <v>0</v>
      </c>
      <c r="M15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15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5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Jornada])+O14</f>
        <v>0</v>
      </c>
      <c r="P15" s="14" t="str">
        <f>IF(tblHoras78910[Horas Trabalhadas Além Jornada]&lt;0,IF(OR(tblHoras78910[Evento 
(1º Período)]="",tblHoras78910[Evento 
(2º Período)]=""),tblHoras78910[Horas Trabalhadas Além Jornada],""),"")</f>
        <v/>
      </c>
      <c r="Q15" s="14" t="str">
        <f>IF(tblHoras78910[Jornada Diária]&lt;&gt;"",IF((N(tblHoras78910[Jornada Diária])-ABS(N(tblHoras78910[Horas Trabalhadas Além Jornada])))=0,1,""),"")</f>
        <v/>
      </c>
      <c r="R15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5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5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  <c r="X15" s="17"/>
    </row>
    <row r="16" spans="2:25" x14ac:dyDescent="0.25">
      <c r="B16" s="11">
        <f t="shared" si="0"/>
        <v>41036</v>
      </c>
      <c r="C16" s="12" t="str">
        <f>TEXT(tblHoras78910[Data],"ddd")</f>
        <v>dom</v>
      </c>
      <c r="D16" s="26"/>
      <c r="E16" s="1"/>
      <c r="F16" s="1"/>
      <c r="G16" s="1"/>
      <c r="H16" s="1"/>
      <c r="I16" s="25"/>
      <c r="J16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6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6" s="4">
        <f>tblHoras78910[Horas Trabalhadas (1º Período)]+tblHoras78910[Horas Trabalhadas (2º Período)]</f>
        <v>0</v>
      </c>
      <c r="M16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16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6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Jornada])+O15</f>
        <v>0</v>
      </c>
      <c r="P16" s="14" t="str">
        <f>IF(tblHoras78910[Horas Trabalhadas Além Jornada]&lt;0,IF(OR(tblHoras78910[Evento 
(1º Período)]="",tblHoras78910[Evento 
(2º Período)]=""),tblHoras78910[Horas Trabalhadas Além Jornada],""),"")</f>
        <v/>
      </c>
      <c r="Q16" s="14" t="str">
        <f>IF(tblHoras78910[Jornada Diária]&lt;&gt;"",IF((N(tblHoras78910[Jornada Diária])-ABS(N(tblHoras78910[Horas Trabalhadas Além Jornada])))=0,1,""),"")</f>
        <v/>
      </c>
      <c r="R16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6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6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7" spans="2:20" x14ac:dyDescent="0.25">
      <c r="B17" s="11">
        <f t="shared" si="0"/>
        <v>41037</v>
      </c>
      <c r="C17" s="12" t="str">
        <f>TEXT(tblHoras78910[Data],"ddd")</f>
        <v>seg</v>
      </c>
      <c r="D17" s="26"/>
      <c r="E17" s="1"/>
      <c r="F17" s="1"/>
      <c r="G17" s="1"/>
      <c r="H17" s="1"/>
      <c r="I17" s="25"/>
      <c r="J17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7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7" s="4">
        <f>tblHoras78910[Horas Trabalhadas (1º Período)]+tblHoras78910[Horas Trabalhadas (2º Período)]</f>
        <v>0</v>
      </c>
      <c r="M17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7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7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Jornada])+O16</f>
        <v>0</v>
      </c>
      <c r="P17" s="14" t="str">
        <f>IF(tblHoras78910[Horas Trabalhadas Além Jornada]&lt;0,IF(OR(tblHoras78910[Evento 
(1º Período)]="",tblHoras78910[Evento 
(2º Período)]=""),tblHoras78910[Horas Trabalhadas Além Jornada],""),"")</f>
        <v/>
      </c>
      <c r="Q17" s="14">
        <f>IF(tblHoras78910[Jornada Diária]&lt;&gt;"",IF((N(tblHoras78910[Jornada Diária])-ABS(N(tblHoras78910[Horas Trabalhadas Além Jornada])))=0,1,""),"")</f>
        <v>1</v>
      </c>
      <c r="R17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7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7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8" spans="2:20" x14ac:dyDescent="0.25">
      <c r="B18" s="11">
        <f t="shared" si="0"/>
        <v>41038</v>
      </c>
      <c r="C18" s="12" t="str">
        <f>TEXT(tblHoras78910[Data],"ddd")</f>
        <v>ter</v>
      </c>
      <c r="D18" s="26"/>
      <c r="E18" s="1"/>
      <c r="F18" s="1"/>
      <c r="G18" s="1"/>
      <c r="H18" s="1"/>
      <c r="I18" s="25"/>
      <c r="J18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8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8" s="4">
        <f>tblHoras78910[Horas Trabalhadas (1º Período)]+tblHoras78910[Horas Trabalhadas (2º Período)]</f>
        <v>0</v>
      </c>
      <c r="M18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8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8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Jornada])+O17</f>
        <v>0</v>
      </c>
      <c r="P18" s="14" t="str">
        <f>IF(tblHoras78910[Horas Trabalhadas Além Jornada]&lt;0,IF(OR(tblHoras78910[Evento 
(1º Período)]="",tblHoras78910[Evento 
(2º Período)]=""),tblHoras78910[Horas Trabalhadas Além Jornada],""),"")</f>
        <v/>
      </c>
      <c r="Q18" s="14">
        <f>IF(tblHoras78910[Jornada Diária]&lt;&gt;"",IF((N(tblHoras78910[Jornada Diária])-ABS(N(tblHoras78910[Horas Trabalhadas Além Jornada])))=0,1,""),"")</f>
        <v>1</v>
      </c>
      <c r="R18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8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8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9" spans="2:20" x14ac:dyDescent="0.25">
      <c r="B19" s="11">
        <f t="shared" si="0"/>
        <v>41039</v>
      </c>
      <c r="C19" s="12" t="str">
        <f>TEXT(tblHoras78910[Data],"ddd")</f>
        <v>qua</v>
      </c>
      <c r="D19" s="26"/>
      <c r="E19" s="1"/>
      <c r="F19" s="1"/>
      <c r="G19" s="1"/>
      <c r="H19" s="1"/>
      <c r="I19" s="25"/>
      <c r="J19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9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9" s="4">
        <f>tblHoras78910[Horas Trabalhadas (1º Período)]+tblHoras78910[Horas Trabalhadas (2º Período)]</f>
        <v>0</v>
      </c>
      <c r="M19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9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9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Jornada])+O18</f>
        <v>0</v>
      </c>
      <c r="P19" s="14" t="str">
        <f>IF(tblHoras78910[Horas Trabalhadas Além Jornada]&lt;0,IF(OR(tblHoras78910[Evento 
(1º Período)]="",tblHoras78910[Evento 
(2º Período)]=""),tblHoras78910[Horas Trabalhadas Além Jornada],""),"")</f>
        <v/>
      </c>
      <c r="Q19" s="14">
        <f>IF(tblHoras78910[Jornada Diária]&lt;&gt;"",IF((N(tblHoras78910[Jornada Diária])-ABS(N(tblHoras78910[Horas Trabalhadas Além Jornada])))=0,1,""),"")</f>
        <v>1</v>
      </c>
      <c r="R19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9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9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0" spans="2:20" x14ac:dyDescent="0.25">
      <c r="B20" s="11">
        <f t="shared" si="0"/>
        <v>41040</v>
      </c>
      <c r="C20" s="12" t="str">
        <f>TEXT(tblHoras78910[Data],"ddd")</f>
        <v>qui</v>
      </c>
      <c r="D20" s="26"/>
      <c r="E20" s="1"/>
      <c r="F20" s="1"/>
      <c r="G20" s="1"/>
      <c r="H20" s="1"/>
      <c r="I20" s="25"/>
      <c r="J20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0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0" s="4">
        <f>tblHoras78910[Horas Trabalhadas (1º Período)]+tblHoras78910[Horas Trabalhadas (2º Período)]</f>
        <v>0</v>
      </c>
      <c r="M20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0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0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Jornada])+O19</f>
        <v>0</v>
      </c>
      <c r="P20" s="14" t="str">
        <f>IF(tblHoras78910[Horas Trabalhadas Além Jornada]&lt;0,IF(OR(tblHoras78910[Evento 
(1º Período)]="",tblHoras78910[Evento 
(2º Período)]=""),tblHoras78910[Horas Trabalhadas Além Jornada],""),"")</f>
        <v/>
      </c>
      <c r="Q20" s="14">
        <f>IF(tblHoras78910[Jornada Diária]&lt;&gt;"",IF((N(tblHoras78910[Jornada Diária])-ABS(N(tblHoras78910[Horas Trabalhadas Além Jornada])))=0,1,""),"")</f>
        <v>1</v>
      </c>
      <c r="R20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0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0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1" spans="2:20" x14ac:dyDescent="0.25">
      <c r="B21" s="11">
        <f t="shared" si="0"/>
        <v>41041</v>
      </c>
      <c r="C21" s="12" t="str">
        <f>TEXT(tblHoras78910[Data],"ddd")</f>
        <v>sex</v>
      </c>
      <c r="D21" s="26"/>
      <c r="E21" s="1"/>
      <c r="F21" s="1"/>
      <c r="G21" s="1"/>
      <c r="H21" s="1"/>
      <c r="I21" s="25"/>
      <c r="J21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1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1" s="4">
        <f>tblHoras78910[Horas Trabalhadas (1º Período)]+tblHoras78910[Horas Trabalhadas (2º Período)]</f>
        <v>0</v>
      </c>
      <c r="M21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1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1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Jornada])+O20</f>
        <v>0</v>
      </c>
      <c r="P21" s="14" t="str">
        <f>IF(tblHoras78910[Horas Trabalhadas Além Jornada]&lt;0,IF(OR(tblHoras78910[Evento 
(1º Período)]="",tblHoras78910[Evento 
(2º Período)]=""),tblHoras78910[Horas Trabalhadas Além Jornada],""),"")</f>
        <v/>
      </c>
      <c r="Q21" s="14">
        <f>IF(tblHoras78910[Jornada Diária]&lt;&gt;"",IF((N(tblHoras78910[Jornada Diária])-ABS(N(tblHoras78910[Horas Trabalhadas Além Jornada])))=0,1,""),"")</f>
        <v>1</v>
      </c>
      <c r="R21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1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1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2" spans="2:20" x14ac:dyDescent="0.25">
      <c r="B22" s="11">
        <f t="shared" si="0"/>
        <v>41042</v>
      </c>
      <c r="C22" s="12" t="str">
        <f>TEXT(tblHoras78910[Data],"ddd")</f>
        <v>sáb</v>
      </c>
      <c r="D22" s="26"/>
      <c r="E22" s="1"/>
      <c r="F22" s="1"/>
      <c r="G22" s="1"/>
      <c r="H22" s="1"/>
      <c r="I22" s="25"/>
      <c r="J22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2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2" s="4">
        <f>tblHoras78910[Horas Trabalhadas (1º Período)]+tblHoras78910[Horas Trabalhadas (2º Período)]</f>
        <v>0</v>
      </c>
      <c r="M22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22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2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Jornada])+O21</f>
        <v>0</v>
      </c>
      <c r="P22" s="14" t="str">
        <f>IF(tblHoras78910[Horas Trabalhadas Além Jornada]&lt;0,IF(OR(tblHoras78910[Evento 
(1º Período)]="",tblHoras78910[Evento 
(2º Período)]=""),tblHoras78910[Horas Trabalhadas Além Jornada],""),"")</f>
        <v/>
      </c>
      <c r="Q22" s="14" t="str">
        <f>IF(tblHoras78910[Jornada Diária]&lt;&gt;"",IF((N(tblHoras78910[Jornada Diária])-ABS(N(tblHoras78910[Horas Trabalhadas Além Jornada])))=0,1,""),"")</f>
        <v/>
      </c>
      <c r="R22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2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2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3" spans="2:20" x14ac:dyDescent="0.25">
      <c r="B23" s="11">
        <f t="shared" si="0"/>
        <v>41043</v>
      </c>
      <c r="C23" s="12" t="str">
        <f>TEXT(tblHoras78910[Data],"ddd")</f>
        <v>dom</v>
      </c>
      <c r="D23" s="26"/>
      <c r="E23" s="1"/>
      <c r="F23" s="1"/>
      <c r="G23" s="1"/>
      <c r="H23" s="1"/>
      <c r="I23" s="25"/>
      <c r="J23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3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3" s="4">
        <f>tblHoras78910[Horas Trabalhadas (1º Período)]+tblHoras78910[Horas Trabalhadas (2º Período)]</f>
        <v>0</v>
      </c>
      <c r="M23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23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3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Jornada])+O22</f>
        <v>0</v>
      </c>
      <c r="P23" s="14" t="str">
        <f>IF(tblHoras78910[Horas Trabalhadas Além Jornada]&lt;0,IF(OR(tblHoras78910[Evento 
(1º Período)]="",tblHoras78910[Evento 
(2º Período)]=""),tblHoras78910[Horas Trabalhadas Além Jornada],""),"")</f>
        <v/>
      </c>
      <c r="Q23" s="14" t="str">
        <f>IF(tblHoras78910[Jornada Diária]&lt;&gt;"",IF((N(tblHoras78910[Jornada Diária])-ABS(N(tblHoras78910[Horas Trabalhadas Além Jornada])))=0,1,""),"")</f>
        <v/>
      </c>
      <c r="R23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3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3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4" spans="2:20" x14ac:dyDescent="0.25">
      <c r="B24" s="11">
        <f t="shared" si="0"/>
        <v>41044</v>
      </c>
      <c r="C24" s="12" t="str">
        <f>TEXT(tblHoras78910[Data],"ddd")</f>
        <v>seg</v>
      </c>
      <c r="D24" s="26"/>
      <c r="E24" s="1"/>
      <c r="F24" s="1"/>
      <c r="G24" s="1"/>
      <c r="H24" s="1"/>
      <c r="I24" s="25"/>
      <c r="J24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4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4" s="4">
        <f>tblHoras78910[Horas Trabalhadas (1º Período)]+tblHoras78910[Horas Trabalhadas (2º Período)]</f>
        <v>0</v>
      </c>
      <c r="M24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4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4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Jornada])+O23</f>
        <v>0</v>
      </c>
      <c r="P24" s="14" t="str">
        <f>IF(tblHoras78910[Horas Trabalhadas Além Jornada]&lt;0,IF(OR(tblHoras78910[Evento 
(1º Período)]="",tblHoras78910[Evento 
(2º Período)]=""),tblHoras78910[Horas Trabalhadas Além Jornada],""),"")</f>
        <v/>
      </c>
      <c r="Q24" s="14">
        <f>IF(tblHoras78910[Jornada Diária]&lt;&gt;"",IF((N(tblHoras78910[Jornada Diária])-ABS(N(tblHoras78910[Horas Trabalhadas Além Jornada])))=0,1,""),"")</f>
        <v>1</v>
      </c>
      <c r="R24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4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4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5" spans="2:20" x14ac:dyDescent="0.25">
      <c r="B25" s="11">
        <f t="shared" si="0"/>
        <v>41045</v>
      </c>
      <c r="C25" s="12" t="str">
        <f>TEXT(tblHoras78910[Data],"ddd")</f>
        <v>ter</v>
      </c>
      <c r="D25" s="26"/>
      <c r="E25" s="1"/>
      <c r="F25" s="1"/>
      <c r="G25" s="1"/>
      <c r="H25" s="1"/>
      <c r="I25" s="25"/>
      <c r="J25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5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5" s="4">
        <f>tblHoras78910[Horas Trabalhadas (1º Período)]+tblHoras78910[Horas Trabalhadas (2º Período)]</f>
        <v>0</v>
      </c>
      <c r="M25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5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5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Jornada])+O24</f>
        <v>0</v>
      </c>
      <c r="P25" s="14" t="str">
        <f>IF(tblHoras78910[Horas Trabalhadas Além Jornada]&lt;0,IF(OR(tblHoras78910[Evento 
(1º Período)]="",tblHoras78910[Evento 
(2º Período)]=""),tblHoras78910[Horas Trabalhadas Além Jornada],""),"")</f>
        <v/>
      </c>
      <c r="Q25" s="14">
        <f>IF(tblHoras78910[Jornada Diária]&lt;&gt;"",IF((N(tblHoras78910[Jornada Diária])-ABS(N(tblHoras78910[Horas Trabalhadas Além Jornada])))=0,1,""),"")</f>
        <v>1</v>
      </c>
      <c r="R25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5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5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6" spans="2:20" x14ac:dyDescent="0.25">
      <c r="B26" s="11">
        <f t="shared" si="0"/>
        <v>41046</v>
      </c>
      <c r="C26" s="12" t="str">
        <f>TEXT(tblHoras78910[Data],"ddd")</f>
        <v>qua</v>
      </c>
      <c r="D26" s="26"/>
      <c r="E26" s="1"/>
      <c r="F26" s="1"/>
      <c r="G26" s="1"/>
      <c r="H26" s="1"/>
      <c r="I26" s="25"/>
      <c r="J26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6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6" s="4">
        <f>tblHoras78910[Horas Trabalhadas (1º Período)]+tblHoras78910[Horas Trabalhadas (2º Período)]</f>
        <v>0</v>
      </c>
      <c r="M26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6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6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Jornada])+O25</f>
        <v>0</v>
      </c>
      <c r="P26" s="14" t="str">
        <f>IF(tblHoras78910[Horas Trabalhadas Além Jornada]&lt;0,IF(OR(tblHoras78910[Evento 
(1º Período)]="",tblHoras78910[Evento 
(2º Período)]=""),tblHoras78910[Horas Trabalhadas Além Jornada],""),"")</f>
        <v/>
      </c>
      <c r="Q26" s="14">
        <f>IF(tblHoras78910[Jornada Diária]&lt;&gt;"",IF((N(tblHoras78910[Jornada Diária])-ABS(N(tblHoras78910[Horas Trabalhadas Além Jornada])))=0,1,""),"")</f>
        <v>1</v>
      </c>
      <c r="R26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6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6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7" spans="2:20" x14ac:dyDescent="0.25">
      <c r="B27" s="11">
        <f t="shared" si="0"/>
        <v>41047</v>
      </c>
      <c r="C27" s="12" t="str">
        <f>TEXT(tblHoras78910[Data],"ddd")</f>
        <v>qui</v>
      </c>
      <c r="D27" s="26"/>
      <c r="E27" s="1"/>
      <c r="F27" s="1"/>
      <c r="G27" s="1"/>
      <c r="H27" s="1"/>
      <c r="I27" s="25"/>
      <c r="J27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7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7" s="4">
        <f>tblHoras78910[Horas Trabalhadas (1º Período)]+tblHoras78910[Horas Trabalhadas (2º Período)]</f>
        <v>0</v>
      </c>
      <c r="M27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7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7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Jornada])+O26</f>
        <v>0</v>
      </c>
      <c r="P27" s="14" t="str">
        <f>IF(tblHoras78910[Horas Trabalhadas Além Jornada]&lt;0,IF(OR(tblHoras78910[Evento 
(1º Período)]="",tblHoras78910[Evento 
(2º Período)]=""),tblHoras78910[Horas Trabalhadas Além Jornada],""),"")</f>
        <v/>
      </c>
      <c r="Q27" s="14">
        <f>IF(tblHoras78910[Jornada Diária]&lt;&gt;"",IF((N(tblHoras78910[Jornada Diária])-ABS(N(tblHoras78910[Horas Trabalhadas Além Jornada])))=0,1,""),"")</f>
        <v>1</v>
      </c>
      <c r="R27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7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7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8" spans="2:20" x14ac:dyDescent="0.25">
      <c r="B28" s="11">
        <f t="shared" si="0"/>
        <v>41048</v>
      </c>
      <c r="C28" s="12" t="str">
        <f>TEXT(tblHoras78910[Data],"ddd")</f>
        <v>sex</v>
      </c>
      <c r="D28" s="26"/>
      <c r="E28" s="1"/>
      <c r="F28" s="1"/>
      <c r="G28" s="1"/>
      <c r="H28" s="1"/>
      <c r="I28" s="25"/>
      <c r="J28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8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8" s="4">
        <f>tblHoras78910[Horas Trabalhadas (1º Período)]+tblHoras78910[Horas Trabalhadas (2º Período)]</f>
        <v>0</v>
      </c>
      <c r="M28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8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8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Jornada])+O27</f>
        <v>0</v>
      </c>
      <c r="P28" s="14" t="str">
        <f>IF(tblHoras78910[Horas Trabalhadas Além Jornada]&lt;0,IF(OR(tblHoras78910[Evento 
(1º Período)]="",tblHoras78910[Evento 
(2º Período)]=""),tblHoras78910[Horas Trabalhadas Além Jornada],""),"")</f>
        <v/>
      </c>
      <c r="Q28" s="14">
        <f>IF(tblHoras78910[Jornada Diária]&lt;&gt;"",IF((N(tblHoras78910[Jornada Diária])-ABS(N(tblHoras78910[Horas Trabalhadas Além Jornada])))=0,1,""),"")</f>
        <v>1</v>
      </c>
      <c r="R28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8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8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9" spans="2:20" x14ac:dyDescent="0.25">
      <c r="B29" s="11">
        <f t="shared" si="0"/>
        <v>41049</v>
      </c>
      <c r="C29" s="12" t="str">
        <f>TEXT(tblHoras78910[Data],"ddd")</f>
        <v>sáb</v>
      </c>
      <c r="D29" s="26"/>
      <c r="E29" s="1"/>
      <c r="F29" s="1"/>
      <c r="G29" s="1"/>
      <c r="H29" s="1"/>
      <c r="I29" s="25"/>
      <c r="J29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9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9" s="4">
        <f>tblHoras78910[Horas Trabalhadas (1º Período)]+tblHoras78910[Horas Trabalhadas (2º Período)]</f>
        <v>0</v>
      </c>
      <c r="M29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29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9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Jornada])+O28</f>
        <v>0</v>
      </c>
      <c r="P29" s="14" t="str">
        <f>IF(tblHoras78910[Horas Trabalhadas Além Jornada]&lt;0,IF(OR(tblHoras78910[Evento 
(1º Período)]="",tblHoras78910[Evento 
(2º Período)]=""),tblHoras78910[Horas Trabalhadas Além Jornada],""),"")</f>
        <v/>
      </c>
      <c r="Q29" s="14" t="str">
        <f>IF(tblHoras78910[Jornada Diária]&lt;&gt;"",IF((N(tblHoras78910[Jornada Diária])-ABS(N(tblHoras78910[Horas Trabalhadas Além Jornada])))=0,1,""),"")</f>
        <v/>
      </c>
      <c r="R29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9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9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0" spans="2:20" x14ac:dyDescent="0.25">
      <c r="B30" s="11">
        <f t="shared" si="0"/>
        <v>41050</v>
      </c>
      <c r="C30" s="12" t="str">
        <f>TEXT(tblHoras78910[Data],"ddd")</f>
        <v>dom</v>
      </c>
      <c r="D30" s="26"/>
      <c r="E30" s="1"/>
      <c r="F30" s="1"/>
      <c r="G30" s="1"/>
      <c r="H30" s="1"/>
      <c r="I30" s="25"/>
      <c r="J30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0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0" s="4">
        <f>tblHoras78910[Horas Trabalhadas (1º Período)]+tblHoras78910[Horas Trabalhadas (2º Período)]</f>
        <v>0</v>
      </c>
      <c r="M30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30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0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Jornada])+O29</f>
        <v>0</v>
      </c>
      <c r="P30" s="14" t="str">
        <f>IF(tblHoras78910[Horas Trabalhadas Além Jornada]&lt;0,IF(OR(tblHoras78910[Evento 
(1º Período)]="",tblHoras78910[Evento 
(2º Período)]=""),tblHoras78910[Horas Trabalhadas Além Jornada],""),"")</f>
        <v/>
      </c>
      <c r="Q30" s="14" t="str">
        <f>IF(tblHoras78910[Jornada Diária]&lt;&gt;"",IF((N(tblHoras78910[Jornada Diária])-ABS(N(tblHoras78910[Horas Trabalhadas Além Jornada])))=0,1,""),"")</f>
        <v/>
      </c>
      <c r="R30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0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0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1" spans="2:20" x14ac:dyDescent="0.25">
      <c r="B31" s="11">
        <f t="shared" si="0"/>
        <v>41051</v>
      </c>
      <c r="C31" s="12" t="str">
        <f>TEXT(tblHoras78910[Data],"ddd")</f>
        <v>seg</v>
      </c>
      <c r="D31" s="26"/>
      <c r="E31" s="1"/>
      <c r="F31" s="1"/>
      <c r="G31" s="1"/>
      <c r="H31" s="1"/>
      <c r="I31" s="25"/>
      <c r="J31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1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1" s="4">
        <f>tblHoras78910[Horas Trabalhadas (1º Período)]+tblHoras78910[Horas Trabalhadas (2º Período)]</f>
        <v>0</v>
      </c>
      <c r="M31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1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1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Jornada])+O30</f>
        <v>0</v>
      </c>
      <c r="P31" s="14" t="str">
        <f>IF(tblHoras78910[Horas Trabalhadas Além Jornada]&lt;0,IF(OR(tblHoras78910[Evento 
(1º Período)]="",tblHoras78910[Evento 
(2º Período)]=""),tblHoras78910[Horas Trabalhadas Além Jornada],""),"")</f>
        <v/>
      </c>
      <c r="Q31" s="14">
        <f>IF(tblHoras78910[Jornada Diária]&lt;&gt;"",IF((N(tblHoras78910[Jornada Diária])-ABS(N(tblHoras78910[Horas Trabalhadas Além Jornada])))=0,1,""),"")</f>
        <v>1</v>
      </c>
      <c r="R31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1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1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2" spans="2:20" x14ac:dyDescent="0.25">
      <c r="B32" s="11">
        <f t="shared" si="0"/>
        <v>41052</v>
      </c>
      <c r="C32" s="12" t="str">
        <f>TEXT(tblHoras78910[Data],"ddd")</f>
        <v>ter</v>
      </c>
      <c r="D32" s="26"/>
      <c r="E32" s="1"/>
      <c r="F32" s="1"/>
      <c r="G32" s="1"/>
      <c r="H32" s="1"/>
      <c r="I32" s="25"/>
      <c r="J32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2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2" s="4">
        <f>tblHoras78910[Horas Trabalhadas (1º Período)]+tblHoras78910[Horas Trabalhadas (2º Período)]</f>
        <v>0</v>
      </c>
      <c r="M32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2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2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Jornada])+O31</f>
        <v>0</v>
      </c>
      <c r="P32" s="14" t="str">
        <f>IF(tblHoras78910[Horas Trabalhadas Além Jornada]&lt;0,IF(OR(tblHoras78910[Evento 
(1º Período)]="",tblHoras78910[Evento 
(2º Período)]=""),tblHoras78910[Horas Trabalhadas Além Jornada],""),"")</f>
        <v/>
      </c>
      <c r="Q32" s="14">
        <f>IF(tblHoras78910[Jornada Diária]&lt;&gt;"",IF((N(tblHoras78910[Jornada Diária])-ABS(N(tblHoras78910[Horas Trabalhadas Além Jornada])))=0,1,""),"")</f>
        <v>1</v>
      </c>
      <c r="R32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2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2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3" spans="2:21" x14ac:dyDescent="0.25">
      <c r="B33" s="11">
        <f t="shared" si="0"/>
        <v>41053</v>
      </c>
      <c r="C33" s="12" t="str">
        <f>TEXT(tblHoras78910[Data],"ddd")</f>
        <v>qua</v>
      </c>
      <c r="D33" s="26"/>
      <c r="E33" s="1"/>
      <c r="F33" s="1"/>
      <c r="G33" s="1"/>
      <c r="H33" s="1"/>
      <c r="I33" s="25"/>
      <c r="J33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3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3" s="4">
        <f>tblHoras78910[Horas Trabalhadas (1º Período)]+tblHoras78910[Horas Trabalhadas (2º Período)]</f>
        <v>0</v>
      </c>
      <c r="M33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3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3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Jornada])+O32</f>
        <v>0</v>
      </c>
      <c r="P33" s="14" t="str">
        <f>IF(tblHoras78910[Horas Trabalhadas Além Jornada]&lt;0,IF(OR(tblHoras78910[Evento 
(1º Período)]="",tblHoras78910[Evento 
(2º Período)]=""),tblHoras78910[Horas Trabalhadas Além Jornada],""),"")</f>
        <v/>
      </c>
      <c r="Q33" s="14">
        <f>IF(tblHoras78910[Jornada Diária]&lt;&gt;"",IF((N(tblHoras78910[Jornada Diária])-ABS(N(tblHoras78910[Horas Trabalhadas Além Jornada])))=0,1,""),"")</f>
        <v>1</v>
      </c>
      <c r="R33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3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3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4" spans="2:21" x14ac:dyDescent="0.25">
      <c r="B34" s="11">
        <f t="shared" si="0"/>
        <v>41054</v>
      </c>
      <c r="C34" s="12" t="str">
        <f>TEXT(tblHoras78910[Data],"ddd")</f>
        <v>qui</v>
      </c>
      <c r="D34" s="26"/>
      <c r="E34" s="1"/>
      <c r="F34" s="1"/>
      <c r="G34" s="1"/>
      <c r="H34" s="1"/>
      <c r="I34" s="25"/>
      <c r="J34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4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4" s="4">
        <f>tblHoras78910[Horas Trabalhadas (1º Período)]+tblHoras78910[Horas Trabalhadas (2º Período)]</f>
        <v>0</v>
      </c>
      <c r="M34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4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4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Jornada])+O33</f>
        <v>0</v>
      </c>
      <c r="P34" s="14" t="str">
        <f>IF(tblHoras78910[Horas Trabalhadas Além Jornada]&lt;0,IF(OR(tblHoras78910[Evento 
(1º Período)]="",tblHoras78910[Evento 
(2º Período)]=""),tblHoras78910[Horas Trabalhadas Além Jornada],""),"")</f>
        <v/>
      </c>
      <c r="Q34" s="14">
        <f>IF(tblHoras78910[Jornada Diária]&lt;&gt;"",IF((N(tblHoras78910[Jornada Diária])-ABS(N(tblHoras78910[Horas Trabalhadas Além Jornada])))=0,1,""),"")</f>
        <v>1</v>
      </c>
      <c r="R34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4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4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5" spans="2:21" x14ac:dyDescent="0.25">
      <c r="B35" s="11">
        <f t="shared" si="0"/>
        <v>41055</v>
      </c>
      <c r="C35" s="12" t="str">
        <f>TEXT(tblHoras78910[Data],"ddd")</f>
        <v>sex</v>
      </c>
      <c r="D35" s="26"/>
      <c r="E35" s="1"/>
      <c r="F35" s="1"/>
      <c r="G35" s="1"/>
      <c r="H35" s="1"/>
      <c r="I35" s="25"/>
      <c r="J35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5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5" s="4">
        <f>tblHoras78910[Horas Trabalhadas (1º Período)]+tblHoras78910[Horas Trabalhadas (2º Período)]</f>
        <v>0</v>
      </c>
      <c r="M35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5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5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Jornada])+O34</f>
        <v>0</v>
      </c>
      <c r="P35" s="14" t="str">
        <f>IF(tblHoras78910[Horas Trabalhadas Além Jornada]&lt;0,IF(OR(tblHoras78910[Evento 
(1º Período)]="",tblHoras78910[Evento 
(2º Período)]=""),tblHoras78910[Horas Trabalhadas Além Jornada],""),"")</f>
        <v/>
      </c>
      <c r="Q35" s="14">
        <f>IF(tblHoras78910[Jornada Diária]&lt;&gt;"",IF((N(tblHoras78910[Jornada Diária])-ABS(N(tblHoras78910[Horas Trabalhadas Além Jornada])))=0,1,""),"")</f>
        <v>1</v>
      </c>
      <c r="R35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5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5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6" spans="2:21" x14ac:dyDescent="0.25">
      <c r="B36" s="11">
        <f t="shared" si="0"/>
        <v>41056</v>
      </c>
      <c r="C36" s="12" t="str">
        <f>TEXT(tblHoras78910[Data],"ddd")</f>
        <v>sáb</v>
      </c>
      <c r="D36" s="26"/>
      <c r="E36" s="1"/>
      <c r="F36" s="1"/>
      <c r="G36" s="1"/>
      <c r="H36" s="1"/>
      <c r="I36" s="25"/>
      <c r="J36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6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6" s="4">
        <f>tblHoras78910[Horas Trabalhadas (1º Período)]+tblHoras78910[Horas Trabalhadas (2º Período)]</f>
        <v>0</v>
      </c>
      <c r="M36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36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6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Jornada])+O35</f>
        <v>0</v>
      </c>
      <c r="P36" s="14" t="str">
        <f>IF(tblHoras78910[Horas Trabalhadas Além Jornada]&lt;0,IF(OR(tblHoras78910[Evento 
(1º Período)]="",tblHoras78910[Evento 
(2º Período)]=""),tblHoras78910[Horas Trabalhadas Além Jornada],""),"")</f>
        <v/>
      </c>
      <c r="Q36" s="14" t="str">
        <f>IF(tblHoras78910[Jornada Diária]&lt;&gt;"",IF((N(tblHoras78910[Jornada Diária])-ABS(N(tblHoras78910[Horas Trabalhadas Além Jornada])))=0,1,""),"")</f>
        <v/>
      </c>
      <c r="R36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6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6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7" spans="2:21" x14ac:dyDescent="0.25">
      <c r="B37" s="11">
        <f t="shared" si="0"/>
        <v>41057</v>
      </c>
      <c r="C37" s="12" t="str">
        <f>TEXT(tblHoras78910[Data],"ddd")</f>
        <v>dom</v>
      </c>
      <c r="D37" s="26"/>
      <c r="E37" s="1"/>
      <c r="F37" s="1"/>
      <c r="G37" s="1"/>
      <c r="H37" s="1"/>
      <c r="I37" s="25"/>
      <c r="J37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7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7" s="4">
        <f>tblHoras78910[Horas Trabalhadas (1º Período)]+tblHoras78910[Horas Trabalhadas (2º Período)]</f>
        <v>0</v>
      </c>
      <c r="M37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37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7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Jornada])+O36</f>
        <v>0</v>
      </c>
      <c r="P37" s="14" t="str">
        <f>IF(tblHoras78910[Horas Trabalhadas Além Jornada]&lt;0,IF(OR(tblHoras78910[Evento 
(1º Período)]="",tblHoras78910[Evento 
(2º Período)]=""),tblHoras78910[Horas Trabalhadas Além Jornada],""),"")</f>
        <v/>
      </c>
      <c r="Q37" s="14" t="str">
        <f>IF(tblHoras78910[Jornada Diária]&lt;&gt;"",IF((N(tblHoras78910[Jornada Diária])-ABS(N(tblHoras78910[Horas Trabalhadas Além Jornada])))=0,1,""),"")</f>
        <v/>
      </c>
      <c r="R37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7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7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8" spans="2:21" x14ac:dyDescent="0.25">
      <c r="B38" s="11">
        <f t="shared" si="0"/>
        <v>41058</v>
      </c>
      <c r="C38" s="12" t="str">
        <f>TEXT(tblHoras78910[Data],"ddd")</f>
        <v>seg</v>
      </c>
      <c r="D38" s="26"/>
      <c r="E38" s="1"/>
      <c r="F38" s="1"/>
      <c r="G38" s="1"/>
      <c r="H38" s="1"/>
      <c r="I38" s="25"/>
      <c r="J38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8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8" s="4">
        <f>tblHoras78910[Horas Trabalhadas (1º Período)]+tblHoras78910[Horas Trabalhadas (2º Período)]</f>
        <v>0</v>
      </c>
      <c r="M38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8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8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Jornada])+O37</f>
        <v>0</v>
      </c>
      <c r="P38" s="14" t="str">
        <f>IF(tblHoras78910[Horas Trabalhadas Além Jornada]&lt;0,IF(OR(tblHoras78910[Evento 
(1º Período)]="",tblHoras78910[Evento 
(2º Período)]=""),tblHoras78910[Horas Trabalhadas Além Jornada],""),"")</f>
        <v/>
      </c>
      <c r="Q38" s="14">
        <f>IF(tblHoras78910[Jornada Diária]&lt;&gt;"",IF((N(tblHoras78910[Jornada Diária])-ABS(N(tblHoras78910[Horas Trabalhadas Além Jornada])))=0,1,""),"")</f>
        <v>1</v>
      </c>
      <c r="R38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8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8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9" spans="2:21" x14ac:dyDescent="0.25">
      <c r="B39" s="11">
        <f t="shared" si="0"/>
        <v>41059</v>
      </c>
      <c r="C39" s="12" t="str">
        <f>TEXT(tblHoras78910[Data],"ddd")</f>
        <v>ter</v>
      </c>
      <c r="D39" s="26"/>
      <c r="E39" s="1"/>
      <c r="F39" s="1"/>
      <c r="G39" s="1"/>
      <c r="H39" s="1"/>
      <c r="I39" s="25"/>
      <c r="J39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9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9" s="4">
        <f>tblHoras78910[Horas Trabalhadas (1º Período)]+tblHoras78910[Horas Trabalhadas (2º Período)]</f>
        <v>0</v>
      </c>
      <c r="M39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9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9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Jornada])+O38</f>
        <v>0</v>
      </c>
      <c r="P39" s="14" t="str">
        <f>IF(tblHoras78910[Horas Trabalhadas Além Jornada]&lt;0,IF(OR(tblHoras78910[Evento 
(1º Período)]="",tblHoras78910[Evento 
(2º Período)]=""),tblHoras78910[Horas Trabalhadas Além Jornada],""),"")</f>
        <v/>
      </c>
      <c r="Q39" s="14">
        <f>IF(tblHoras78910[Jornada Diária]&lt;&gt;"",IF((N(tblHoras78910[Jornada Diária])-ABS(N(tblHoras78910[Horas Trabalhadas Além Jornada])))=0,1,""),"")</f>
        <v>1</v>
      </c>
      <c r="R39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9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9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U5lx/knh58DKoqsz8mwT4dnEDXJzq9KqXLsWuMc0oaiRKm6h1PQpxuPEJuRJCCqGk5WOXRApK+Qi/UHGMZhIgQ==" saltValue="uLSgXJ5GGuuGk93DHd7/1g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4D004E8-071A-45B7-BB35-38410EF2511F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9EC9E051-2114-491D-9E17-23F61AB11020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40D60CB-5763-442B-BDB7-3CB1C327C33E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32932BA0-F751-47CF-954D-F96812AD8741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81DDAE87-779D-4947-8EE8-175CA190D1AF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217FD230-5120-4137-91B3-AE3E7B9E2A9F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B29DC63D-2234-4E28-8F4D-431DE898E3E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52365AFC-0359-49F5-A897-6A50D5F33F5C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50" t="s">
        <v>58</v>
      </c>
      <c r="O1" s="66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6"/>
      <c r="Q1" s="66"/>
      <c r="R1" s="66"/>
      <c r="S1" s="66"/>
      <c r="T1" s="66"/>
    </row>
    <row r="2" spans="2:25" ht="15" customHeight="1" thickBot="1" x14ac:dyDescent="0.3">
      <c r="B2" s="6"/>
      <c r="G2" s="73"/>
      <c r="H2" s="74"/>
      <c r="I2" s="74"/>
      <c r="N2" s="24"/>
      <c r="O2" s="66"/>
      <c r="P2" s="66"/>
      <c r="Q2" s="66"/>
      <c r="R2" s="66"/>
      <c r="S2" s="66"/>
      <c r="T2" s="66"/>
    </row>
    <row r="3" spans="2:25" ht="15" customHeight="1" x14ac:dyDescent="0.25">
      <c r="B3" s="6"/>
      <c r="G3" s="50" t="s">
        <v>96</v>
      </c>
      <c r="H3" s="75" t="s">
        <v>97</v>
      </c>
      <c r="I3" s="76"/>
      <c r="N3" s="24"/>
      <c r="O3" s="66"/>
      <c r="P3" s="66"/>
      <c r="Q3" s="66"/>
      <c r="R3" s="66"/>
      <c r="S3" s="66"/>
      <c r="T3" s="66"/>
    </row>
    <row r="4" spans="2:25" ht="15" customHeight="1" thickBot="1" x14ac:dyDescent="0.3">
      <c r="B4" s="6"/>
      <c r="G4" s="46"/>
      <c r="H4" s="67"/>
      <c r="I4" s="68"/>
      <c r="N4" s="24"/>
      <c r="O4" s="66"/>
      <c r="P4" s="66"/>
      <c r="Q4" s="66"/>
      <c r="R4" s="66"/>
      <c r="S4" s="66"/>
      <c r="T4" s="66"/>
    </row>
    <row r="5" spans="2:25" ht="15" customHeight="1" x14ac:dyDescent="0.25">
      <c r="B5" s="69" t="s">
        <v>59</v>
      </c>
      <c r="C5" s="70"/>
      <c r="D5" s="50" t="s">
        <v>62</v>
      </c>
      <c r="E5" s="50" t="s">
        <v>88</v>
      </c>
      <c r="G5" s="7"/>
      <c r="N5" s="24"/>
      <c r="O5" s="77" t="s">
        <v>100</v>
      </c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71" t="s">
        <v>68</v>
      </c>
      <c r="C6" s="72"/>
      <c r="D6" s="31">
        <f>IF(Janeiro!D6&lt;&gt;"",Janeiro!D6,"")</f>
        <v>2016</v>
      </c>
      <c r="E6" s="31" t="str">
        <f>IF(Janeiro!E6&lt;&gt;"",Janeiro!E6,"")</f>
        <v/>
      </c>
      <c r="F6" s="33">
        <f>IF(ISERROR(DATEVALUE(IF(E6&lt;&gt;"",E6,1)&amp;"-"&amp;B6&amp;"-"&amp;D6)),"",DATEVALUE(IF(E6&lt;&gt;"",E6,1)&amp;"-"&amp;B6&amp;"-"&amp;D6))</f>
        <v>41060</v>
      </c>
      <c r="N6" s="24"/>
      <c r="O6" s="78"/>
      <c r="P6" s="64" t="s">
        <v>95</v>
      </c>
      <c r="Q6" s="65"/>
      <c r="R6" s="65"/>
      <c r="S6" s="65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47">
        <f>Maio!O39</f>
        <v>0</v>
      </c>
      <c r="P7" s="47">
        <f>SUM(tblHoras7891011[Atrasos
(horas)])</f>
        <v>0</v>
      </c>
      <c r="Q7" s="48">
        <f>SUM(tblHoras7891011[Faltas
(dias)])</f>
        <v>0</v>
      </c>
      <c r="R7" s="47">
        <f>SUM(tblHoras7891011[Hora Extra Normal])</f>
        <v>0</v>
      </c>
      <c r="S7" s="47">
        <f>SUM(tblHoras7891011[Hora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>
        <f>IF(ISERROR(F6),"",F6)</f>
        <v>41060</v>
      </c>
      <c r="C9" s="12" t="str">
        <f>TEXT(tblHoras7891011[Data],"ddd")</f>
        <v>qua</v>
      </c>
      <c r="D9" s="26"/>
      <c r="E9" s="1"/>
      <c r="F9" s="1"/>
      <c r="G9" s="1"/>
      <c r="H9" s="1"/>
      <c r="I9" s="25"/>
      <c r="J9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9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9" s="4">
        <f>tblHoras7891011[Horas Trabalhadas (1º Período)]+tblHoras7891011[Horas Trabalhadas (2º Período)]</f>
        <v>0</v>
      </c>
      <c r="M9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9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9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Jornada])+O7</f>
        <v>0</v>
      </c>
      <c r="P9" s="14" t="str">
        <f>IF(tblHoras7891011[Horas Trabalhadas Além Jornada]&lt;0,IF(OR(tblHoras7891011[Evento 
(1º Período)]="",tblHoras7891011[Evento 
(2º Período)]=""),tblHoras7891011[Horas Trabalhadas Além Jornada],""),"")</f>
        <v/>
      </c>
      <c r="Q9" s="14" t="str">
        <f>IF(tblHoras7891011[Jornada Diária]&lt;&gt;"",IF((N(tblHoras7891011[Jornada Diária])-ABS(N(tblHoras7891011[Horas Trabalhadas Além Jornada])))=0,1,""),"")</f>
        <v/>
      </c>
      <c r="R9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9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9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41061</v>
      </c>
      <c r="C10" s="12" t="str">
        <f>TEXT(tblHoras7891011[Data],"ddd")</f>
        <v>qui</v>
      </c>
      <c r="D10" s="26"/>
      <c r="E10" s="1"/>
      <c r="F10" s="1"/>
      <c r="G10" s="1"/>
      <c r="H10" s="1"/>
      <c r="I10" s="25"/>
      <c r="J10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0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0" s="4">
        <f>tblHoras7891011[Horas Trabalhadas (1º Período)]+tblHoras7891011[Horas Trabalhadas (2º Período)]</f>
        <v>0</v>
      </c>
      <c r="M10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0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0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Jornada])+O9</f>
        <v>0</v>
      </c>
      <c r="P10" s="14" t="str">
        <f>IF(tblHoras7891011[Horas Trabalhadas Além Jornada]&lt;0,IF(OR(tblHoras7891011[Evento 
(1º Período)]="",tblHoras7891011[Evento 
(2º Período)]=""),tblHoras7891011[Horas Trabalhadas Além Jornada],""),"")</f>
        <v/>
      </c>
      <c r="Q10" s="14" t="str">
        <f>IF(tblHoras7891011[Jornada Diária]&lt;&gt;"",IF((N(tblHoras7891011[Jornada Diária])-ABS(N(tblHoras7891011[Horas Trabalhadas Além Jornada])))=0,1,""),"")</f>
        <v/>
      </c>
      <c r="R10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0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0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41062</v>
      </c>
      <c r="C11" s="12" t="str">
        <f>TEXT(tblHoras7891011[Data],"ddd")</f>
        <v>sex</v>
      </c>
      <c r="D11" s="26"/>
      <c r="E11" s="1"/>
      <c r="F11" s="1"/>
      <c r="G11" s="1"/>
      <c r="H11" s="1"/>
      <c r="I11" s="25"/>
      <c r="J11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1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1" s="4">
        <f>tblHoras7891011[Horas Trabalhadas (1º Período)]+tblHoras7891011[Horas Trabalhadas (2º Período)]</f>
        <v>0</v>
      </c>
      <c r="M11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1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1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Jornada])+O10</f>
        <v>0</v>
      </c>
      <c r="P11" s="14" t="str">
        <f>IF(tblHoras7891011[Horas Trabalhadas Além Jornada]&lt;0,IF(OR(tblHoras7891011[Evento 
(1º Período)]="",tblHoras7891011[Evento 
(2º Período)]=""),tblHoras7891011[Horas Trabalhadas Além Jornada],""),"")</f>
        <v/>
      </c>
      <c r="Q11" s="14" t="str">
        <f>IF(tblHoras7891011[Jornada Diária]&lt;&gt;"",IF((N(tblHoras7891011[Jornada Diária])-ABS(N(tblHoras7891011[Horas Trabalhadas Além Jornada])))=0,1,""),"")</f>
        <v/>
      </c>
      <c r="R11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1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1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2" spans="2:25" x14ac:dyDescent="0.25">
      <c r="B12" s="11">
        <f t="shared" si="0"/>
        <v>41063</v>
      </c>
      <c r="C12" s="12" t="str">
        <f>TEXT(tblHoras7891011[Data],"ddd")</f>
        <v>sáb</v>
      </c>
      <c r="D12" s="26"/>
      <c r="E12" s="1"/>
      <c r="F12" s="1"/>
      <c r="G12" s="1"/>
      <c r="H12" s="1"/>
      <c r="I12" s="25"/>
      <c r="J12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2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2" s="4">
        <f>tblHoras7891011[Horas Trabalhadas (1º Período)]+tblHoras7891011[Horas Trabalhadas (2º Período)]</f>
        <v>0</v>
      </c>
      <c r="M12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12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2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Jornada])+O11</f>
        <v>0</v>
      </c>
      <c r="P12" s="14" t="str">
        <f>IF(tblHoras7891011[Horas Trabalhadas Além Jornada]&lt;0,IF(OR(tblHoras7891011[Evento 
(1º Período)]="",tblHoras7891011[Evento 
(2º Período)]=""),tblHoras7891011[Horas Trabalhadas Além Jornada],""),"")</f>
        <v/>
      </c>
      <c r="Q12" s="14" t="str">
        <f>IF(tblHoras7891011[Jornada Diária]&lt;&gt;"",IF((N(tblHoras7891011[Jornada Diária])-ABS(N(tblHoras7891011[Horas Trabalhadas Além Jornada])))=0,1,""),"")</f>
        <v/>
      </c>
      <c r="R12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2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2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3" spans="2:25" x14ac:dyDescent="0.25">
      <c r="B13" s="11">
        <f t="shared" si="0"/>
        <v>41064</v>
      </c>
      <c r="C13" s="12" t="str">
        <f>TEXT(tblHoras7891011[Data],"ddd")</f>
        <v>dom</v>
      </c>
      <c r="D13" s="26"/>
      <c r="E13" s="1"/>
      <c r="F13" s="1"/>
      <c r="G13" s="1"/>
      <c r="H13" s="1"/>
      <c r="I13" s="25"/>
      <c r="J13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3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3" s="4">
        <f>tblHoras7891011[Horas Trabalhadas (1º Período)]+tblHoras7891011[Horas Trabalhadas (2º Período)]</f>
        <v>0</v>
      </c>
      <c r="M13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13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3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Jornada])+O12</f>
        <v>0</v>
      </c>
      <c r="P13" s="14" t="str">
        <f>IF(tblHoras7891011[Horas Trabalhadas Além Jornada]&lt;0,IF(OR(tblHoras7891011[Evento 
(1º Período)]="",tblHoras7891011[Evento 
(2º Período)]=""),tblHoras7891011[Horas Trabalhadas Além Jornada],""),"")</f>
        <v/>
      </c>
      <c r="Q13" s="14" t="str">
        <f>IF(tblHoras7891011[Jornada Diária]&lt;&gt;"",IF((N(tblHoras7891011[Jornada Diária])-ABS(N(tblHoras7891011[Horas Trabalhadas Além Jornada])))=0,1,""),"")</f>
        <v/>
      </c>
      <c r="R13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3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3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4" spans="2:25" x14ac:dyDescent="0.25">
      <c r="B14" s="11">
        <f t="shared" si="0"/>
        <v>41065</v>
      </c>
      <c r="C14" s="12" t="str">
        <f>TEXT(tblHoras7891011[Data],"ddd")</f>
        <v>seg</v>
      </c>
      <c r="D14" s="26"/>
      <c r="E14" s="1"/>
      <c r="F14" s="1"/>
      <c r="G14" s="1"/>
      <c r="H14" s="1"/>
      <c r="I14" s="25"/>
      <c r="J14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4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4" s="4">
        <f>tblHoras7891011[Horas Trabalhadas (1º Período)]+tblHoras7891011[Horas Trabalhadas (2º Período)]</f>
        <v>0</v>
      </c>
      <c r="M14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4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4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Jornada])+O13</f>
        <v>0</v>
      </c>
      <c r="P14" s="14" t="str">
        <f>IF(tblHoras7891011[Horas Trabalhadas Além Jornada]&lt;0,IF(OR(tblHoras7891011[Evento 
(1º Período)]="",tblHoras7891011[Evento 
(2º Período)]=""),tblHoras7891011[Horas Trabalhadas Além Jornada],""),"")</f>
        <v/>
      </c>
      <c r="Q14" s="14" t="str">
        <f>IF(tblHoras7891011[Jornada Diária]&lt;&gt;"",IF((N(tblHoras7891011[Jornada Diária])-ABS(N(tblHoras7891011[Horas Trabalhadas Além Jornada])))=0,1,""),"")</f>
        <v/>
      </c>
      <c r="R14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4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4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  <c r="X14" s="18"/>
      <c r="Y14" s="18"/>
    </row>
    <row r="15" spans="2:25" x14ac:dyDescent="0.25">
      <c r="B15" s="11">
        <f t="shared" si="0"/>
        <v>41066</v>
      </c>
      <c r="C15" s="12" t="str">
        <f>TEXT(tblHoras7891011[Data],"ddd")</f>
        <v>ter</v>
      </c>
      <c r="D15" s="26"/>
      <c r="E15" s="1"/>
      <c r="F15" s="1"/>
      <c r="G15" s="1"/>
      <c r="H15" s="1"/>
      <c r="I15" s="25"/>
      <c r="J15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5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5" s="4">
        <f>tblHoras7891011[Horas Trabalhadas (1º Período)]+tblHoras7891011[Horas Trabalhadas (2º Período)]</f>
        <v>0</v>
      </c>
      <c r="M15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5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5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Jornada])+O14</f>
        <v>0</v>
      </c>
      <c r="P15" s="14" t="str">
        <f>IF(tblHoras7891011[Horas Trabalhadas Além Jornada]&lt;0,IF(OR(tblHoras7891011[Evento 
(1º Período)]="",tblHoras7891011[Evento 
(2º Período)]=""),tblHoras7891011[Horas Trabalhadas Além Jornada],""),"")</f>
        <v/>
      </c>
      <c r="Q15" s="14" t="str">
        <f>IF(tblHoras7891011[Jornada Diária]&lt;&gt;"",IF((N(tblHoras7891011[Jornada Diária])-ABS(N(tblHoras7891011[Horas Trabalhadas Além Jornada])))=0,1,""),"")</f>
        <v/>
      </c>
      <c r="R15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5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5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  <c r="X15" s="17"/>
    </row>
    <row r="16" spans="2:25" x14ac:dyDescent="0.25">
      <c r="B16" s="11">
        <f t="shared" si="0"/>
        <v>41067</v>
      </c>
      <c r="C16" s="12" t="str">
        <f>TEXT(tblHoras7891011[Data],"ddd")</f>
        <v>qua</v>
      </c>
      <c r="D16" s="26"/>
      <c r="E16" s="1"/>
      <c r="F16" s="1"/>
      <c r="G16" s="1"/>
      <c r="H16" s="1"/>
      <c r="I16" s="25"/>
      <c r="J16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6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6" s="4">
        <f>tblHoras7891011[Horas Trabalhadas (1º Período)]+tblHoras7891011[Horas Trabalhadas (2º Período)]</f>
        <v>0</v>
      </c>
      <c r="M16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6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6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Jornada])+O15</f>
        <v>0</v>
      </c>
      <c r="P16" s="14" t="str">
        <f>IF(tblHoras7891011[Horas Trabalhadas Além Jornada]&lt;0,IF(OR(tblHoras7891011[Evento 
(1º Período)]="",tblHoras7891011[Evento 
(2º Período)]=""),tblHoras7891011[Horas Trabalhadas Além Jornada],""),"")</f>
        <v/>
      </c>
      <c r="Q16" s="14" t="str">
        <f>IF(tblHoras7891011[Jornada Diária]&lt;&gt;"",IF((N(tblHoras7891011[Jornada Diária])-ABS(N(tblHoras7891011[Horas Trabalhadas Além Jornada])))=0,1,""),"")</f>
        <v/>
      </c>
      <c r="R16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6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6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7" spans="2:20" x14ac:dyDescent="0.25">
      <c r="B17" s="11">
        <f t="shared" si="0"/>
        <v>41068</v>
      </c>
      <c r="C17" s="12" t="str">
        <f>TEXT(tblHoras7891011[Data],"ddd")</f>
        <v>qui</v>
      </c>
      <c r="D17" s="26"/>
      <c r="E17" s="1"/>
      <c r="F17" s="1"/>
      <c r="G17" s="1"/>
      <c r="H17" s="1"/>
      <c r="I17" s="25"/>
      <c r="J17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7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7" s="4">
        <f>tblHoras7891011[Horas Trabalhadas (1º Período)]+tblHoras7891011[Horas Trabalhadas (2º Período)]</f>
        <v>0</v>
      </c>
      <c r="M17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7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7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Jornada])+O16</f>
        <v>0</v>
      </c>
      <c r="P17" s="14" t="str">
        <f>IF(tblHoras7891011[Horas Trabalhadas Além Jornada]&lt;0,IF(OR(tblHoras7891011[Evento 
(1º Período)]="",tblHoras7891011[Evento 
(2º Período)]=""),tblHoras7891011[Horas Trabalhadas Além Jornada],""),"")</f>
        <v/>
      </c>
      <c r="Q17" s="14" t="str">
        <f>IF(tblHoras7891011[Jornada Diária]&lt;&gt;"",IF((N(tblHoras7891011[Jornada Diária])-ABS(N(tblHoras7891011[Horas Trabalhadas Além Jornada])))=0,1,""),"")</f>
        <v/>
      </c>
      <c r="R17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7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7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8" spans="2:20" x14ac:dyDescent="0.25">
      <c r="B18" s="11">
        <f t="shared" si="0"/>
        <v>41069</v>
      </c>
      <c r="C18" s="12" t="str">
        <f>TEXT(tblHoras7891011[Data],"ddd")</f>
        <v>sex</v>
      </c>
      <c r="D18" s="26"/>
      <c r="E18" s="1"/>
      <c r="F18" s="1"/>
      <c r="G18" s="1"/>
      <c r="H18" s="1"/>
      <c r="I18" s="25"/>
      <c r="J18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8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8" s="4">
        <f>tblHoras7891011[Horas Trabalhadas (1º Período)]+tblHoras7891011[Horas Trabalhadas (2º Período)]</f>
        <v>0</v>
      </c>
      <c r="M18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8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8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Jornada])+O17</f>
        <v>0</v>
      </c>
      <c r="P18" s="14" t="str">
        <f>IF(tblHoras7891011[Horas Trabalhadas Além Jornada]&lt;0,IF(OR(tblHoras7891011[Evento 
(1º Período)]="",tblHoras7891011[Evento 
(2º Período)]=""),tblHoras7891011[Horas Trabalhadas Além Jornada],""),"")</f>
        <v/>
      </c>
      <c r="Q18" s="14" t="str">
        <f>IF(tblHoras7891011[Jornada Diária]&lt;&gt;"",IF((N(tblHoras7891011[Jornada Diária])-ABS(N(tblHoras7891011[Horas Trabalhadas Além Jornada])))=0,1,""),"")</f>
        <v/>
      </c>
      <c r="R18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8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8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9" spans="2:20" x14ac:dyDescent="0.25">
      <c r="B19" s="11">
        <f t="shared" si="0"/>
        <v>41070</v>
      </c>
      <c r="C19" s="12" t="str">
        <f>TEXT(tblHoras7891011[Data],"ddd")</f>
        <v>sáb</v>
      </c>
      <c r="D19" s="26"/>
      <c r="E19" s="1"/>
      <c r="F19" s="1"/>
      <c r="G19" s="1"/>
      <c r="H19" s="1"/>
      <c r="I19" s="25"/>
      <c r="J19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9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9" s="4">
        <f>tblHoras7891011[Horas Trabalhadas (1º Período)]+tblHoras7891011[Horas Trabalhadas (2º Período)]</f>
        <v>0</v>
      </c>
      <c r="M19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19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9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Jornada])+O18</f>
        <v>0</v>
      </c>
      <c r="P19" s="14" t="str">
        <f>IF(tblHoras7891011[Horas Trabalhadas Além Jornada]&lt;0,IF(OR(tblHoras7891011[Evento 
(1º Período)]="",tblHoras7891011[Evento 
(2º Período)]=""),tblHoras7891011[Horas Trabalhadas Além Jornada],""),"")</f>
        <v/>
      </c>
      <c r="Q19" s="14" t="str">
        <f>IF(tblHoras7891011[Jornada Diária]&lt;&gt;"",IF((N(tblHoras7891011[Jornada Diária])-ABS(N(tblHoras7891011[Horas Trabalhadas Além Jornada])))=0,1,""),"")</f>
        <v/>
      </c>
      <c r="R19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9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9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0" spans="2:20" x14ac:dyDescent="0.25">
      <c r="B20" s="11">
        <f t="shared" si="0"/>
        <v>41071</v>
      </c>
      <c r="C20" s="12" t="str">
        <f>TEXT(tblHoras7891011[Data],"ddd")</f>
        <v>dom</v>
      </c>
      <c r="D20" s="26"/>
      <c r="E20" s="1"/>
      <c r="F20" s="1"/>
      <c r="G20" s="1"/>
      <c r="H20" s="1"/>
      <c r="I20" s="25"/>
      <c r="J20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0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0" s="4">
        <f>tblHoras7891011[Horas Trabalhadas (1º Período)]+tblHoras7891011[Horas Trabalhadas (2º Período)]</f>
        <v>0</v>
      </c>
      <c r="M20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20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0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Jornada])+O19</f>
        <v>0</v>
      </c>
      <c r="P20" s="14" t="str">
        <f>IF(tblHoras7891011[Horas Trabalhadas Além Jornada]&lt;0,IF(OR(tblHoras7891011[Evento 
(1º Período)]="",tblHoras7891011[Evento 
(2º Período)]=""),tblHoras7891011[Horas Trabalhadas Além Jornada],""),"")</f>
        <v/>
      </c>
      <c r="Q20" s="14" t="str">
        <f>IF(tblHoras7891011[Jornada Diária]&lt;&gt;"",IF((N(tblHoras7891011[Jornada Diária])-ABS(N(tblHoras7891011[Horas Trabalhadas Além Jornada])))=0,1,""),"")</f>
        <v/>
      </c>
      <c r="R20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0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0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1" spans="2:20" x14ac:dyDescent="0.25">
      <c r="B21" s="11">
        <f t="shared" si="0"/>
        <v>41072</v>
      </c>
      <c r="C21" s="12" t="str">
        <f>TEXT(tblHoras7891011[Data],"ddd")</f>
        <v>seg</v>
      </c>
      <c r="D21" s="26"/>
      <c r="E21" s="1"/>
      <c r="F21" s="1"/>
      <c r="G21" s="1"/>
      <c r="H21" s="1"/>
      <c r="I21" s="25"/>
      <c r="J21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1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1" s="4">
        <f>tblHoras7891011[Horas Trabalhadas (1º Período)]+tblHoras7891011[Horas Trabalhadas (2º Período)]</f>
        <v>0</v>
      </c>
      <c r="M21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1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1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Jornada])+O20</f>
        <v>0</v>
      </c>
      <c r="P21" s="14" t="str">
        <f>IF(tblHoras7891011[Horas Trabalhadas Além Jornada]&lt;0,IF(OR(tblHoras7891011[Evento 
(1º Período)]="",tblHoras7891011[Evento 
(2º Período)]=""),tblHoras7891011[Horas Trabalhadas Além Jornada],""),"")</f>
        <v/>
      </c>
      <c r="Q21" s="14" t="str">
        <f>IF(tblHoras7891011[Jornada Diária]&lt;&gt;"",IF((N(tblHoras7891011[Jornada Diária])-ABS(N(tblHoras7891011[Horas Trabalhadas Além Jornada])))=0,1,""),"")</f>
        <v/>
      </c>
      <c r="R21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1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1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2" spans="2:20" x14ac:dyDescent="0.25">
      <c r="B22" s="11">
        <f t="shared" si="0"/>
        <v>41073</v>
      </c>
      <c r="C22" s="12" t="str">
        <f>TEXT(tblHoras7891011[Data],"ddd")</f>
        <v>ter</v>
      </c>
      <c r="D22" s="26"/>
      <c r="E22" s="1"/>
      <c r="F22" s="1"/>
      <c r="G22" s="1"/>
      <c r="H22" s="1"/>
      <c r="I22" s="25"/>
      <c r="J22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2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2" s="4">
        <f>tblHoras7891011[Horas Trabalhadas (1º Período)]+tblHoras7891011[Horas Trabalhadas (2º Período)]</f>
        <v>0</v>
      </c>
      <c r="M22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2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2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Jornada])+O21</f>
        <v>0</v>
      </c>
      <c r="P22" s="14" t="str">
        <f>IF(tblHoras7891011[Horas Trabalhadas Além Jornada]&lt;0,IF(OR(tblHoras7891011[Evento 
(1º Período)]="",tblHoras7891011[Evento 
(2º Período)]=""),tblHoras7891011[Horas Trabalhadas Além Jornada],""),"")</f>
        <v/>
      </c>
      <c r="Q22" s="14" t="str">
        <f>IF(tblHoras7891011[Jornada Diária]&lt;&gt;"",IF((N(tblHoras7891011[Jornada Diária])-ABS(N(tblHoras7891011[Horas Trabalhadas Além Jornada])))=0,1,""),"")</f>
        <v/>
      </c>
      <c r="R22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2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2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3" spans="2:20" x14ac:dyDescent="0.25">
      <c r="B23" s="11">
        <f t="shared" si="0"/>
        <v>41074</v>
      </c>
      <c r="C23" s="12" t="str">
        <f>TEXT(tblHoras7891011[Data],"ddd")</f>
        <v>qua</v>
      </c>
      <c r="D23" s="26"/>
      <c r="E23" s="1"/>
      <c r="F23" s="1"/>
      <c r="G23" s="1"/>
      <c r="H23" s="1"/>
      <c r="I23" s="25"/>
      <c r="J23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3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3" s="4">
        <f>tblHoras7891011[Horas Trabalhadas (1º Período)]+tblHoras7891011[Horas Trabalhadas (2º Período)]</f>
        <v>0</v>
      </c>
      <c r="M23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3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3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Jornada])+O22</f>
        <v>0</v>
      </c>
      <c r="P23" s="14" t="str">
        <f>IF(tblHoras7891011[Horas Trabalhadas Além Jornada]&lt;0,IF(OR(tblHoras7891011[Evento 
(1º Período)]="",tblHoras7891011[Evento 
(2º Período)]=""),tblHoras7891011[Horas Trabalhadas Além Jornada],""),"")</f>
        <v/>
      </c>
      <c r="Q23" s="14" t="str">
        <f>IF(tblHoras7891011[Jornada Diária]&lt;&gt;"",IF((N(tblHoras7891011[Jornada Diária])-ABS(N(tblHoras7891011[Horas Trabalhadas Além Jornada])))=0,1,""),"")</f>
        <v/>
      </c>
      <c r="R23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3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3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4" spans="2:20" x14ac:dyDescent="0.25">
      <c r="B24" s="11">
        <f t="shared" si="0"/>
        <v>41075</v>
      </c>
      <c r="C24" s="12" t="str">
        <f>TEXT(tblHoras7891011[Data],"ddd")</f>
        <v>qui</v>
      </c>
      <c r="D24" s="26"/>
      <c r="E24" s="1"/>
      <c r="F24" s="1"/>
      <c r="G24" s="1"/>
      <c r="H24" s="1"/>
      <c r="I24" s="25"/>
      <c r="J24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4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4" s="4">
        <f>tblHoras7891011[Horas Trabalhadas (1º Período)]+tblHoras7891011[Horas Trabalhadas (2º Período)]</f>
        <v>0</v>
      </c>
      <c r="M24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4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4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Jornada])+O23</f>
        <v>0</v>
      </c>
      <c r="P24" s="14" t="str">
        <f>IF(tblHoras7891011[Horas Trabalhadas Além Jornada]&lt;0,IF(OR(tblHoras7891011[Evento 
(1º Período)]="",tblHoras7891011[Evento 
(2º Período)]=""),tblHoras7891011[Horas Trabalhadas Além Jornada],""),"")</f>
        <v/>
      </c>
      <c r="Q24" s="14" t="str">
        <f>IF(tblHoras7891011[Jornada Diária]&lt;&gt;"",IF((N(tblHoras7891011[Jornada Diária])-ABS(N(tblHoras7891011[Horas Trabalhadas Além Jornada])))=0,1,""),"")</f>
        <v/>
      </c>
      <c r="R24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4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4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5" spans="2:20" x14ac:dyDescent="0.25">
      <c r="B25" s="11">
        <f t="shared" si="0"/>
        <v>41076</v>
      </c>
      <c r="C25" s="12" t="str">
        <f>TEXT(tblHoras7891011[Data],"ddd")</f>
        <v>sex</v>
      </c>
      <c r="D25" s="26"/>
      <c r="E25" s="1"/>
      <c r="F25" s="1"/>
      <c r="G25" s="1"/>
      <c r="H25" s="1"/>
      <c r="I25" s="25"/>
      <c r="J25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5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5" s="4">
        <f>tblHoras7891011[Horas Trabalhadas (1º Período)]+tblHoras7891011[Horas Trabalhadas (2º Período)]</f>
        <v>0</v>
      </c>
      <c r="M25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5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5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Jornada])+O24</f>
        <v>0</v>
      </c>
      <c r="P25" s="14" t="str">
        <f>IF(tblHoras7891011[Horas Trabalhadas Além Jornada]&lt;0,IF(OR(tblHoras7891011[Evento 
(1º Período)]="",tblHoras7891011[Evento 
(2º Período)]=""),tblHoras7891011[Horas Trabalhadas Além Jornada],""),"")</f>
        <v/>
      </c>
      <c r="Q25" s="14" t="str">
        <f>IF(tblHoras7891011[Jornada Diária]&lt;&gt;"",IF((N(tblHoras7891011[Jornada Diária])-ABS(N(tblHoras7891011[Horas Trabalhadas Além Jornada])))=0,1,""),"")</f>
        <v/>
      </c>
      <c r="R25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5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5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6" spans="2:20" x14ac:dyDescent="0.25">
      <c r="B26" s="11">
        <f t="shared" si="0"/>
        <v>41077</v>
      </c>
      <c r="C26" s="12" t="str">
        <f>TEXT(tblHoras7891011[Data],"ddd")</f>
        <v>sáb</v>
      </c>
      <c r="D26" s="26"/>
      <c r="E26" s="1"/>
      <c r="F26" s="1"/>
      <c r="G26" s="1"/>
      <c r="H26" s="1"/>
      <c r="I26" s="25"/>
      <c r="J26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6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6" s="4">
        <f>tblHoras7891011[Horas Trabalhadas (1º Período)]+tblHoras7891011[Horas Trabalhadas (2º Período)]</f>
        <v>0</v>
      </c>
      <c r="M26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26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6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Jornada])+O25</f>
        <v>0</v>
      </c>
      <c r="P26" s="14" t="str">
        <f>IF(tblHoras7891011[Horas Trabalhadas Além Jornada]&lt;0,IF(OR(tblHoras7891011[Evento 
(1º Período)]="",tblHoras7891011[Evento 
(2º Período)]=""),tblHoras7891011[Horas Trabalhadas Além Jornada],""),"")</f>
        <v/>
      </c>
      <c r="Q26" s="14" t="str">
        <f>IF(tblHoras7891011[Jornada Diária]&lt;&gt;"",IF((N(tblHoras7891011[Jornada Diária])-ABS(N(tblHoras7891011[Horas Trabalhadas Além Jornada])))=0,1,""),"")</f>
        <v/>
      </c>
      <c r="R26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6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6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7" spans="2:20" x14ac:dyDescent="0.25">
      <c r="B27" s="11">
        <f t="shared" si="0"/>
        <v>41078</v>
      </c>
      <c r="C27" s="12" t="str">
        <f>TEXT(tblHoras7891011[Data],"ddd")</f>
        <v>dom</v>
      </c>
      <c r="D27" s="26"/>
      <c r="E27" s="1"/>
      <c r="F27" s="1"/>
      <c r="G27" s="1"/>
      <c r="H27" s="1"/>
      <c r="I27" s="25"/>
      <c r="J27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7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7" s="4">
        <f>tblHoras7891011[Horas Trabalhadas (1º Período)]+tblHoras7891011[Horas Trabalhadas (2º Período)]</f>
        <v>0</v>
      </c>
      <c r="M27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27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7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Jornada])+O26</f>
        <v>0</v>
      </c>
      <c r="P27" s="14" t="str">
        <f>IF(tblHoras7891011[Horas Trabalhadas Além Jornada]&lt;0,IF(OR(tblHoras7891011[Evento 
(1º Período)]="",tblHoras7891011[Evento 
(2º Período)]=""),tblHoras7891011[Horas Trabalhadas Além Jornada],""),"")</f>
        <v/>
      </c>
      <c r="Q27" s="14" t="str">
        <f>IF(tblHoras7891011[Jornada Diária]&lt;&gt;"",IF((N(tblHoras7891011[Jornada Diária])-ABS(N(tblHoras7891011[Horas Trabalhadas Além Jornada])))=0,1,""),"")</f>
        <v/>
      </c>
      <c r="R27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7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7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8" spans="2:20" x14ac:dyDescent="0.25">
      <c r="B28" s="11">
        <f t="shared" si="0"/>
        <v>41079</v>
      </c>
      <c r="C28" s="12" t="str">
        <f>TEXT(tblHoras7891011[Data],"ddd")</f>
        <v>seg</v>
      </c>
      <c r="D28" s="26"/>
      <c r="E28" s="1"/>
      <c r="F28" s="1"/>
      <c r="G28" s="1"/>
      <c r="H28" s="1"/>
      <c r="I28" s="25"/>
      <c r="J28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8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8" s="4">
        <f>tblHoras7891011[Horas Trabalhadas (1º Período)]+tblHoras7891011[Horas Trabalhadas (2º Período)]</f>
        <v>0</v>
      </c>
      <c r="M28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8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8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Jornada])+O27</f>
        <v>0</v>
      </c>
      <c r="P28" s="14" t="str">
        <f>IF(tblHoras7891011[Horas Trabalhadas Além Jornada]&lt;0,IF(OR(tblHoras7891011[Evento 
(1º Período)]="",tblHoras7891011[Evento 
(2º Período)]=""),tblHoras7891011[Horas Trabalhadas Além Jornada],""),"")</f>
        <v/>
      </c>
      <c r="Q28" s="14" t="str">
        <f>IF(tblHoras7891011[Jornada Diária]&lt;&gt;"",IF((N(tblHoras7891011[Jornada Diária])-ABS(N(tblHoras7891011[Horas Trabalhadas Além Jornada])))=0,1,""),"")</f>
        <v/>
      </c>
      <c r="R28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8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8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9" spans="2:20" x14ac:dyDescent="0.25">
      <c r="B29" s="11">
        <f t="shared" si="0"/>
        <v>41080</v>
      </c>
      <c r="C29" s="12" t="str">
        <f>TEXT(tblHoras7891011[Data],"ddd")</f>
        <v>ter</v>
      </c>
      <c r="D29" s="26"/>
      <c r="E29" s="1"/>
      <c r="F29" s="1"/>
      <c r="G29" s="1"/>
      <c r="H29" s="1"/>
      <c r="I29" s="25"/>
      <c r="J29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9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9" s="4">
        <f>tblHoras7891011[Horas Trabalhadas (1º Período)]+tblHoras7891011[Horas Trabalhadas (2º Período)]</f>
        <v>0</v>
      </c>
      <c r="M29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9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9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Jornada])+O28</f>
        <v>0</v>
      </c>
      <c r="P29" s="14" t="str">
        <f>IF(tblHoras7891011[Horas Trabalhadas Além Jornada]&lt;0,IF(OR(tblHoras7891011[Evento 
(1º Período)]="",tblHoras7891011[Evento 
(2º Período)]=""),tblHoras7891011[Horas Trabalhadas Além Jornada],""),"")</f>
        <v/>
      </c>
      <c r="Q29" s="14" t="str">
        <f>IF(tblHoras7891011[Jornada Diária]&lt;&gt;"",IF((N(tblHoras7891011[Jornada Diária])-ABS(N(tblHoras7891011[Horas Trabalhadas Além Jornada])))=0,1,""),"")</f>
        <v/>
      </c>
      <c r="R29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9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9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0" spans="2:20" x14ac:dyDescent="0.25">
      <c r="B30" s="11">
        <f t="shared" si="0"/>
        <v>41081</v>
      </c>
      <c r="C30" s="12" t="str">
        <f>TEXT(tblHoras7891011[Data],"ddd")</f>
        <v>qua</v>
      </c>
      <c r="D30" s="26"/>
      <c r="E30" s="1"/>
      <c r="F30" s="1"/>
      <c r="G30" s="1"/>
      <c r="H30" s="1"/>
      <c r="I30" s="25"/>
      <c r="J30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0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0" s="4">
        <f>tblHoras7891011[Horas Trabalhadas (1º Período)]+tblHoras7891011[Horas Trabalhadas (2º Período)]</f>
        <v>0</v>
      </c>
      <c r="M30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0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0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Jornada])+O29</f>
        <v>0</v>
      </c>
      <c r="P30" s="14" t="str">
        <f>IF(tblHoras7891011[Horas Trabalhadas Além Jornada]&lt;0,IF(OR(tblHoras7891011[Evento 
(1º Período)]="",tblHoras7891011[Evento 
(2º Período)]=""),tblHoras7891011[Horas Trabalhadas Além Jornada],""),"")</f>
        <v/>
      </c>
      <c r="Q30" s="14" t="str">
        <f>IF(tblHoras7891011[Jornada Diária]&lt;&gt;"",IF((N(tblHoras7891011[Jornada Diária])-ABS(N(tblHoras7891011[Horas Trabalhadas Além Jornada])))=0,1,""),"")</f>
        <v/>
      </c>
      <c r="R30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0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0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1" spans="2:20" x14ac:dyDescent="0.25">
      <c r="B31" s="11">
        <f t="shared" si="0"/>
        <v>41082</v>
      </c>
      <c r="C31" s="12" t="str">
        <f>TEXT(tblHoras7891011[Data],"ddd")</f>
        <v>qui</v>
      </c>
      <c r="D31" s="26"/>
      <c r="E31" s="1"/>
      <c r="F31" s="1"/>
      <c r="G31" s="1"/>
      <c r="H31" s="1"/>
      <c r="I31" s="25"/>
      <c r="J31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1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1" s="4">
        <f>tblHoras7891011[Horas Trabalhadas (1º Período)]+tblHoras7891011[Horas Trabalhadas (2º Período)]</f>
        <v>0</v>
      </c>
      <c r="M31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1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1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Jornada])+O30</f>
        <v>0</v>
      </c>
      <c r="P31" s="14" t="str">
        <f>IF(tblHoras7891011[Horas Trabalhadas Além Jornada]&lt;0,IF(OR(tblHoras7891011[Evento 
(1º Período)]="",tblHoras7891011[Evento 
(2º Período)]=""),tblHoras7891011[Horas Trabalhadas Além Jornada],""),"")</f>
        <v/>
      </c>
      <c r="Q31" s="14" t="str">
        <f>IF(tblHoras7891011[Jornada Diária]&lt;&gt;"",IF((N(tblHoras7891011[Jornada Diária])-ABS(N(tblHoras7891011[Horas Trabalhadas Além Jornada])))=0,1,""),"")</f>
        <v/>
      </c>
      <c r="R31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1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1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2" spans="2:20" x14ac:dyDescent="0.25">
      <c r="B32" s="11">
        <f t="shared" si="0"/>
        <v>41083</v>
      </c>
      <c r="C32" s="12" t="str">
        <f>TEXT(tblHoras7891011[Data],"ddd")</f>
        <v>sex</v>
      </c>
      <c r="D32" s="26"/>
      <c r="E32" s="1"/>
      <c r="F32" s="1"/>
      <c r="G32" s="1"/>
      <c r="H32" s="1"/>
      <c r="I32" s="25"/>
      <c r="J32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2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2" s="4">
        <f>tblHoras7891011[Horas Trabalhadas (1º Período)]+tblHoras7891011[Horas Trabalhadas (2º Período)]</f>
        <v>0</v>
      </c>
      <c r="M32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2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2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Jornada])+O31</f>
        <v>0</v>
      </c>
      <c r="P32" s="14" t="str">
        <f>IF(tblHoras7891011[Horas Trabalhadas Além Jornada]&lt;0,IF(OR(tblHoras7891011[Evento 
(1º Período)]="",tblHoras7891011[Evento 
(2º Período)]=""),tblHoras7891011[Horas Trabalhadas Além Jornada],""),"")</f>
        <v/>
      </c>
      <c r="Q32" s="14" t="str">
        <f>IF(tblHoras7891011[Jornada Diária]&lt;&gt;"",IF((N(tblHoras7891011[Jornada Diária])-ABS(N(tblHoras7891011[Horas Trabalhadas Além Jornada])))=0,1,""),"")</f>
        <v/>
      </c>
      <c r="R32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2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2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3" spans="2:21" x14ac:dyDescent="0.25">
      <c r="B33" s="11">
        <f t="shared" si="0"/>
        <v>41084</v>
      </c>
      <c r="C33" s="12" t="str">
        <f>TEXT(tblHoras7891011[Data],"ddd")</f>
        <v>sáb</v>
      </c>
      <c r="D33" s="26"/>
      <c r="E33" s="1"/>
      <c r="F33" s="1"/>
      <c r="G33" s="1"/>
      <c r="H33" s="1"/>
      <c r="I33" s="25"/>
      <c r="J33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3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3" s="4">
        <f>tblHoras7891011[Horas Trabalhadas (1º Período)]+tblHoras7891011[Horas Trabalhadas (2º Período)]</f>
        <v>0</v>
      </c>
      <c r="M33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33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3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Jornada])+O32</f>
        <v>0</v>
      </c>
      <c r="P33" s="14" t="str">
        <f>IF(tblHoras7891011[Horas Trabalhadas Além Jornada]&lt;0,IF(OR(tblHoras7891011[Evento 
(1º Período)]="",tblHoras7891011[Evento 
(2º Período)]=""),tblHoras7891011[Horas Trabalhadas Além Jornada],""),"")</f>
        <v/>
      </c>
      <c r="Q33" s="14" t="str">
        <f>IF(tblHoras7891011[Jornada Diária]&lt;&gt;"",IF((N(tblHoras7891011[Jornada Diária])-ABS(N(tblHoras7891011[Horas Trabalhadas Além Jornada])))=0,1,""),"")</f>
        <v/>
      </c>
      <c r="R33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3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3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4" spans="2:21" x14ac:dyDescent="0.25">
      <c r="B34" s="11">
        <f t="shared" si="0"/>
        <v>41085</v>
      </c>
      <c r="C34" s="12" t="str">
        <f>TEXT(tblHoras7891011[Data],"ddd")</f>
        <v>dom</v>
      </c>
      <c r="D34" s="26"/>
      <c r="E34" s="1"/>
      <c r="F34" s="1"/>
      <c r="G34" s="1"/>
      <c r="H34" s="1"/>
      <c r="I34" s="25"/>
      <c r="J34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4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4" s="4">
        <f>tblHoras7891011[Horas Trabalhadas (1º Período)]+tblHoras7891011[Horas Trabalhadas (2º Período)]</f>
        <v>0</v>
      </c>
      <c r="M34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34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4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Jornada])+O33</f>
        <v>0</v>
      </c>
      <c r="P34" s="14" t="str">
        <f>IF(tblHoras7891011[Horas Trabalhadas Além Jornada]&lt;0,IF(OR(tblHoras7891011[Evento 
(1º Período)]="",tblHoras7891011[Evento 
(2º Período)]=""),tblHoras7891011[Horas Trabalhadas Além Jornada],""),"")</f>
        <v/>
      </c>
      <c r="Q34" s="14" t="str">
        <f>IF(tblHoras7891011[Jornada Diária]&lt;&gt;"",IF((N(tblHoras7891011[Jornada Diária])-ABS(N(tblHoras7891011[Horas Trabalhadas Além Jornada])))=0,1,""),"")</f>
        <v/>
      </c>
      <c r="R34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4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4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5" spans="2:21" x14ac:dyDescent="0.25">
      <c r="B35" s="11">
        <f t="shared" si="0"/>
        <v>41086</v>
      </c>
      <c r="C35" s="12" t="str">
        <f>TEXT(tblHoras7891011[Data],"ddd")</f>
        <v>seg</v>
      </c>
      <c r="D35" s="26"/>
      <c r="E35" s="1"/>
      <c r="F35" s="1"/>
      <c r="G35" s="1"/>
      <c r="H35" s="1"/>
      <c r="I35" s="25"/>
      <c r="J35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5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5" s="4">
        <f>tblHoras7891011[Horas Trabalhadas (1º Período)]+tblHoras7891011[Horas Trabalhadas (2º Período)]</f>
        <v>0</v>
      </c>
      <c r="M35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5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5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Jornada])+O34</f>
        <v>0</v>
      </c>
      <c r="P35" s="14" t="str">
        <f>IF(tblHoras7891011[Horas Trabalhadas Além Jornada]&lt;0,IF(OR(tblHoras7891011[Evento 
(1º Período)]="",tblHoras7891011[Evento 
(2º Período)]=""),tblHoras7891011[Horas Trabalhadas Além Jornada],""),"")</f>
        <v/>
      </c>
      <c r="Q35" s="14" t="str">
        <f>IF(tblHoras7891011[Jornada Diária]&lt;&gt;"",IF((N(tblHoras7891011[Jornada Diária])-ABS(N(tblHoras7891011[Horas Trabalhadas Além Jornada])))=0,1,""),"")</f>
        <v/>
      </c>
      <c r="R35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5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5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6" spans="2:21" x14ac:dyDescent="0.25">
      <c r="B36" s="11">
        <f t="shared" si="0"/>
        <v>41087</v>
      </c>
      <c r="C36" s="12" t="str">
        <f>TEXT(tblHoras7891011[Data],"ddd")</f>
        <v>ter</v>
      </c>
      <c r="D36" s="26"/>
      <c r="E36" s="1"/>
      <c r="F36" s="1"/>
      <c r="G36" s="1"/>
      <c r="H36" s="1"/>
      <c r="I36" s="25"/>
      <c r="J36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6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6" s="4">
        <f>tblHoras7891011[Horas Trabalhadas (1º Período)]+tblHoras7891011[Horas Trabalhadas (2º Período)]</f>
        <v>0</v>
      </c>
      <c r="M36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6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6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Jornada])+O35</f>
        <v>0</v>
      </c>
      <c r="P36" s="14" t="str">
        <f>IF(tblHoras7891011[Horas Trabalhadas Além Jornada]&lt;0,IF(OR(tblHoras7891011[Evento 
(1º Período)]="",tblHoras7891011[Evento 
(2º Período)]=""),tblHoras7891011[Horas Trabalhadas Além Jornada],""),"")</f>
        <v/>
      </c>
      <c r="Q36" s="14" t="str">
        <f>IF(tblHoras7891011[Jornada Diária]&lt;&gt;"",IF((N(tblHoras7891011[Jornada Diária])-ABS(N(tblHoras7891011[Horas Trabalhadas Além Jornada])))=0,1,""),"")</f>
        <v/>
      </c>
      <c r="R36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6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6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7" spans="2:21" x14ac:dyDescent="0.25">
      <c r="B37" s="11">
        <f t="shared" si="0"/>
        <v>41088</v>
      </c>
      <c r="C37" s="12" t="str">
        <f>TEXT(tblHoras7891011[Data],"ddd")</f>
        <v>qua</v>
      </c>
      <c r="D37" s="26"/>
      <c r="E37" s="1"/>
      <c r="F37" s="1"/>
      <c r="G37" s="1"/>
      <c r="H37" s="1"/>
      <c r="I37" s="25"/>
      <c r="J37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7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7" s="4">
        <f>tblHoras7891011[Horas Trabalhadas (1º Período)]+tblHoras7891011[Horas Trabalhadas (2º Período)]</f>
        <v>0</v>
      </c>
      <c r="M37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7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7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Jornada])+O36</f>
        <v>0</v>
      </c>
      <c r="P37" s="14" t="str">
        <f>IF(tblHoras7891011[Horas Trabalhadas Além Jornada]&lt;0,IF(OR(tblHoras7891011[Evento 
(1º Período)]="",tblHoras7891011[Evento 
(2º Período)]=""),tblHoras7891011[Horas Trabalhadas Além Jornada],""),"")</f>
        <v/>
      </c>
      <c r="Q37" s="14" t="str">
        <f>IF(tblHoras7891011[Jornada Diária]&lt;&gt;"",IF((N(tblHoras7891011[Jornada Diária])-ABS(N(tblHoras7891011[Horas Trabalhadas Além Jornada])))=0,1,""),"")</f>
        <v/>
      </c>
      <c r="R37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7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7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8" spans="2:21" x14ac:dyDescent="0.25">
      <c r="B38" s="11">
        <f t="shared" si="0"/>
        <v>41089</v>
      </c>
      <c r="C38" s="12" t="str">
        <f>TEXT(tblHoras7891011[Data],"ddd")</f>
        <v>qui</v>
      </c>
      <c r="D38" s="26"/>
      <c r="E38" s="1"/>
      <c r="F38" s="1"/>
      <c r="G38" s="1"/>
      <c r="H38" s="1"/>
      <c r="I38" s="25"/>
      <c r="J38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8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8" s="4">
        <f>tblHoras7891011[Horas Trabalhadas (1º Período)]+tblHoras7891011[Horas Trabalhadas (2º Período)]</f>
        <v>0</v>
      </c>
      <c r="M38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8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8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Jornada])+O37</f>
        <v>0</v>
      </c>
      <c r="P38" s="14" t="str">
        <f>IF(tblHoras7891011[Horas Trabalhadas Além Jornada]&lt;0,IF(OR(tblHoras7891011[Evento 
(1º Período)]="",tblHoras7891011[Evento 
(2º Período)]=""),tblHoras7891011[Horas Trabalhadas Além Jornada],""),"")</f>
        <v/>
      </c>
      <c r="Q38" s="14" t="str">
        <f>IF(tblHoras7891011[Jornada Diária]&lt;&gt;"",IF((N(tblHoras7891011[Jornada Diária])-ABS(N(tblHoras7891011[Horas Trabalhadas Além Jornada])))=0,1,""),"")</f>
        <v/>
      </c>
      <c r="R38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8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8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TEXT(tblHoras7891011[Data],"ddd")</f>
        <v/>
      </c>
      <c r="D39" s="26"/>
      <c r="E39" s="1"/>
      <c r="F39" s="1"/>
      <c r="G39" s="1"/>
      <c r="H39" s="1"/>
      <c r="I39" s="25"/>
      <c r="J39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9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9" s="4">
        <f>tblHoras7891011[Horas Trabalhadas (1º Período)]+tblHoras7891011[Horas Trabalhadas (2º Período)]</f>
        <v>0</v>
      </c>
      <c r="M39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39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9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Jornada])+O38</f>
        <v>0</v>
      </c>
      <c r="P39" s="14" t="str">
        <f>IF(tblHoras7891011[Horas Trabalhadas Além Jornada]&lt;0,IF(OR(tblHoras7891011[Evento 
(1º Período)]="",tblHoras7891011[Evento 
(2º Período)]=""),tblHoras7891011[Horas Trabalhadas Além Jornada],""),"")</f>
        <v/>
      </c>
      <c r="Q39" s="14" t="str">
        <f>IF(tblHoras7891011[Jornada Diária]&lt;&gt;"",IF((N(tblHoras7891011[Jornada Diária])-ABS(N(tblHoras7891011[Horas Trabalhadas Além Jornada])))=0,1,""),"")</f>
        <v/>
      </c>
      <c r="R39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9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9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TyLYO/B0JHZp2vME2/LL1oDLHtQa5UJ3KNSIGmu9RDqgBOd5xGF2Nteuo8SJjuCN/Tdkxg6tA85kiK3U/ATcnQ==" saltValue="SETIFPga2QJzfTLnW0pPHw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DBE7F75-3AF0-4006-9428-C8AE37E91B26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325BFF72-FD35-4394-AD2C-5BD1BD47FA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6C27989F-B220-4E5E-813D-B3EA77D2BD25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E1016E8-B030-418F-A53C-ECE8F26D315F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B52BCA18-C606-4667-9666-C87D0E3E891D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5DC9726C-232E-470A-B873-ED259E26D67B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723D6BE5-2F24-4D7B-9212-148031DAD0B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F91C7385-3909-4D83-A49B-F3BE3BC3A3DB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Tabelas</vt:lpstr>
      <vt:lpstr>Config</vt:lpstr>
      <vt:lpstr>Relatório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Sobre</vt:lpstr>
      <vt:lpstr>CARENCIA</vt:lpstr>
      <vt:lpstr>JORNADA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2016-06-22T14:27:37Z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